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date1904="1" showInkAnnotation="0" autoCompressPictures="0"/>
  <bookViews>
    <workbookView xWindow="-20" yWindow="0" windowWidth="24820" windowHeight="15560" tabRatio="500" activeTab="1"/>
  </bookViews>
  <sheets>
    <sheet name="Summary" sheetId="5" r:id="rId1"/>
    <sheet name="GAMS gens" sheetId="2" r:id="rId2"/>
    <sheet name="GAMS avail" sheetId="4" r:id="rId3"/>
    <sheet name="Name Mapping" sheetId="3" r:id="rId4"/>
    <sheet name="Selected Raw Data" sheetId="1" r:id="rId5"/>
    <sheet name="ercot2005_gen_data.csv" sheetId="6" r:id="rId6"/>
  </sheets>
  <definedNames>
    <definedName name="_xlnm._FilterDatabase" localSheetId="5" hidden="1">ercot2005_gen_data.csv!$A$1:$P$170</definedName>
    <definedName name="_xlnm._FilterDatabase" localSheetId="2" hidden="1">'GAMS avail'!$A$6:$E$205</definedName>
    <definedName name="_xlnm._FilterDatabase" localSheetId="1" hidden="1">'GAMS gens'!$A$1:$P$205</definedName>
    <definedName name="_xlnm._FilterDatabase" localSheetId="4" hidden="1">'Selected Raw Data'!$A$2:$CC$201</definedName>
    <definedName name="avail_set_range">'GAMS gens'!#REF!</definedName>
    <definedName name="cap_credit">'GAMS gens'!$K:$K</definedName>
    <definedName name="ct_ccgt_split">Summary!$B$1</definedName>
    <definedName name="fuel">'GAMS gens'!$F:$F</definedName>
    <definedName name="fuel_name_map">'Name Mapping'!$A$3:$B$18</definedName>
    <definedName name="heatrate">'GAMS gens'!$G:$G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6" l="1"/>
  <c r="A82" i="2"/>
  <c r="B82" i="4"/>
  <c r="F9" i="2"/>
  <c r="D9" i="4"/>
  <c r="F10" i="2"/>
  <c r="D10" i="4"/>
  <c r="F11" i="2"/>
  <c r="D11" i="4"/>
  <c r="F39" i="2"/>
  <c r="D39" i="4"/>
  <c r="F44" i="2"/>
  <c r="D44" i="4"/>
  <c r="F45" i="2"/>
  <c r="D45" i="4"/>
  <c r="F46" i="2"/>
  <c r="D46" i="4"/>
  <c r="F47" i="2"/>
  <c r="D47" i="4"/>
  <c r="F48" i="2"/>
  <c r="D48" i="4"/>
  <c r="F49" i="2"/>
  <c r="D49" i="4"/>
  <c r="F50" i="2"/>
  <c r="D50" i="4"/>
  <c r="F51" i="2"/>
  <c r="D51" i="4"/>
  <c r="F52" i="2"/>
  <c r="D52" i="4"/>
  <c r="F53" i="2"/>
  <c r="D53" i="4"/>
  <c r="F54" i="2"/>
  <c r="D54" i="4"/>
  <c r="F55" i="2"/>
  <c r="D55" i="4"/>
  <c r="F70" i="2"/>
  <c r="D70" i="4"/>
  <c r="F81" i="2"/>
  <c r="D81" i="4"/>
  <c r="F82" i="2"/>
  <c r="D82" i="4"/>
  <c r="F83" i="2"/>
  <c r="D83" i="4"/>
  <c r="F87" i="2"/>
  <c r="D87" i="4"/>
  <c r="F148" i="2"/>
  <c r="D148" i="4"/>
  <c r="F149" i="2"/>
  <c r="D149" i="4"/>
  <c r="F180" i="2"/>
  <c r="D180" i="4"/>
  <c r="F182" i="2"/>
  <c r="D182" i="4"/>
  <c r="F191" i="2"/>
  <c r="D191" i="4"/>
  <c r="F193" i="2"/>
  <c r="D193" i="4"/>
  <c r="F194" i="2"/>
  <c r="D194" i="4"/>
  <c r="F195" i="2"/>
  <c r="D195" i="4"/>
  <c r="F196" i="2"/>
  <c r="D196" i="4"/>
  <c r="F197" i="2"/>
  <c r="D197" i="4"/>
  <c r="F198" i="2"/>
  <c r="D198" i="4"/>
  <c r="F199" i="2"/>
  <c r="D199" i="4"/>
  <c r="F200" i="2"/>
  <c r="D200" i="4"/>
  <c r="F202" i="2"/>
  <c r="D202" i="4"/>
  <c r="F203" i="2"/>
  <c r="D203" i="4"/>
  <c r="F204" i="2"/>
  <c r="D204" i="4"/>
  <c r="F205" i="2"/>
  <c r="D205" i="4"/>
  <c r="A7" i="2"/>
  <c r="B7" i="4"/>
  <c r="A205" i="2"/>
  <c r="B205" i="4"/>
  <c r="A204" i="2"/>
  <c r="B204" i="4"/>
  <c r="A203" i="2"/>
  <c r="B203" i="4"/>
  <c r="A202" i="2"/>
  <c r="B202" i="4"/>
  <c r="A201" i="2"/>
  <c r="B201" i="4"/>
  <c r="A200" i="2"/>
  <c r="B200" i="4"/>
  <c r="A199" i="2"/>
  <c r="B199" i="4"/>
  <c r="A198" i="2"/>
  <c r="B198" i="4"/>
  <c r="A197" i="2"/>
  <c r="B197" i="4"/>
  <c r="A196" i="2"/>
  <c r="B196" i="4"/>
  <c r="A195" i="2"/>
  <c r="B195" i="4"/>
  <c r="A194" i="2"/>
  <c r="B194" i="4"/>
  <c r="A193" i="2"/>
  <c r="B193" i="4"/>
  <c r="A192" i="2"/>
  <c r="B192" i="4"/>
  <c r="A191" i="2"/>
  <c r="B191" i="4"/>
  <c r="A190" i="2"/>
  <c r="B190" i="4"/>
  <c r="A189" i="2"/>
  <c r="B189" i="4"/>
  <c r="A188" i="2"/>
  <c r="B188" i="4"/>
  <c r="A187" i="2"/>
  <c r="B187" i="4"/>
  <c r="A186" i="2"/>
  <c r="B186" i="4"/>
  <c r="A185" i="2"/>
  <c r="B185" i="4"/>
  <c r="A184" i="2"/>
  <c r="B184" i="4"/>
  <c r="A183" i="2"/>
  <c r="B183" i="4"/>
  <c r="A182" i="2"/>
  <c r="B182" i="4"/>
  <c r="A181" i="2"/>
  <c r="B181" i="4"/>
  <c r="A180" i="2"/>
  <c r="B180" i="4"/>
  <c r="A179" i="2"/>
  <c r="B179" i="4"/>
  <c r="A178" i="2"/>
  <c r="B178" i="4"/>
  <c r="A177" i="2"/>
  <c r="B177" i="4"/>
  <c r="A176" i="2"/>
  <c r="B176" i="4"/>
  <c r="A175" i="2"/>
  <c r="B175" i="4"/>
  <c r="A174" i="2"/>
  <c r="B174" i="4"/>
  <c r="A173" i="2"/>
  <c r="B173" i="4"/>
  <c r="A172" i="2"/>
  <c r="B172" i="4"/>
  <c r="A171" i="2"/>
  <c r="B171" i="4"/>
  <c r="A170" i="2"/>
  <c r="B170" i="4"/>
  <c r="A169" i="2"/>
  <c r="B169" i="4"/>
  <c r="A168" i="2"/>
  <c r="B168" i="4"/>
  <c r="A167" i="2"/>
  <c r="B167" i="4"/>
  <c r="A166" i="2"/>
  <c r="B166" i="4"/>
  <c r="A165" i="2"/>
  <c r="B165" i="4"/>
  <c r="A164" i="2"/>
  <c r="B164" i="4"/>
  <c r="A163" i="2"/>
  <c r="B163" i="4"/>
  <c r="A162" i="2"/>
  <c r="B162" i="4"/>
  <c r="A161" i="2"/>
  <c r="B161" i="4"/>
  <c r="A160" i="2"/>
  <c r="B160" i="4"/>
  <c r="A159" i="2"/>
  <c r="B159" i="4"/>
  <c r="A158" i="2"/>
  <c r="B158" i="4"/>
  <c r="A157" i="2"/>
  <c r="B157" i="4"/>
  <c r="A156" i="2"/>
  <c r="B156" i="4"/>
  <c r="A155" i="2"/>
  <c r="B155" i="4"/>
  <c r="A154" i="2"/>
  <c r="B154" i="4"/>
  <c r="A153" i="2"/>
  <c r="B153" i="4"/>
  <c r="A152" i="2"/>
  <c r="B152" i="4"/>
  <c r="A151" i="2"/>
  <c r="B151" i="4"/>
  <c r="A150" i="2"/>
  <c r="B150" i="4"/>
  <c r="A149" i="2"/>
  <c r="B149" i="4"/>
  <c r="A148" i="2"/>
  <c r="B148" i="4"/>
  <c r="A147" i="2"/>
  <c r="B147" i="4"/>
  <c r="A146" i="2"/>
  <c r="B146" i="4"/>
  <c r="A145" i="2"/>
  <c r="B145" i="4"/>
  <c r="A144" i="2"/>
  <c r="B144" i="4"/>
  <c r="A143" i="2"/>
  <c r="B143" i="4"/>
  <c r="A142" i="2"/>
  <c r="B142" i="4"/>
  <c r="A141" i="2"/>
  <c r="B141" i="4"/>
  <c r="A140" i="2"/>
  <c r="B140" i="4"/>
  <c r="A139" i="2"/>
  <c r="B139" i="4"/>
  <c r="A138" i="2"/>
  <c r="B138" i="4"/>
  <c r="A137" i="2"/>
  <c r="B137" i="4"/>
  <c r="A136" i="2"/>
  <c r="B136" i="4"/>
  <c r="A135" i="2"/>
  <c r="B135" i="4"/>
  <c r="A134" i="2"/>
  <c r="B134" i="4"/>
  <c r="A133" i="2"/>
  <c r="B133" i="4"/>
  <c r="A132" i="2"/>
  <c r="B132" i="4"/>
  <c r="A131" i="2"/>
  <c r="B131" i="4"/>
  <c r="A130" i="2"/>
  <c r="B130" i="4"/>
  <c r="A129" i="2"/>
  <c r="B129" i="4"/>
  <c r="A128" i="2"/>
  <c r="B128" i="4"/>
  <c r="A127" i="2"/>
  <c r="B127" i="4"/>
  <c r="A126" i="2"/>
  <c r="B126" i="4"/>
  <c r="A125" i="2"/>
  <c r="B125" i="4"/>
  <c r="A124" i="2"/>
  <c r="B124" i="4"/>
  <c r="A123" i="2"/>
  <c r="B123" i="4"/>
  <c r="A122" i="2"/>
  <c r="B122" i="4"/>
  <c r="A121" i="2"/>
  <c r="B121" i="4"/>
  <c r="A120" i="2"/>
  <c r="B120" i="4"/>
  <c r="A119" i="2"/>
  <c r="B119" i="4"/>
  <c r="A118" i="2"/>
  <c r="B118" i="4"/>
  <c r="A117" i="2"/>
  <c r="B117" i="4"/>
  <c r="A116" i="2"/>
  <c r="B116" i="4"/>
  <c r="A115" i="2"/>
  <c r="B115" i="4"/>
  <c r="A114" i="2"/>
  <c r="B114" i="4"/>
  <c r="A113" i="2"/>
  <c r="B113" i="4"/>
  <c r="A112" i="2"/>
  <c r="B112" i="4"/>
  <c r="A111" i="2"/>
  <c r="B111" i="4"/>
  <c r="A110" i="2"/>
  <c r="B110" i="4"/>
  <c r="A109" i="2"/>
  <c r="B109" i="4"/>
  <c r="A108" i="2"/>
  <c r="B108" i="4"/>
  <c r="A107" i="2"/>
  <c r="B107" i="4"/>
  <c r="A106" i="2"/>
  <c r="B106" i="4"/>
  <c r="A105" i="2"/>
  <c r="B105" i="4"/>
  <c r="A104" i="2"/>
  <c r="B104" i="4"/>
  <c r="A103" i="2"/>
  <c r="B103" i="4"/>
  <c r="A102" i="2"/>
  <c r="B102" i="4"/>
  <c r="A101" i="2"/>
  <c r="B101" i="4"/>
  <c r="A100" i="2"/>
  <c r="B100" i="4"/>
  <c r="A99" i="2"/>
  <c r="B99" i="4"/>
  <c r="A98" i="2"/>
  <c r="B98" i="4"/>
  <c r="A97" i="2"/>
  <c r="B97" i="4"/>
  <c r="A96" i="2"/>
  <c r="B96" i="4"/>
  <c r="A95" i="2"/>
  <c r="B95" i="4"/>
  <c r="A94" i="2"/>
  <c r="B94" i="4"/>
  <c r="A93" i="2"/>
  <c r="B93" i="4"/>
  <c r="A92" i="2"/>
  <c r="B92" i="4"/>
  <c r="A91" i="2"/>
  <c r="B91" i="4"/>
  <c r="A90" i="2"/>
  <c r="B90" i="4"/>
  <c r="A89" i="2"/>
  <c r="B89" i="4"/>
  <c r="A88" i="2"/>
  <c r="B88" i="4"/>
  <c r="A87" i="2"/>
  <c r="B87" i="4"/>
  <c r="A86" i="2"/>
  <c r="B86" i="4"/>
  <c r="A85" i="2"/>
  <c r="B85" i="4"/>
  <c r="A84" i="2"/>
  <c r="B84" i="4"/>
  <c r="A83" i="2"/>
  <c r="B83" i="4"/>
  <c r="A81" i="2"/>
  <c r="B81" i="4"/>
  <c r="A80" i="2"/>
  <c r="B80" i="4"/>
  <c r="A79" i="2"/>
  <c r="B79" i="4"/>
  <c r="A78" i="2"/>
  <c r="B78" i="4"/>
  <c r="A77" i="2"/>
  <c r="B77" i="4"/>
  <c r="A76" i="2"/>
  <c r="B76" i="4"/>
  <c r="A75" i="2"/>
  <c r="B75" i="4"/>
  <c r="A74" i="2"/>
  <c r="B74" i="4"/>
  <c r="A73" i="2"/>
  <c r="B73" i="4"/>
  <c r="A72" i="2"/>
  <c r="B72" i="4"/>
  <c r="A71" i="2"/>
  <c r="B71" i="4"/>
  <c r="A70" i="2"/>
  <c r="B70" i="4"/>
  <c r="A69" i="2"/>
  <c r="B69" i="4"/>
  <c r="A68" i="2"/>
  <c r="B68" i="4"/>
  <c r="A67" i="2"/>
  <c r="B67" i="4"/>
  <c r="A66" i="2"/>
  <c r="B66" i="4"/>
  <c r="A65" i="2"/>
  <c r="B65" i="4"/>
  <c r="A64" i="2"/>
  <c r="B64" i="4"/>
  <c r="A63" i="2"/>
  <c r="B63" i="4"/>
  <c r="A62" i="2"/>
  <c r="B62" i="4"/>
  <c r="A61" i="2"/>
  <c r="B61" i="4"/>
  <c r="A60" i="2"/>
  <c r="B60" i="4"/>
  <c r="A59" i="2"/>
  <c r="B59" i="4"/>
  <c r="A58" i="2"/>
  <c r="B58" i="4"/>
  <c r="A57" i="2"/>
  <c r="B57" i="4"/>
  <c r="A56" i="2"/>
  <c r="B56" i="4"/>
  <c r="A55" i="2"/>
  <c r="B55" i="4"/>
  <c r="A54" i="2"/>
  <c r="B54" i="4"/>
  <c r="A53" i="2"/>
  <c r="B53" i="4"/>
  <c r="A52" i="2"/>
  <c r="B52" i="4"/>
  <c r="A51" i="2"/>
  <c r="B51" i="4"/>
  <c r="A50" i="2"/>
  <c r="B50" i="4"/>
  <c r="A49" i="2"/>
  <c r="B49" i="4"/>
  <c r="A48" i="2"/>
  <c r="B48" i="4"/>
  <c r="A47" i="2"/>
  <c r="B47" i="4"/>
  <c r="A46" i="2"/>
  <c r="B46" i="4"/>
  <c r="A45" i="2"/>
  <c r="B45" i="4"/>
  <c r="A44" i="2"/>
  <c r="B44" i="4"/>
  <c r="A43" i="2"/>
  <c r="B43" i="4"/>
  <c r="A42" i="2"/>
  <c r="B42" i="4"/>
  <c r="A41" i="2"/>
  <c r="B41" i="4"/>
  <c r="A40" i="2"/>
  <c r="B40" i="4"/>
  <c r="A39" i="2"/>
  <c r="B39" i="4"/>
  <c r="A38" i="2"/>
  <c r="B38" i="4"/>
  <c r="A37" i="2"/>
  <c r="B37" i="4"/>
  <c r="A36" i="2"/>
  <c r="B36" i="4"/>
  <c r="A35" i="2"/>
  <c r="B35" i="4"/>
  <c r="A34" i="2"/>
  <c r="B34" i="4"/>
  <c r="A33" i="2"/>
  <c r="B33" i="4"/>
  <c r="A32" i="2"/>
  <c r="B32" i="4"/>
  <c r="A31" i="2"/>
  <c r="B31" i="4"/>
  <c r="A30" i="2"/>
  <c r="B30" i="4"/>
  <c r="A29" i="2"/>
  <c r="B29" i="4"/>
  <c r="A28" i="2"/>
  <c r="B28" i="4"/>
  <c r="A27" i="2"/>
  <c r="B27" i="4"/>
  <c r="A26" i="2"/>
  <c r="B26" i="4"/>
  <c r="A25" i="2"/>
  <c r="B25" i="4"/>
  <c r="A24" i="2"/>
  <c r="B24" i="4"/>
  <c r="A23" i="2"/>
  <c r="B23" i="4"/>
  <c r="A22" i="2"/>
  <c r="B22" i="4"/>
  <c r="A21" i="2"/>
  <c r="B21" i="4"/>
  <c r="A20" i="2"/>
  <c r="B20" i="4"/>
  <c r="A19" i="2"/>
  <c r="B19" i="4"/>
  <c r="A18" i="2"/>
  <c r="B18" i="4"/>
  <c r="A17" i="2"/>
  <c r="B17" i="4"/>
  <c r="A16" i="2"/>
  <c r="B16" i="4"/>
  <c r="A15" i="2"/>
  <c r="B15" i="4"/>
  <c r="A14" i="2"/>
  <c r="B14" i="4"/>
  <c r="A13" i="2"/>
  <c r="B13" i="4"/>
  <c r="A12" i="2"/>
  <c r="B12" i="4"/>
  <c r="A11" i="2"/>
  <c r="B11" i="4"/>
  <c r="A10" i="2"/>
  <c r="B10" i="4"/>
  <c r="A9" i="2"/>
  <c r="B9" i="4"/>
  <c r="A8" i="2"/>
  <c r="B8" i="4"/>
  <c r="F7" i="2"/>
  <c r="K7" i="2"/>
  <c r="D7" i="4"/>
  <c r="F201" i="2"/>
  <c r="K201" i="2"/>
  <c r="D201" i="4"/>
  <c r="F192" i="2"/>
  <c r="K192" i="2"/>
  <c r="D192" i="4"/>
  <c r="F190" i="2"/>
  <c r="K190" i="2"/>
  <c r="D190" i="4"/>
  <c r="F189" i="2"/>
  <c r="K189" i="2"/>
  <c r="D189" i="4"/>
  <c r="F188" i="2"/>
  <c r="K188" i="2"/>
  <c r="D188" i="4"/>
  <c r="F187" i="2"/>
  <c r="K187" i="2"/>
  <c r="D187" i="4"/>
  <c r="F186" i="2"/>
  <c r="K186" i="2"/>
  <c r="D186" i="4"/>
  <c r="F185" i="2"/>
  <c r="K185" i="2"/>
  <c r="D185" i="4"/>
  <c r="F184" i="2"/>
  <c r="K184" i="2"/>
  <c r="D184" i="4"/>
  <c r="F183" i="2"/>
  <c r="K183" i="2"/>
  <c r="D183" i="4"/>
  <c r="F181" i="2"/>
  <c r="K181" i="2"/>
  <c r="D181" i="4"/>
  <c r="F179" i="2"/>
  <c r="K179" i="2"/>
  <c r="D179" i="4"/>
  <c r="F178" i="2"/>
  <c r="K178" i="2"/>
  <c r="D178" i="4"/>
  <c r="F177" i="2"/>
  <c r="K177" i="2"/>
  <c r="D177" i="4"/>
  <c r="F176" i="2"/>
  <c r="K176" i="2"/>
  <c r="D176" i="4"/>
  <c r="F175" i="2"/>
  <c r="K175" i="2"/>
  <c r="D175" i="4"/>
  <c r="F174" i="2"/>
  <c r="K174" i="2"/>
  <c r="D174" i="4"/>
  <c r="F173" i="2"/>
  <c r="K173" i="2"/>
  <c r="D173" i="4"/>
  <c r="F172" i="2"/>
  <c r="K172" i="2"/>
  <c r="D172" i="4"/>
  <c r="F171" i="2"/>
  <c r="K171" i="2"/>
  <c r="D171" i="4"/>
  <c r="F170" i="2"/>
  <c r="K170" i="2"/>
  <c r="D170" i="4"/>
  <c r="F169" i="2"/>
  <c r="K169" i="2"/>
  <c r="D169" i="4"/>
  <c r="F168" i="2"/>
  <c r="K168" i="2"/>
  <c r="D168" i="4"/>
  <c r="F167" i="2"/>
  <c r="K167" i="2"/>
  <c r="D167" i="4"/>
  <c r="F166" i="2"/>
  <c r="K166" i="2"/>
  <c r="D166" i="4"/>
  <c r="F165" i="2"/>
  <c r="K165" i="2"/>
  <c r="D165" i="4"/>
  <c r="F164" i="2"/>
  <c r="K164" i="2"/>
  <c r="D164" i="4"/>
  <c r="F163" i="2"/>
  <c r="K163" i="2"/>
  <c r="D163" i="4"/>
  <c r="F162" i="2"/>
  <c r="K162" i="2"/>
  <c r="D162" i="4"/>
  <c r="F161" i="2"/>
  <c r="K161" i="2"/>
  <c r="D161" i="4"/>
  <c r="F160" i="2"/>
  <c r="K160" i="2"/>
  <c r="D160" i="4"/>
  <c r="F159" i="2"/>
  <c r="K159" i="2"/>
  <c r="D159" i="4"/>
  <c r="F158" i="2"/>
  <c r="K158" i="2"/>
  <c r="D158" i="4"/>
  <c r="F157" i="2"/>
  <c r="K157" i="2"/>
  <c r="D157" i="4"/>
  <c r="F156" i="2"/>
  <c r="K156" i="2"/>
  <c r="D156" i="4"/>
  <c r="F155" i="2"/>
  <c r="K155" i="2"/>
  <c r="D155" i="4"/>
  <c r="F154" i="2"/>
  <c r="K154" i="2"/>
  <c r="D154" i="4"/>
  <c r="F153" i="2"/>
  <c r="K153" i="2"/>
  <c r="D153" i="4"/>
  <c r="F152" i="2"/>
  <c r="K152" i="2"/>
  <c r="D152" i="4"/>
  <c r="F151" i="2"/>
  <c r="K151" i="2"/>
  <c r="D151" i="4"/>
  <c r="F150" i="2"/>
  <c r="K150" i="2"/>
  <c r="D150" i="4"/>
  <c r="F147" i="2"/>
  <c r="K147" i="2"/>
  <c r="D147" i="4"/>
  <c r="F146" i="2"/>
  <c r="K146" i="2"/>
  <c r="D146" i="4"/>
  <c r="F145" i="2"/>
  <c r="K145" i="2"/>
  <c r="D145" i="4"/>
  <c r="F144" i="2"/>
  <c r="K144" i="2"/>
  <c r="D144" i="4"/>
  <c r="F143" i="2"/>
  <c r="K143" i="2"/>
  <c r="D143" i="4"/>
  <c r="F142" i="2"/>
  <c r="K142" i="2"/>
  <c r="D142" i="4"/>
  <c r="F141" i="2"/>
  <c r="K141" i="2"/>
  <c r="D141" i="4"/>
  <c r="F140" i="2"/>
  <c r="K140" i="2"/>
  <c r="D140" i="4"/>
  <c r="F139" i="2"/>
  <c r="K139" i="2"/>
  <c r="D139" i="4"/>
  <c r="F138" i="2"/>
  <c r="K138" i="2"/>
  <c r="D138" i="4"/>
  <c r="F137" i="2"/>
  <c r="K137" i="2"/>
  <c r="D137" i="4"/>
  <c r="F136" i="2"/>
  <c r="K136" i="2"/>
  <c r="D136" i="4"/>
  <c r="F135" i="2"/>
  <c r="K135" i="2"/>
  <c r="D135" i="4"/>
  <c r="F134" i="2"/>
  <c r="K134" i="2"/>
  <c r="D134" i="4"/>
  <c r="F133" i="2"/>
  <c r="K133" i="2"/>
  <c r="D133" i="4"/>
  <c r="F132" i="2"/>
  <c r="K132" i="2"/>
  <c r="D132" i="4"/>
  <c r="F131" i="2"/>
  <c r="K131" i="2"/>
  <c r="D131" i="4"/>
  <c r="F130" i="2"/>
  <c r="K130" i="2"/>
  <c r="D130" i="4"/>
  <c r="F129" i="2"/>
  <c r="K129" i="2"/>
  <c r="D129" i="4"/>
  <c r="F128" i="2"/>
  <c r="K128" i="2"/>
  <c r="D128" i="4"/>
  <c r="F127" i="2"/>
  <c r="K127" i="2"/>
  <c r="D127" i="4"/>
  <c r="F126" i="2"/>
  <c r="K126" i="2"/>
  <c r="D126" i="4"/>
  <c r="F125" i="2"/>
  <c r="K125" i="2"/>
  <c r="D125" i="4"/>
  <c r="F124" i="2"/>
  <c r="K124" i="2"/>
  <c r="D124" i="4"/>
  <c r="F123" i="2"/>
  <c r="K123" i="2"/>
  <c r="D123" i="4"/>
  <c r="F122" i="2"/>
  <c r="K122" i="2"/>
  <c r="D122" i="4"/>
  <c r="F121" i="2"/>
  <c r="K121" i="2"/>
  <c r="D121" i="4"/>
  <c r="F120" i="2"/>
  <c r="K120" i="2"/>
  <c r="D120" i="4"/>
  <c r="F119" i="2"/>
  <c r="K119" i="2"/>
  <c r="D119" i="4"/>
  <c r="F118" i="2"/>
  <c r="K118" i="2"/>
  <c r="D118" i="4"/>
  <c r="F117" i="2"/>
  <c r="K117" i="2"/>
  <c r="D117" i="4"/>
  <c r="F116" i="2"/>
  <c r="K116" i="2"/>
  <c r="D116" i="4"/>
  <c r="F115" i="2"/>
  <c r="K115" i="2"/>
  <c r="D115" i="4"/>
  <c r="F114" i="2"/>
  <c r="K114" i="2"/>
  <c r="D114" i="4"/>
  <c r="F113" i="2"/>
  <c r="K113" i="2"/>
  <c r="D113" i="4"/>
  <c r="F112" i="2"/>
  <c r="K112" i="2"/>
  <c r="D112" i="4"/>
  <c r="F111" i="2"/>
  <c r="K111" i="2"/>
  <c r="D111" i="4"/>
  <c r="F110" i="2"/>
  <c r="K110" i="2"/>
  <c r="D110" i="4"/>
  <c r="F109" i="2"/>
  <c r="K109" i="2"/>
  <c r="D109" i="4"/>
  <c r="F108" i="2"/>
  <c r="K108" i="2"/>
  <c r="D108" i="4"/>
  <c r="F107" i="2"/>
  <c r="K107" i="2"/>
  <c r="D107" i="4"/>
  <c r="F106" i="2"/>
  <c r="K106" i="2"/>
  <c r="D106" i="4"/>
  <c r="F105" i="2"/>
  <c r="K105" i="2"/>
  <c r="D105" i="4"/>
  <c r="F104" i="2"/>
  <c r="K104" i="2"/>
  <c r="D104" i="4"/>
  <c r="F103" i="2"/>
  <c r="K103" i="2"/>
  <c r="D103" i="4"/>
  <c r="F102" i="2"/>
  <c r="K102" i="2"/>
  <c r="D102" i="4"/>
  <c r="F101" i="2"/>
  <c r="K101" i="2"/>
  <c r="D101" i="4"/>
  <c r="F100" i="2"/>
  <c r="K100" i="2"/>
  <c r="D100" i="4"/>
  <c r="F99" i="2"/>
  <c r="K99" i="2"/>
  <c r="D99" i="4"/>
  <c r="F98" i="2"/>
  <c r="K98" i="2"/>
  <c r="D98" i="4"/>
  <c r="F97" i="2"/>
  <c r="K97" i="2"/>
  <c r="D97" i="4"/>
  <c r="F96" i="2"/>
  <c r="K96" i="2"/>
  <c r="D96" i="4"/>
  <c r="F95" i="2"/>
  <c r="K95" i="2"/>
  <c r="D95" i="4"/>
  <c r="F94" i="2"/>
  <c r="K94" i="2"/>
  <c r="D94" i="4"/>
  <c r="F93" i="2"/>
  <c r="K93" i="2"/>
  <c r="D93" i="4"/>
  <c r="F92" i="2"/>
  <c r="K92" i="2"/>
  <c r="D92" i="4"/>
  <c r="F91" i="2"/>
  <c r="K91" i="2"/>
  <c r="D91" i="4"/>
  <c r="F90" i="2"/>
  <c r="K90" i="2"/>
  <c r="D90" i="4"/>
  <c r="F89" i="2"/>
  <c r="K89" i="2"/>
  <c r="D89" i="4"/>
  <c r="F88" i="2"/>
  <c r="K88" i="2"/>
  <c r="D88" i="4"/>
  <c r="F86" i="2"/>
  <c r="K86" i="2"/>
  <c r="D86" i="4"/>
  <c r="F85" i="2"/>
  <c r="K85" i="2"/>
  <c r="D85" i="4"/>
  <c r="F84" i="2"/>
  <c r="K84" i="2"/>
  <c r="D84" i="4"/>
  <c r="F80" i="2"/>
  <c r="K80" i="2"/>
  <c r="D80" i="4"/>
  <c r="F79" i="2"/>
  <c r="K79" i="2"/>
  <c r="D79" i="4"/>
  <c r="F78" i="2"/>
  <c r="K78" i="2"/>
  <c r="D78" i="4"/>
  <c r="F77" i="2"/>
  <c r="K77" i="2"/>
  <c r="D77" i="4"/>
  <c r="F76" i="2"/>
  <c r="K76" i="2"/>
  <c r="D76" i="4"/>
  <c r="F75" i="2"/>
  <c r="K75" i="2"/>
  <c r="D75" i="4"/>
  <c r="F74" i="2"/>
  <c r="K74" i="2"/>
  <c r="D74" i="4"/>
  <c r="F73" i="2"/>
  <c r="K73" i="2"/>
  <c r="D73" i="4"/>
  <c r="F72" i="2"/>
  <c r="K72" i="2"/>
  <c r="D72" i="4"/>
  <c r="F71" i="2"/>
  <c r="K71" i="2"/>
  <c r="D71" i="4"/>
  <c r="F69" i="2"/>
  <c r="K69" i="2"/>
  <c r="D69" i="4"/>
  <c r="F68" i="2"/>
  <c r="K68" i="2"/>
  <c r="D68" i="4"/>
  <c r="F67" i="2"/>
  <c r="K67" i="2"/>
  <c r="D67" i="4"/>
  <c r="F66" i="2"/>
  <c r="K66" i="2"/>
  <c r="D66" i="4"/>
  <c r="F65" i="2"/>
  <c r="K65" i="2"/>
  <c r="D65" i="4"/>
  <c r="F64" i="2"/>
  <c r="K64" i="2"/>
  <c r="D64" i="4"/>
  <c r="F63" i="2"/>
  <c r="K63" i="2"/>
  <c r="D63" i="4"/>
  <c r="F62" i="2"/>
  <c r="K62" i="2"/>
  <c r="D62" i="4"/>
  <c r="F61" i="2"/>
  <c r="K61" i="2"/>
  <c r="D61" i="4"/>
  <c r="F60" i="2"/>
  <c r="K60" i="2"/>
  <c r="D60" i="4"/>
  <c r="F59" i="2"/>
  <c r="K59" i="2"/>
  <c r="D59" i="4"/>
  <c r="F58" i="2"/>
  <c r="K58" i="2"/>
  <c r="D58" i="4"/>
  <c r="F57" i="2"/>
  <c r="K57" i="2"/>
  <c r="D57" i="4"/>
  <c r="F56" i="2"/>
  <c r="K56" i="2"/>
  <c r="D56" i="4"/>
  <c r="F43" i="2"/>
  <c r="K43" i="2"/>
  <c r="D43" i="4"/>
  <c r="F42" i="2"/>
  <c r="K42" i="2"/>
  <c r="D42" i="4"/>
  <c r="F41" i="2"/>
  <c r="K41" i="2"/>
  <c r="D41" i="4"/>
  <c r="F40" i="2"/>
  <c r="K40" i="2"/>
  <c r="D40" i="4"/>
  <c r="F38" i="2"/>
  <c r="K38" i="2"/>
  <c r="D38" i="4"/>
  <c r="F37" i="2"/>
  <c r="K37" i="2"/>
  <c r="D37" i="4"/>
  <c r="F36" i="2"/>
  <c r="K36" i="2"/>
  <c r="D36" i="4"/>
  <c r="F35" i="2"/>
  <c r="K35" i="2"/>
  <c r="D35" i="4"/>
  <c r="F34" i="2"/>
  <c r="K34" i="2"/>
  <c r="D34" i="4"/>
  <c r="F33" i="2"/>
  <c r="K33" i="2"/>
  <c r="D33" i="4"/>
  <c r="F32" i="2"/>
  <c r="K32" i="2"/>
  <c r="D32" i="4"/>
  <c r="F31" i="2"/>
  <c r="K31" i="2"/>
  <c r="D31" i="4"/>
  <c r="F30" i="2"/>
  <c r="K30" i="2"/>
  <c r="D30" i="4"/>
  <c r="F29" i="2"/>
  <c r="K29" i="2"/>
  <c r="D29" i="4"/>
  <c r="F28" i="2"/>
  <c r="K28" i="2"/>
  <c r="D28" i="4"/>
  <c r="F27" i="2"/>
  <c r="K27" i="2"/>
  <c r="D27" i="4"/>
  <c r="F26" i="2"/>
  <c r="K26" i="2"/>
  <c r="D26" i="4"/>
  <c r="F25" i="2"/>
  <c r="K25" i="2"/>
  <c r="D25" i="4"/>
  <c r="F24" i="2"/>
  <c r="K24" i="2"/>
  <c r="D24" i="4"/>
  <c r="F23" i="2"/>
  <c r="K23" i="2"/>
  <c r="D23" i="4"/>
  <c r="F22" i="2"/>
  <c r="K22" i="2"/>
  <c r="D22" i="4"/>
  <c r="F21" i="2"/>
  <c r="K21" i="2"/>
  <c r="D21" i="4"/>
  <c r="F20" i="2"/>
  <c r="K20" i="2"/>
  <c r="D20" i="4"/>
  <c r="F19" i="2"/>
  <c r="K19" i="2"/>
  <c r="D19" i="4"/>
  <c r="F18" i="2"/>
  <c r="K18" i="2"/>
  <c r="D18" i="4"/>
  <c r="F17" i="2"/>
  <c r="K17" i="2"/>
  <c r="D17" i="4"/>
  <c r="F16" i="2"/>
  <c r="K16" i="2"/>
  <c r="D16" i="4"/>
  <c r="F15" i="2"/>
  <c r="K15" i="2"/>
  <c r="D15" i="4"/>
  <c r="F14" i="2"/>
  <c r="K14" i="2"/>
  <c r="D14" i="4"/>
  <c r="F13" i="2"/>
  <c r="K13" i="2"/>
  <c r="D13" i="4"/>
  <c r="F12" i="2"/>
  <c r="K12" i="2"/>
  <c r="D12" i="4"/>
  <c r="F8" i="2"/>
  <c r="K8" i="2"/>
  <c r="D8" i="4"/>
  <c r="H148" i="2"/>
  <c r="H149" i="2"/>
  <c r="H180" i="2"/>
  <c r="H182" i="2"/>
  <c r="H191" i="2"/>
  <c r="H193" i="2"/>
  <c r="H194" i="2"/>
  <c r="H195" i="2"/>
  <c r="H196" i="2"/>
  <c r="H197" i="2"/>
  <c r="H198" i="2"/>
  <c r="H199" i="2"/>
  <c r="H200" i="2"/>
  <c r="H202" i="2"/>
  <c r="H203" i="2"/>
  <c r="H204" i="2"/>
  <c r="H205" i="2"/>
  <c r="H6" i="2"/>
  <c r="G8" i="2"/>
  <c r="B8" i="2"/>
  <c r="B9" i="2"/>
  <c r="B10" i="2"/>
  <c r="B11" i="2"/>
  <c r="G12" i="2"/>
  <c r="B12" i="2"/>
  <c r="G13" i="2"/>
  <c r="B13" i="2"/>
  <c r="G14" i="2"/>
  <c r="B14" i="2"/>
  <c r="G15" i="2"/>
  <c r="B15" i="2"/>
  <c r="G16" i="2"/>
  <c r="B16" i="2"/>
  <c r="G17" i="2"/>
  <c r="B17" i="2"/>
  <c r="G18" i="2"/>
  <c r="B18" i="2"/>
  <c r="G19" i="2"/>
  <c r="B19" i="2"/>
  <c r="G20" i="2"/>
  <c r="B20" i="2"/>
  <c r="G21" i="2"/>
  <c r="B21" i="2"/>
  <c r="G22" i="2"/>
  <c r="B22" i="2"/>
  <c r="G23" i="2"/>
  <c r="B23" i="2"/>
  <c r="G24" i="2"/>
  <c r="B24" i="2"/>
  <c r="G25" i="2"/>
  <c r="B25" i="2"/>
  <c r="G26" i="2"/>
  <c r="B26" i="2"/>
  <c r="G27" i="2"/>
  <c r="B27" i="2"/>
  <c r="G28" i="2"/>
  <c r="B28" i="2"/>
  <c r="G29" i="2"/>
  <c r="B29" i="2"/>
  <c r="G30" i="2"/>
  <c r="B30" i="2"/>
  <c r="G31" i="2"/>
  <c r="B31" i="2"/>
  <c r="G32" i="2"/>
  <c r="B32" i="2"/>
  <c r="G33" i="2"/>
  <c r="B33" i="2"/>
  <c r="G34" i="2"/>
  <c r="B34" i="2"/>
  <c r="G35" i="2"/>
  <c r="B35" i="2"/>
  <c r="G36" i="2"/>
  <c r="B36" i="2"/>
  <c r="G37" i="2"/>
  <c r="B37" i="2"/>
  <c r="G38" i="2"/>
  <c r="B38" i="2"/>
  <c r="B39" i="2"/>
  <c r="G40" i="2"/>
  <c r="B40" i="2"/>
  <c r="G41" i="2"/>
  <c r="B41" i="2"/>
  <c r="G42" i="2"/>
  <c r="B42" i="2"/>
  <c r="G43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G56" i="2"/>
  <c r="B56" i="2"/>
  <c r="G57" i="2"/>
  <c r="B57" i="2"/>
  <c r="G58" i="2"/>
  <c r="B58" i="2"/>
  <c r="G59" i="2"/>
  <c r="B59" i="2"/>
  <c r="G60" i="2"/>
  <c r="B60" i="2"/>
  <c r="G61" i="2"/>
  <c r="B61" i="2"/>
  <c r="G62" i="2"/>
  <c r="B62" i="2"/>
  <c r="G63" i="2"/>
  <c r="B63" i="2"/>
  <c r="G64" i="2"/>
  <c r="B64" i="2"/>
  <c r="G65" i="2"/>
  <c r="B65" i="2"/>
  <c r="G66" i="2"/>
  <c r="B66" i="2"/>
  <c r="G67" i="2"/>
  <c r="B67" i="2"/>
  <c r="G68" i="2"/>
  <c r="B68" i="2"/>
  <c r="G69" i="2"/>
  <c r="B69" i="2"/>
  <c r="B70" i="2"/>
  <c r="G71" i="2"/>
  <c r="B71" i="2"/>
  <c r="G70" i="2"/>
  <c r="G72" i="2"/>
  <c r="B72" i="2"/>
  <c r="G73" i="2"/>
  <c r="B73" i="2"/>
  <c r="G74" i="2"/>
  <c r="B74" i="2"/>
  <c r="G75" i="2"/>
  <c r="B75" i="2"/>
  <c r="G76" i="2"/>
  <c r="B76" i="2"/>
  <c r="G77" i="2"/>
  <c r="B77" i="2"/>
  <c r="G78" i="2"/>
  <c r="B78" i="2"/>
  <c r="G79" i="2"/>
  <c r="B79" i="2"/>
  <c r="G80" i="2"/>
  <c r="B80" i="2"/>
  <c r="B81" i="2"/>
  <c r="B82" i="2"/>
  <c r="B83" i="2"/>
  <c r="G84" i="2"/>
  <c r="B84" i="2"/>
  <c r="G85" i="2"/>
  <c r="B85" i="2"/>
  <c r="G86" i="2"/>
  <c r="B86" i="2"/>
  <c r="B87" i="2"/>
  <c r="G88" i="2"/>
  <c r="B88" i="2"/>
  <c r="G89" i="2"/>
  <c r="B89" i="2"/>
  <c r="G90" i="2"/>
  <c r="B90" i="2"/>
  <c r="G91" i="2"/>
  <c r="B91" i="2"/>
  <c r="G92" i="2"/>
  <c r="B92" i="2"/>
  <c r="G93" i="2"/>
  <c r="B93" i="2"/>
  <c r="G94" i="2"/>
  <c r="B94" i="2"/>
  <c r="G95" i="2"/>
  <c r="B95" i="2"/>
  <c r="G96" i="2"/>
  <c r="B96" i="2"/>
  <c r="G97" i="2"/>
  <c r="B97" i="2"/>
  <c r="G98" i="2"/>
  <c r="B98" i="2"/>
  <c r="G99" i="2"/>
  <c r="B99" i="2"/>
  <c r="G100" i="2"/>
  <c r="B100" i="2"/>
  <c r="G101" i="2"/>
  <c r="B101" i="2"/>
  <c r="G102" i="2"/>
  <c r="B102" i="2"/>
  <c r="G103" i="2"/>
  <c r="B103" i="2"/>
  <c r="G104" i="2"/>
  <c r="B104" i="2"/>
  <c r="G105" i="2"/>
  <c r="B105" i="2"/>
  <c r="G106" i="2"/>
  <c r="B106" i="2"/>
  <c r="G107" i="2"/>
  <c r="B107" i="2"/>
  <c r="G108" i="2"/>
  <c r="B108" i="2"/>
  <c r="G109" i="2"/>
  <c r="B109" i="2"/>
  <c r="G110" i="2"/>
  <c r="B110" i="2"/>
  <c r="G111" i="2"/>
  <c r="B111" i="2"/>
  <c r="G112" i="2"/>
  <c r="B112" i="2"/>
  <c r="G113" i="2"/>
  <c r="B113" i="2"/>
  <c r="G114" i="2"/>
  <c r="B114" i="2"/>
  <c r="G115" i="2"/>
  <c r="B115" i="2"/>
  <c r="G116" i="2"/>
  <c r="B116" i="2"/>
  <c r="G117" i="2"/>
  <c r="B117" i="2"/>
  <c r="G118" i="2"/>
  <c r="B118" i="2"/>
  <c r="G119" i="2"/>
  <c r="B119" i="2"/>
  <c r="G120" i="2"/>
  <c r="B120" i="2"/>
  <c r="G121" i="2"/>
  <c r="B121" i="2"/>
  <c r="G122" i="2"/>
  <c r="B122" i="2"/>
  <c r="G123" i="2"/>
  <c r="B123" i="2"/>
  <c r="G124" i="2"/>
  <c r="B124" i="2"/>
  <c r="G125" i="2"/>
  <c r="B125" i="2"/>
  <c r="G126" i="2"/>
  <c r="B126" i="2"/>
  <c r="G127" i="2"/>
  <c r="B127" i="2"/>
  <c r="G128" i="2"/>
  <c r="B128" i="2"/>
  <c r="G129" i="2"/>
  <c r="B129" i="2"/>
  <c r="G130" i="2"/>
  <c r="B130" i="2"/>
  <c r="G131" i="2"/>
  <c r="B131" i="2"/>
  <c r="G132" i="2"/>
  <c r="B132" i="2"/>
  <c r="G133" i="2"/>
  <c r="B133" i="2"/>
  <c r="G134" i="2"/>
  <c r="B134" i="2"/>
  <c r="G135" i="2"/>
  <c r="B135" i="2"/>
  <c r="G136" i="2"/>
  <c r="B136" i="2"/>
  <c r="G137" i="2"/>
  <c r="B137" i="2"/>
  <c r="G138" i="2"/>
  <c r="B138" i="2"/>
  <c r="G139" i="2"/>
  <c r="B139" i="2"/>
  <c r="G140" i="2"/>
  <c r="B140" i="2"/>
  <c r="G141" i="2"/>
  <c r="B141" i="2"/>
  <c r="G142" i="2"/>
  <c r="B142" i="2"/>
  <c r="G143" i="2"/>
  <c r="B143" i="2"/>
  <c r="G144" i="2"/>
  <c r="B144" i="2"/>
  <c r="G145" i="2"/>
  <c r="B145" i="2"/>
  <c r="G146" i="2"/>
  <c r="B146" i="2"/>
  <c r="G147" i="2"/>
  <c r="B147" i="2"/>
  <c r="G148" i="2"/>
  <c r="B148" i="2"/>
  <c r="G149" i="2"/>
  <c r="B149" i="2"/>
  <c r="G150" i="2"/>
  <c r="B150" i="2"/>
  <c r="G151" i="2"/>
  <c r="B151" i="2"/>
  <c r="G152" i="2"/>
  <c r="B152" i="2"/>
  <c r="G153" i="2"/>
  <c r="B153" i="2"/>
  <c r="G154" i="2"/>
  <c r="B154" i="2"/>
  <c r="G155" i="2"/>
  <c r="B155" i="2"/>
  <c r="G156" i="2"/>
  <c r="B156" i="2"/>
  <c r="G157" i="2"/>
  <c r="B157" i="2"/>
  <c r="G158" i="2"/>
  <c r="B158" i="2"/>
  <c r="G159" i="2"/>
  <c r="B159" i="2"/>
  <c r="G160" i="2"/>
  <c r="B160" i="2"/>
  <c r="G161" i="2"/>
  <c r="B161" i="2"/>
  <c r="G162" i="2"/>
  <c r="B162" i="2"/>
  <c r="G163" i="2"/>
  <c r="B163" i="2"/>
  <c r="G164" i="2"/>
  <c r="B164" i="2"/>
  <c r="G165" i="2"/>
  <c r="B165" i="2"/>
  <c r="G166" i="2"/>
  <c r="B166" i="2"/>
  <c r="G167" i="2"/>
  <c r="B167" i="2"/>
  <c r="G168" i="2"/>
  <c r="B168" i="2"/>
  <c r="G169" i="2"/>
  <c r="B169" i="2"/>
  <c r="G170" i="2"/>
  <c r="B170" i="2"/>
  <c r="G171" i="2"/>
  <c r="B171" i="2"/>
  <c r="G172" i="2"/>
  <c r="B172" i="2"/>
  <c r="G173" i="2"/>
  <c r="B173" i="2"/>
  <c r="G174" i="2"/>
  <c r="B174" i="2"/>
  <c r="G175" i="2"/>
  <c r="B175" i="2"/>
  <c r="G176" i="2"/>
  <c r="B176" i="2"/>
  <c r="G177" i="2"/>
  <c r="B177" i="2"/>
  <c r="G178" i="2"/>
  <c r="B178" i="2"/>
  <c r="G179" i="2"/>
  <c r="B179" i="2"/>
  <c r="G180" i="2"/>
  <c r="B180" i="2"/>
  <c r="G181" i="2"/>
  <c r="B181" i="2"/>
  <c r="G182" i="2"/>
  <c r="B182" i="2"/>
  <c r="G183" i="2"/>
  <c r="B183" i="2"/>
  <c r="G184" i="2"/>
  <c r="B184" i="2"/>
  <c r="G185" i="2"/>
  <c r="B185" i="2"/>
  <c r="G186" i="2"/>
  <c r="B186" i="2"/>
  <c r="G187" i="2"/>
  <c r="B187" i="2"/>
  <c r="G188" i="2"/>
  <c r="B188" i="2"/>
  <c r="G189" i="2"/>
  <c r="B189" i="2"/>
  <c r="G190" i="2"/>
  <c r="B190" i="2"/>
  <c r="G191" i="2"/>
  <c r="B191" i="2"/>
  <c r="G192" i="2"/>
  <c r="B192" i="2"/>
  <c r="G193" i="2"/>
  <c r="B193" i="2"/>
  <c r="G194" i="2"/>
  <c r="B194" i="2"/>
  <c r="G195" i="2"/>
  <c r="B195" i="2"/>
  <c r="G196" i="2"/>
  <c r="B196" i="2"/>
  <c r="G197" i="2"/>
  <c r="B197" i="2"/>
  <c r="G198" i="2"/>
  <c r="B198" i="2"/>
  <c r="G199" i="2"/>
  <c r="B199" i="2"/>
  <c r="G200" i="2"/>
  <c r="B200" i="2"/>
  <c r="G201" i="2"/>
  <c r="B201" i="2"/>
  <c r="G202" i="2"/>
  <c r="B202" i="2"/>
  <c r="G203" i="2"/>
  <c r="B203" i="2"/>
  <c r="G204" i="2"/>
  <c r="B204" i="2"/>
  <c r="G205" i="2"/>
  <c r="B205" i="2"/>
  <c r="G7" i="2"/>
  <c r="B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7" i="2"/>
  <c r="K9" i="2"/>
  <c r="K10" i="2"/>
  <c r="K11" i="2"/>
  <c r="K39" i="2"/>
  <c r="K44" i="2"/>
  <c r="K45" i="2"/>
  <c r="K46" i="2"/>
  <c r="K47" i="2"/>
  <c r="K48" i="2"/>
  <c r="K49" i="2"/>
  <c r="K50" i="2"/>
  <c r="K51" i="2"/>
  <c r="K52" i="2"/>
  <c r="K53" i="2"/>
  <c r="K54" i="2"/>
  <c r="K55" i="2"/>
  <c r="K70" i="2"/>
  <c r="K81" i="2"/>
  <c r="K82" i="2"/>
  <c r="K83" i="2"/>
  <c r="K87" i="2"/>
  <c r="K148" i="2"/>
  <c r="K149" i="2"/>
  <c r="K180" i="2"/>
  <c r="K182" i="2"/>
  <c r="K191" i="2"/>
  <c r="K193" i="2"/>
  <c r="K194" i="2"/>
  <c r="K195" i="2"/>
  <c r="K196" i="2"/>
  <c r="K197" i="2"/>
  <c r="K198" i="2"/>
  <c r="K199" i="2"/>
  <c r="K200" i="2"/>
  <c r="K202" i="2"/>
  <c r="K203" i="2"/>
  <c r="K204" i="2"/>
  <c r="K205" i="2"/>
  <c r="H8" i="2"/>
  <c r="I8" i="2"/>
  <c r="L8" i="2"/>
  <c r="H9" i="2"/>
  <c r="I9" i="2"/>
  <c r="L9" i="2"/>
  <c r="H10" i="2"/>
  <c r="I10" i="2"/>
  <c r="L10" i="2"/>
  <c r="H11" i="2"/>
  <c r="I11" i="2"/>
  <c r="L11" i="2"/>
  <c r="H12" i="2"/>
  <c r="I12" i="2"/>
  <c r="L12" i="2"/>
  <c r="H13" i="2"/>
  <c r="I13" i="2"/>
  <c r="L13" i="2"/>
  <c r="H14" i="2"/>
  <c r="I14" i="2"/>
  <c r="L14" i="2"/>
  <c r="H15" i="2"/>
  <c r="I15" i="2"/>
  <c r="L15" i="2"/>
  <c r="H16" i="2"/>
  <c r="I16" i="2"/>
  <c r="L16" i="2"/>
  <c r="H17" i="2"/>
  <c r="I17" i="2"/>
  <c r="L17" i="2"/>
  <c r="H18" i="2"/>
  <c r="I18" i="2"/>
  <c r="L18" i="2"/>
  <c r="H19" i="2"/>
  <c r="I19" i="2"/>
  <c r="L19" i="2"/>
  <c r="H20" i="2"/>
  <c r="I20" i="2"/>
  <c r="L20" i="2"/>
  <c r="H21" i="2"/>
  <c r="I21" i="2"/>
  <c r="L21" i="2"/>
  <c r="H22" i="2"/>
  <c r="I22" i="2"/>
  <c r="L22" i="2"/>
  <c r="H23" i="2"/>
  <c r="I23" i="2"/>
  <c r="L23" i="2"/>
  <c r="H24" i="2"/>
  <c r="I24" i="2"/>
  <c r="L24" i="2"/>
  <c r="H25" i="2"/>
  <c r="I25" i="2"/>
  <c r="L25" i="2"/>
  <c r="H26" i="2"/>
  <c r="I26" i="2"/>
  <c r="L26" i="2"/>
  <c r="H27" i="2"/>
  <c r="I27" i="2"/>
  <c r="L27" i="2"/>
  <c r="H28" i="2"/>
  <c r="I28" i="2"/>
  <c r="L28" i="2"/>
  <c r="H29" i="2"/>
  <c r="I29" i="2"/>
  <c r="L29" i="2"/>
  <c r="H30" i="2"/>
  <c r="I30" i="2"/>
  <c r="L30" i="2"/>
  <c r="H31" i="2"/>
  <c r="I31" i="2"/>
  <c r="L31" i="2"/>
  <c r="H32" i="2"/>
  <c r="I32" i="2"/>
  <c r="L32" i="2"/>
  <c r="H33" i="2"/>
  <c r="I33" i="2"/>
  <c r="L33" i="2"/>
  <c r="H34" i="2"/>
  <c r="I34" i="2"/>
  <c r="L34" i="2"/>
  <c r="H35" i="2"/>
  <c r="I35" i="2"/>
  <c r="L35" i="2"/>
  <c r="H36" i="2"/>
  <c r="I36" i="2"/>
  <c r="L36" i="2"/>
  <c r="H37" i="2"/>
  <c r="I37" i="2"/>
  <c r="L37" i="2"/>
  <c r="H38" i="2"/>
  <c r="I38" i="2"/>
  <c r="L38" i="2"/>
  <c r="H39" i="2"/>
  <c r="I39" i="2"/>
  <c r="L39" i="2"/>
  <c r="H40" i="2"/>
  <c r="I40" i="2"/>
  <c r="L40" i="2"/>
  <c r="H41" i="2"/>
  <c r="I41" i="2"/>
  <c r="L41" i="2"/>
  <c r="H42" i="2"/>
  <c r="I42" i="2"/>
  <c r="L42" i="2"/>
  <c r="H43" i="2"/>
  <c r="I43" i="2"/>
  <c r="L43" i="2"/>
  <c r="H44" i="2"/>
  <c r="I44" i="2"/>
  <c r="L44" i="2"/>
  <c r="H45" i="2"/>
  <c r="I45" i="2"/>
  <c r="L45" i="2"/>
  <c r="H46" i="2"/>
  <c r="I46" i="2"/>
  <c r="L46" i="2"/>
  <c r="H47" i="2"/>
  <c r="I47" i="2"/>
  <c r="L47" i="2"/>
  <c r="H48" i="2"/>
  <c r="I48" i="2"/>
  <c r="L48" i="2"/>
  <c r="H49" i="2"/>
  <c r="I49" i="2"/>
  <c r="L49" i="2"/>
  <c r="H50" i="2"/>
  <c r="I50" i="2"/>
  <c r="L50" i="2"/>
  <c r="H51" i="2"/>
  <c r="I51" i="2"/>
  <c r="L51" i="2"/>
  <c r="H52" i="2"/>
  <c r="I52" i="2"/>
  <c r="L52" i="2"/>
  <c r="H53" i="2"/>
  <c r="I53" i="2"/>
  <c r="L53" i="2"/>
  <c r="H54" i="2"/>
  <c r="I54" i="2"/>
  <c r="L54" i="2"/>
  <c r="H55" i="2"/>
  <c r="I55" i="2"/>
  <c r="L55" i="2"/>
  <c r="H56" i="2"/>
  <c r="I56" i="2"/>
  <c r="L56" i="2"/>
  <c r="H57" i="2"/>
  <c r="I57" i="2"/>
  <c r="L57" i="2"/>
  <c r="H58" i="2"/>
  <c r="I58" i="2"/>
  <c r="L58" i="2"/>
  <c r="H59" i="2"/>
  <c r="I59" i="2"/>
  <c r="L59" i="2"/>
  <c r="H60" i="2"/>
  <c r="I60" i="2"/>
  <c r="L60" i="2"/>
  <c r="H61" i="2"/>
  <c r="I61" i="2"/>
  <c r="L61" i="2"/>
  <c r="H62" i="2"/>
  <c r="I62" i="2"/>
  <c r="L62" i="2"/>
  <c r="H63" i="2"/>
  <c r="I63" i="2"/>
  <c r="L63" i="2"/>
  <c r="H64" i="2"/>
  <c r="I64" i="2"/>
  <c r="L64" i="2"/>
  <c r="H65" i="2"/>
  <c r="I65" i="2"/>
  <c r="L65" i="2"/>
  <c r="H66" i="2"/>
  <c r="I66" i="2"/>
  <c r="L66" i="2"/>
  <c r="H67" i="2"/>
  <c r="I67" i="2"/>
  <c r="L67" i="2"/>
  <c r="H68" i="2"/>
  <c r="I68" i="2"/>
  <c r="L68" i="2"/>
  <c r="H69" i="2"/>
  <c r="I69" i="2"/>
  <c r="L69" i="2"/>
  <c r="H70" i="2"/>
  <c r="I70" i="2"/>
  <c r="L70" i="2"/>
  <c r="H71" i="2"/>
  <c r="I71" i="2"/>
  <c r="L71" i="2"/>
  <c r="H72" i="2"/>
  <c r="I72" i="2"/>
  <c r="L72" i="2"/>
  <c r="H73" i="2"/>
  <c r="I73" i="2"/>
  <c r="L73" i="2"/>
  <c r="H74" i="2"/>
  <c r="I74" i="2"/>
  <c r="L74" i="2"/>
  <c r="H75" i="2"/>
  <c r="I75" i="2"/>
  <c r="L75" i="2"/>
  <c r="H76" i="2"/>
  <c r="I76" i="2"/>
  <c r="L76" i="2"/>
  <c r="H77" i="2"/>
  <c r="I77" i="2"/>
  <c r="L77" i="2"/>
  <c r="H78" i="2"/>
  <c r="I78" i="2"/>
  <c r="L78" i="2"/>
  <c r="H79" i="2"/>
  <c r="I79" i="2"/>
  <c r="L79" i="2"/>
  <c r="H80" i="2"/>
  <c r="I80" i="2"/>
  <c r="L80" i="2"/>
  <c r="H81" i="2"/>
  <c r="I81" i="2"/>
  <c r="L81" i="2"/>
  <c r="H82" i="2"/>
  <c r="I82" i="2"/>
  <c r="L82" i="2"/>
  <c r="H83" i="2"/>
  <c r="I83" i="2"/>
  <c r="L83" i="2"/>
  <c r="H84" i="2"/>
  <c r="I84" i="2"/>
  <c r="L84" i="2"/>
  <c r="H85" i="2"/>
  <c r="I85" i="2"/>
  <c r="L85" i="2"/>
  <c r="H86" i="2"/>
  <c r="I86" i="2"/>
  <c r="L86" i="2"/>
  <c r="H87" i="2"/>
  <c r="I87" i="2"/>
  <c r="L87" i="2"/>
  <c r="H88" i="2"/>
  <c r="I88" i="2"/>
  <c r="L88" i="2"/>
  <c r="H89" i="2"/>
  <c r="I89" i="2"/>
  <c r="L89" i="2"/>
  <c r="H90" i="2"/>
  <c r="I90" i="2"/>
  <c r="L90" i="2"/>
  <c r="H91" i="2"/>
  <c r="I91" i="2"/>
  <c r="L91" i="2"/>
  <c r="H92" i="2"/>
  <c r="I92" i="2"/>
  <c r="L92" i="2"/>
  <c r="H93" i="2"/>
  <c r="I93" i="2"/>
  <c r="L93" i="2"/>
  <c r="H94" i="2"/>
  <c r="I94" i="2"/>
  <c r="L94" i="2"/>
  <c r="H95" i="2"/>
  <c r="I95" i="2"/>
  <c r="L95" i="2"/>
  <c r="H96" i="2"/>
  <c r="I96" i="2"/>
  <c r="L96" i="2"/>
  <c r="H97" i="2"/>
  <c r="I97" i="2"/>
  <c r="L97" i="2"/>
  <c r="H98" i="2"/>
  <c r="I98" i="2"/>
  <c r="L98" i="2"/>
  <c r="H99" i="2"/>
  <c r="I99" i="2"/>
  <c r="L99" i="2"/>
  <c r="H100" i="2"/>
  <c r="I100" i="2"/>
  <c r="L100" i="2"/>
  <c r="H101" i="2"/>
  <c r="I101" i="2"/>
  <c r="L101" i="2"/>
  <c r="H102" i="2"/>
  <c r="I102" i="2"/>
  <c r="L102" i="2"/>
  <c r="H103" i="2"/>
  <c r="I103" i="2"/>
  <c r="L103" i="2"/>
  <c r="H104" i="2"/>
  <c r="I104" i="2"/>
  <c r="L104" i="2"/>
  <c r="H105" i="2"/>
  <c r="I105" i="2"/>
  <c r="L105" i="2"/>
  <c r="H106" i="2"/>
  <c r="I106" i="2"/>
  <c r="L106" i="2"/>
  <c r="H107" i="2"/>
  <c r="I107" i="2"/>
  <c r="L107" i="2"/>
  <c r="H108" i="2"/>
  <c r="I108" i="2"/>
  <c r="L108" i="2"/>
  <c r="H109" i="2"/>
  <c r="I109" i="2"/>
  <c r="L109" i="2"/>
  <c r="H110" i="2"/>
  <c r="I110" i="2"/>
  <c r="L110" i="2"/>
  <c r="H111" i="2"/>
  <c r="I111" i="2"/>
  <c r="L111" i="2"/>
  <c r="H112" i="2"/>
  <c r="I112" i="2"/>
  <c r="L112" i="2"/>
  <c r="H113" i="2"/>
  <c r="I113" i="2"/>
  <c r="L113" i="2"/>
  <c r="H114" i="2"/>
  <c r="I114" i="2"/>
  <c r="L114" i="2"/>
  <c r="H115" i="2"/>
  <c r="I115" i="2"/>
  <c r="L115" i="2"/>
  <c r="H116" i="2"/>
  <c r="I116" i="2"/>
  <c r="L116" i="2"/>
  <c r="H117" i="2"/>
  <c r="I117" i="2"/>
  <c r="L117" i="2"/>
  <c r="H118" i="2"/>
  <c r="I118" i="2"/>
  <c r="L118" i="2"/>
  <c r="H119" i="2"/>
  <c r="I119" i="2"/>
  <c r="L119" i="2"/>
  <c r="H120" i="2"/>
  <c r="I120" i="2"/>
  <c r="L120" i="2"/>
  <c r="H121" i="2"/>
  <c r="I121" i="2"/>
  <c r="L121" i="2"/>
  <c r="H122" i="2"/>
  <c r="I122" i="2"/>
  <c r="L122" i="2"/>
  <c r="H123" i="2"/>
  <c r="I123" i="2"/>
  <c r="L123" i="2"/>
  <c r="H124" i="2"/>
  <c r="I124" i="2"/>
  <c r="L124" i="2"/>
  <c r="H125" i="2"/>
  <c r="I125" i="2"/>
  <c r="L125" i="2"/>
  <c r="H126" i="2"/>
  <c r="I126" i="2"/>
  <c r="L126" i="2"/>
  <c r="H127" i="2"/>
  <c r="I127" i="2"/>
  <c r="L127" i="2"/>
  <c r="H128" i="2"/>
  <c r="I128" i="2"/>
  <c r="L128" i="2"/>
  <c r="H129" i="2"/>
  <c r="I129" i="2"/>
  <c r="L129" i="2"/>
  <c r="H130" i="2"/>
  <c r="I130" i="2"/>
  <c r="L130" i="2"/>
  <c r="H131" i="2"/>
  <c r="I131" i="2"/>
  <c r="L131" i="2"/>
  <c r="H132" i="2"/>
  <c r="I132" i="2"/>
  <c r="L132" i="2"/>
  <c r="H133" i="2"/>
  <c r="I133" i="2"/>
  <c r="L133" i="2"/>
  <c r="H134" i="2"/>
  <c r="I134" i="2"/>
  <c r="L134" i="2"/>
  <c r="H135" i="2"/>
  <c r="I135" i="2"/>
  <c r="L135" i="2"/>
  <c r="H136" i="2"/>
  <c r="I136" i="2"/>
  <c r="L136" i="2"/>
  <c r="H137" i="2"/>
  <c r="I137" i="2"/>
  <c r="L137" i="2"/>
  <c r="H138" i="2"/>
  <c r="I138" i="2"/>
  <c r="L138" i="2"/>
  <c r="H139" i="2"/>
  <c r="I139" i="2"/>
  <c r="L139" i="2"/>
  <c r="H140" i="2"/>
  <c r="I140" i="2"/>
  <c r="L140" i="2"/>
  <c r="H141" i="2"/>
  <c r="I141" i="2"/>
  <c r="L141" i="2"/>
  <c r="H142" i="2"/>
  <c r="I142" i="2"/>
  <c r="L142" i="2"/>
  <c r="H143" i="2"/>
  <c r="I143" i="2"/>
  <c r="L143" i="2"/>
  <c r="H144" i="2"/>
  <c r="I144" i="2"/>
  <c r="L144" i="2"/>
  <c r="H145" i="2"/>
  <c r="I145" i="2"/>
  <c r="L145" i="2"/>
  <c r="H146" i="2"/>
  <c r="I146" i="2"/>
  <c r="L146" i="2"/>
  <c r="H147" i="2"/>
  <c r="I147" i="2"/>
  <c r="L147" i="2"/>
  <c r="I148" i="2"/>
  <c r="L148" i="2"/>
  <c r="I149" i="2"/>
  <c r="L149" i="2"/>
  <c r="H150" i="2"/>
  <c r="I150" i="2"/>
  <c r="L150" i="2"/>
  <c r="H151" i="2"/>
  <c r="I151" i="2"/>
  <c r="L151" i="2"/>
  <c r="H152" i="2"/>
  <c r="I152" i="2"/>
  <c r="L152" i="2"/>
  <c r="H153" i="2"/>
  <c r="I153" i="2"/>
  <c r="L153" i="2"/>
  <c r="H154" i="2"/>
  <c r="I154" i="2"/>
  <c r="L154" i="2"/>
  <c r="H155" i="2"/>
  <c r="I155" i="2"/>
  <c r="L155" i="2"/>
  <c r="H156" i="2"/>
  <c r="I156" i="2"/>
  <c r="L156" i="2"/>
  <c r="H157" i="2"/>
  <c r="I157" i="2"/>
  <c r="L157" i="2"/>
  <c r="H158" i="2"/>
  <c r="I158" i="2"/>
  <c r="L158" i="2"/>
  <c r="H159" i="2"/>
  <c r="I159" i="2"/>
  <c r="L159" i="2"/>
  <c r="H160" i="2"/>
  <c r="I160" i="2"/>
  <c r="L160" i="2"/>
  <c r="H161" i="2"/>
  <c r="I161" i="2"/>
  <c r="L161" i="2"/>
  <c r="H162" i="2"/>
  <c r="I162" i="2"/>
  <c r="L162" i="2"/>
  <c r="H163" i="2"/>
  <c r="I163" i="2"/>
  <c r="L163" i="2"/>
  <c r="H164" i="2"/>
  <c r="I164" i="2"/>
  <c r="L164" i="2"/>
  <c r="H165" i="2"/>
  <c r="I165" i="2"/>
  <c r="L165" i="2"/>
  <c r="H166" i="2"/>
  <c r="I166" i="2"/>
  <c r="L166" i="2"/>
  <c r="H167" i="2"/>
  <c r="I167" i="2"/>
  <c r="L167" i="2"/>
  <c r="H168" i="2"/>
  <c r="I168" i="2"/>
  <c r="L168" i="2"/>
  <c r="H169" i="2"/>
  <c r="I169" i="2"/>
  <c r="L169" i="2"/>
  <c r="H170" i="2"/>
  <c r="I170" i="2"/>
  <c r="L170" i="2"/>
  <c r="H171" i="2"/>
  <c r="I171" i="2"/>
  <c r="L171" i="2"/>
  <c r="H172" i="2"/>
  <c r="I172" i="2"/>
  <c r="L172" i="2"/>
  <c r="H173" i="2"/>
  <c r="I173" i="2"/>
  <c r="L173" i="2"/>
  <c r="H174" i="2"/>
  <c r="I174" i="2"/>
  <c r="L174" i="2"/>
  <c r="H175" i="2"/>
  <c r="I175" i="2"/>
  <c r="L175" i="2"/>
  <c r="H176" i="2"/>
  <c r="I176" i="2"/>
  <c r="L176" i="2"/>
  <c r="H177" i="2"/>
  <c r="I177" i="2"/>
  <c r="L177" i="2"/>
  <c r="H178" i="2"/>
  <c r="I178" i="2"/>
  <c r="L178" i="2"/>
  <c r="H179" i="2"/>
  <c r="I179" i="2"/>
  <c r="L179" i="2"/>
  <c r="I180" i="2"/>
  <c r="L180" i="2"/>
  <c r="H181" i="2"/>
  <c r="I181" i="2"/>
  <c r="L181" i="2"/>
  <c r="I182" i="2"/>
  <c r="L182" i="2"/>
  <c r="H183" i="2"/>
  <c r="I183" i="2"/>
  <c r="L183" i="2"/>
  <c r="H184" i="2"/>
  <c r="I184" i="2"/>
  <c r="L184" i="2"/>
  <c r="H185" i="2"/>
  <c r="I185" i="2"/>
  <c r="L185" i="2"/>
  <c r="H186" i="2"/>
  <c r="I186" i="2"/>
  <c r="L186" i="2"/>
  <c r="H187" i="2"/>
  <c r="I187" i="2"/>
  <c r="L187" i="2"/>
  <c r="H188" i="2"/>
  <c r="I188" i="2"/>
  <c r="L188" i="2"/>
  <c r="H189" i="2"/>
  <c r="I189" i="2"/>
  <c r="L189" i="2"/>
  <c r="H190" i="2"/>
  <c r="I190" i="2"/>
  <c r="L190" i="2"/>
  <c r="I191" i="2"/>
  <c r="L191" i="2"/>
  <c r="H192" i="2"/>
  <c r="I192" i="2"/>
  <c r="L192" i="2"/>
  <c r="I193" i="2"/>
  <c r="L193" i="2"/>
  <c r="I194" i="2"/>
  <c r="L194" i="2"/>
  <c r="I195" i="2"/>
  <c r="L195" i="2"/>
  <c r="I196" i="2"/>
  <c r="L196" i="2"/>
  <c r="I197" i="2"/>
  <c r="L197" i="2"/>
  <c r="I198" i="2"/>
  <c r="L198" i="2"/>
  <c r="I199" i="2"/>
  <c r="L199" i="2"/>
  <c r="I200" i="2"/>
  <c r="L200" i="2"/>
  <c r="H201" i="2"/>
  <c r="I201" i="2"/>
  <c r="L201" i="2"/>
  <c r="I202" i="2"/>
  <c r="L202" i="2"/>
  <c r="I203" i="2"/>
  <c r="L203" i="2"/>
  <c r="I204" i="2"/>
  <c r="L204" i="2"/>
  <c r="I205" i="2"/>
  <c r="L205" i="2"/>
  <c r="H7" i="2"/>
  <c r="I7" i="2"/>
  <c r="L7" i="2"/>
  <c r="G9" i="2"/>
  <c r="G10" i="2"/>
  <c r="G11" i="2"/>
  <c r="G39" i="2"/>
  <c r="G44" i="2"/>
  <c r="G45" i="2"/>
  <c r="G46" i="2"/>
  <c r="G47" i="2"/>
  <c r="G48" i="2"/>
  <c r="G49" i="2"/>
  <c r="G50" i="2"/>
  <c r="G51" i="2"/>
  <c r="G52" i="2"/>
  <c r="G53" i="2"/>
  <c r="G54" i="2"/>
  <c r="G55" i="2"/>
  <c r="G81" i="2"/>
  <c r="G82" i="2"/>
  <c r="G83" i="2"/>
  <c r="G87" i="2"/>
</calcChain>
</file>

<file path=xl/sharedStrings.xml><?xml version="1.0" encoding="utf-8"?>
<sst xmlns="http://schemas.openxmlformats.org/spreadsheetml/2006/main" count="2287" uniqueCount="619">
  <si>
    <t>Hays_Energy_Project</t>
  </si>
  <si>
    <t>Guadalupe_Generating_Station</t>
  </si>
  <si>
    <t>Lost_Pines_1_Power_Project</t>
  </si>
  <si>
    <t>Bastrop_Energy_Center</t>
  </si>
  <si>
    <t>Bosque_County_Peaking</t>
  </si>
  <si>
    <t>Channelview_Cogeneration_Plant</t>
  </si>
  <si>
    <t>Corpus_Christi_Energy_Center</t>
  </si>
  <si>
    <t>Odessa_Ector_Generating_Station</t>
  </si>
  <si>
    <t>Ennis_Tractebel_Power_LP</t>
  </si>
  <si>
    <t>Freestone_Power_Generation_LP</t>
  </si>
  <si>
    <t>Jack_Energy_Facility</t>
  </si>
  <si>
    <t>Channel_Energy_Center</t>
  </si>
  <si>
    <t>BASF_Freeport_Works</t>
  </si>
  <si>
    <t>Ingleside_Cogeneration</t>
  </si>
  <si>
    <t>Wise_County_Power_LP</t>
  </si>
  <si>
    <t>Baytown_Energy_Center</t>
  </si>
  <si>
    <t>Brazos_Valley_Generating_Facility</t>
  </si>
  <si>
    <t>Exelon_LaPorte_Generating_Station</t>
  </si>
  <si>
    <t>Deer_Park_Energy_Center</t>
  </si>
  <si>
    <t>Green_Power_2</t>
  </si>
  <si>
    <t>Forney_Energy_Center</t>
  </si>
  <si>
    <t>Hidalgo_Energy_Center</t>
  </si>
  <si>
    <t>EG178_Facility</t>
  </si>
  <si>
    <t>Wind</t>
    <phoneticPr fontId="3" type="noConversion"/>
  </si>
  <si>
    <t>Barney_M__Davis</t>
  </si>
  <si>
    <t>Amistad_Dam___Power</t>
  </si>
  <si>
    <t>Falcon_Dam___Power</t>
  </si>
  <si>
    <t>S_L_Cogeneration</t>
  </si>
  <si>
    <t>Wolf_Hollow_I__L_P_</t>
  </si>
  <si>
    <t>Wind</t>
    <phoneticPr fontId="3" type="noConversion"/>
  </si>
  <si>
    <t>Sam_Rayburn_hydro</t>
    <phoneticPr fontId="3" type="noConversion"/>
  </si>
  <si>
    <t>pGenAvail(D,'</t>
    <phoneticPr fontId="3" type="noConversion"/>
  </si>
  <si>
    <t>avail (avg)</t>
    <phoneticPr fontId="3" type="noConversion"/>
  </si>
  <si>
    <t>)=</t>
    <phoneticPr fontId="3" type="noConversion"/>
  </si>
  <si>
    <t>;</t>
    <phoneticPr fontId="3" type="noConversion"/>
  </si>
  <si>
    <t>Fayette_Power_Project</t>
  </si>
  <si>
    <t>J_T_Deely</t>
  </si>
  <si>
    <t>San_Miguel</t>
  </si>
  <si>
    <t>South_Texas_Project</t>
  </si>
  <si>
    <t>Sandow_No_4</t>
  </si>
  <si>
    <t>Twin_Oaks_Power_One</t>
  </si>
  <si>
    <t>J_K_Spruce</t>
  </si>
  <si>
    <t>Robert_D_Willis</t>
  </si>
  <si>
    <t>San_Jacinto_Steam_Electric_Station</t>
  </si>
  <si>
    <t>Arthur_Von_Rosenberg</t>
  </si>
  <si>
    <t>Sand_Hill</t>
  </si>
  <si>
    <t>DeCordova_Steam_Electric_Station</t>
  </si>
  <si>
    <t>Chocolate_Bayou_Works</t>
  </si>
  <si>
    <t>Seadrift_Coke_LP</t>
  </si>
  <si>
    <t>Central_Utility_Plant</t>
  </si>
  <si>
    <t>Valero_Refinery_Corpus_Christi_East</t>
  </si>
  <si>
    <t>Celanese_Engineering_Resin</t>
  </si>
  <si>
    <t>Enterprise_Products_Operating</t>
  </si>
  <si>
    <t>Bayou_Cogen_Plant</t>
  </si>
  <si>
    <t>Baylor_University_Cogen</t>
  </si>
  <si>
    <t>Chocolate_Bayou_Plant</t>
  </si>
  <si>
    <t>ExxonMobil_Baytown_Refinery</t>
  </si>
  <si>
    <t>ExxonMobil_Baytown_Turbine</t>
  </si>
  <si>
    <t>Clear_Lake_Cogeneration_Ltd</t>
  </si>
  <si>
    <t>Victoria_Texas_Plant</t>
  </si>
  <si>
    <t>Corpus_Refinery</t>
  </si>
  <si>
    <t>Houston_Chemical_Complex_Battleground</t>
  </si>
  <si>
    <t>Rice_University</t>
  </si>
  <si>
    <t>Paris_Generating_Station</t>
  </si>
  <si>
    <t>Hal_C_Weaver_Power_Plant</t>
  </si>
  <si>
    <t>Signal_Hill_Wichita_Falls_Power_LP</t>
  </si>
  <si>
    <t>Newgulf_Cogen</t>
  </si>
  <si>
    <t>Union_Carbide_Seadrift_Cogen</t>
  </si>
  <si>
    <t>Texas_City_Plant_Union_Carbide</t>
  </si>
  <si>
    <t>Texas_Petrochemicals</t>
  </si>
  <si>
    <t>Southwest_Texas_State_University</t>
  </si>
  <si>
    <t>Shell_Deer_Park</t>
  </si>
  <si>
    <t>Corpus_Christi</t>
  </si>
  <si>
    <t>TXU_Sweetwater_Generating_Plant</t>
  </si>
  <si>
    <t>Altura_Cogen</t>
  </si>
  <si>
    <t>Valero_Refining_Texas_Houston</t>
  </si>
  <si>
    <t>Valero_Refining_Texas_City</t>
  </si>
  <si>
    <t>Point_Comfort_Operations</t>
  </si>
  <si>
    <t>Sandow_Station</t>
  </si>
  <si>
    <t>Dow_Chemical_Texas_Operation</t>
  </si>
  <si>
    <t>Power_Station_4</t>
  </si>
  <si>
    <t>C_R_Wing_Cogen_Plant</t>
  </si>
  <si>
    <t>Westhollow_Technology_Center</t>
  </si>
  <si>
    <t>Benedum_Plant</t>
  </si>
  <si>
    <t>Midkiff_Plant</t>
  </si>
  <si>
    <t>University_of_Texas_at_San_Antonio</t>
  </si>
  <si>
    <t>University_of_Texas_at_Dallas</t>
  </si>
  <si>
    <t>Oyster_Creek_Unit_VIII</t>
  </si>
  <si>
    <t>Johnson_County</t>
  </si>
  <si>
    <t>Sweeny_Cogen_Facility</t>
  </si>
  <si>
    <t>Yates_Gas_Plant</t>
  </si>
  <si>
    <t>Pasadena_Cogeneration</t>
  </si>
  <si>
    <t>Jameson_Gas_Processing_Plant</t>
  </si>
  <si>
    <t>Bridgeport_Gas_Processing_Plant</t>
  </si>
  <si>
    <t>Gregory_Power_Facility</t>
  </si>
  <si>
    <t>Midlothian_Energy_Facility</t>
  </si>
  <si>
    <t>Lamar_Power_Project</t>
  </si>
  <si>
    <t>Frontera_Energy_Center</t>
  </si>
  <si>
    <t>Magic_Valley_Generating_Station</t>
  </si>
  <si>
    <t>Rio_Nogales_Power_Project</t>
  </si>
  <si>
    <t>NUC</t>
    <phoneticPr fontId="3" type="noConversion"/>
  </si>
  <si>
    <t>u235</t>
    <phoneticPr fontId="3" type="noConversion"/>
  </si>
  <si>
    <t>DFO</t>
    <phoneticPr fontId="3" type="noConversion"/>
  </si>
  <si>
    <t>oil</t>
    <phoneticPr fontId="3" type="noConversion"/>
  </si>
  <si>
    <t>RG</t>
    <phoneticPr fontId="3" type="noConversion"/>
  </si>
  <si>
    <t>oil</t>
    <phoneticPr fontId="3" type="noConversion"/>
  </si>
  <si>
    <t>OTH</t>
    <phoneticPr fontId="3" type="noConversion"/>
  </si>
  <si>
    <t>other</t>
    <phoneticPr fontId="3" type="noConversion"/>
  </si>
  <si>
    <t>other</t>
    <phoneticPr fontId="3" type="noConversion"/>
  </si>
  <si>
    <t>HY</t>
    <phoneticPr fontId="3" type="noConversion"/>
  </si>
  <si>
    <t>other</t>
    <phoneticPr fontId="3" type="noConversion"/>
  </si>
  <si>
    <t>Insert Spacer</t>
    <phoneticPr fontId="3" type="noConversion"/>
  </si>
  <si>
    <t>PC</t>
    <phoneticPr fontId="3" type="noConversion"/>
  </si>
  <si>
    <t>LFG</t>
    <phoneticPr fontId="3" type="noConversion"/>
  </si>
  <si>
    <t>DG</t>
    <phoneticPr fontId="3" type="noConversion"/>
  </si>
  <si>
    <t>AB</t>
    <phoneticPr fontId="3" type="noConversion"/>
  </si>
  <si>
    <t>PUR</t>
    <phoneticPr fontId="3" type="noConversion"/>
  </si>
  <si>
    <t>plant</t>
    <phoneticPr fontId="3" type="noConversion"/>
  </si>
  <si>
    <t>New_Nuke</t>
    <phoneticPr fontId="3" type="noConversion"/>
  </si>
  <si>
    <t>New_Coal</t>
    <phoneticPr fontId="3" type="noConversion"/>
  </si>
  <si>
    <t>New_CCGT</t>
    <phoneticPr fontId="3" type="noConversion"/>
  </si>
  <si>
    <t>New_CT</t>
    <phoneticPr fontId="3" type="noConversion"/>
  </si>
  <si>
    <t>CT/CCGT heatrate split</t>
    <phoneticPr fontId="3" type="noConversion"/>
  </si>
  <si>
    <t>MMBTU/MWh</t>
    <phoneticPr fontId="3" type="noConversion"/>
  </si>
  <si>
    <t>Eagle_Pass</t>
  </si>
  <si>
    <t>J_L_Bates</t>
  </si>
  <si>
    <t>La_Palma</t>
  </si>
  <si>
    <t>Lake_Hubbard</t>
  </si>
  <si>
    <t>Mountain_Creek</t>
  </si>
  <si>
    <t>Cedar_Bayou</t>
  </si>
  <si>
    <t>Greens_Bayou</t>
  </si>
  <si>
    <t>Hiram_Clarke</t>
  </si>
  <si>
    <t>P_H_Robinson</t>
  </si>
  <si>
    <t>Sam_Bertron</t>
  </si>
  <si>
    <t>T_H_Wharton</t>
  </si>
  <si>
    <t>W_A_Parish</t>
  </si>
  <si>
    <t>Eagle_Mountain</t>
  </si>
  <si>
    <t>Morgan_Creek</t>
  </si>
  <si>
    <t>Permian_Basin</t>
  </si>
  <si>
    <t>Big_Brown</t>
  </si>
  <si>
    <t>Lake_Creek</t>
  </si>
  <si>
    <t>Stryker_Creek</t>
  </si>
  <si>
    <t>Decker_Creek</t>
  </si>
  <si>
    <t>Holly_Street</t>
  </si>
  <si>
    <t>Morris_Sheppard</t>
  </si>
  <si>
    <t>Silas_Ray</t>
  </si>
  <si>
    <t>C_E_Newman</t>
  </si>
  <si>
    <t>Ray_Olinger</t>
  </si>
  <si>
    <t>Abbott_TP_3</t>
  </si>
  <si>
    <t>Dunlap_TP_1</t>
  </si>
  <si>
    <t>H_4</t>
  </si>
  <si>
    <t>H_5</t>
  </si>
  <si>
    <t>TP_4</t>
  </si>
  <si>
    <t>Granite_Shoals</t>
  </si>
  <si>
    <t>Marble_Falls</t>
  </si>
  <si>
    <t>Marshall_Ford</t>
  </si>
  <si>
    <t>Sim_Gideon</t>
  </si>
  <si>
    <t>Leon_Creek</t>
  </si>
  <si>
    <t>O_W_Sommers</t>
  </si>
  <si>
    <t>V_H_Braunig</t>
  </si>
  <si>
    <t>W_B_Tuttle</t>
  </si>
  <si>
    <t>North_Texas</t>
  </si>
  <si>
    <t>R_W_Miller</t>
  </si>
  <si>
    <t>Sam_Rayburn</t>
  </si>
  <si>
    <t>Powerlane_Plant</t>
  </si>
  <si>
    <t>Thomas_C_Ferguson</t>
  </si>
  <si>
    <t>Gibbons_Creek</t>
  </si>
  <si>
    <t>Comanche_Peak</t>
  </si>
  <si>
    <t>Martin_Lake</t>
  </si>
  <si>
    <t>Coleto_Creek</t>
  </si>
  <si>
    <t>name</t>
  </si>
  <si>
    <t>c_var_om</t>
  </si>
  <si>
    <t>c_fix_om</t>
  </si>
  <si>
    <t>c_cap</t>
  </si>
  <si>
    <t>life</t>
  </si>
  <si>
    <t>fuel</t>
  </si>
  <si>
    <t>heatrate</t>
  </si>
  <si>
    <t>cap_cur</t>
  </si>
  <si>
    <t>cap_max</t>
  </si>
  <si>
    <t>p_min</t>
  </si>
  <si>
    <t>cap_credit</t>
  </si>
  <si>
    <t>plant_size</t>
  </si>
  <si>
    <t>ramp_max</t>
  </si>
  <si>
    <t>unit_min</t>
  </si>
  <si>
    <t>c_start_fix</t>
  </si>
  <si>
    <t>fuel_start</t>
  </si>
  <si>
    <t>u235</t>
  </si>
  <si>
    <t>Inf</t>
  </si>
  <si>
    <t>coal</t>
  </si>
  <si>
    <t>ng</t>
  </si>
  <si>
    <t>wind</t>
  </si>
  <si>
    <t>eGrid name</t>
    <phoneticPr fontId="3" type="noConversion"/>
  </si>
  <si>
    <t>StaticCapPlan name</t>
    <phoneticPr fontId="3" type="noConversion"/>
  </si>
  <si>
    <t>LIG</t>
    <phoneticPr fontId="3" type="noConversion"/>
  </si>
  <si>
    <t>SUB</t>
    <phoneticPr fontId="3" type="noConversion"/>
  </si>
  <si>
    <t>Comment</t>
    <phoneticPr fontId="3" type="noConversion"/>
  </si>
  <si>
    <t>for now use a super simple mapping</t>
    <phoneticPr fontId="3" type="noConversion"/>
  </si>
  <si>
    <t>WAT</t>
    <phoneticPr fontId="3" type="noConversion"/>
  </si>
  <si>
    <t>water</t>
  </si>
  <si>
    <t>water</t>
    <phoneticPr fontId="3" type="noConversion"/>
  </si>
  <si>
    <t>coal</t>
    <phoneticPr fontId="3" type="noConversion"/>
  </si>
  <si>
    <t>WND</t>
    <phoneticPr fontId="3" type="noConversion"/>
  </si>
  <si>
    <t>wind</t>
    <phoneticPr fontId="3" type="noConversion"/>
  </si>
  <si>
    <t>NG</t>
    <phoneticPr fontId="3" type="noConversion"/>
  </si>
  <si>
    <t>ng</t>
    <phoneticPr fontId="3" type="noConversion"/>
  </si>
  <si>
    <t>Sweetwater Wind 2 LLC</t>
  </si>
  <si>
    <t>Sweetwater Wind 3 LLC</t>
  </si>
  <si>
    <t>T H Wharton</t>
  </si>
  <si>
    <t>Texas City Plant Union Carbide</t>
  </si>
  <si>
    <t>Texas City Power Plant</t>
  </si>
  <si>
    <t>RG</t>
  </si>
  <si>
    <t>Texas Petrochemicals</t>
  </si>
  <si>
    <t>Thomas C Ferguson</t>
  </si>
  <si>
    <t>Llano</t>
  </si>
  <si>
    <t>TP 4</t>
  </si>
  <si>
    <t>Tradinghouse</t>
  </si>
  <si>
    <t>Trent Wind Farm, L.P.</t>
  </si>
  <si>
    <t>Trinidad</t>
  </si>
  <si>
    <t>Henderson</t>
  </si>
  <si>
    <t>Twin Oaks Power One</t>
  </si>
  <si>
    <t>Robertson</t>
  </si>
  <si>
    <t>TXU Sweetwater Generating Plant</t>
  </si>
  <si>
    <t>Union Carbide Seadrift Cogen</t>
  </si>
  <si>
    <t>University of Texas at Dallas</t>
  </si>
  <si>
    <t>University of Texas at San Antonio</t>
  </si>
  <si>
    <t>V H Braunig</t>
  </si>
  <si>
    <t>Valero Refinery Corpus Christi East</t>
  </si>
  <si>
    <t>Valero Refinery Corpus Christi West</t>
  </si>
  <si>
    <t>Valero Refining Texas City</t>
  </si>
  <si>
    <t>Valero Refining Texas Houston</t>
  </si>
  <si>
    <t>Valley</t>
  </si>
  <si>
    <t>Fannin</t>
  </si>
  <si>
    <t>Victoria Texas Plant</t>
  </si>
  <si>
    <t>Village Creek Wastewater Treatment Plant</t>
  </si>
  <si>
    <t>DG</t>
  </si>
  <si>
    <t>W A Parish</t>
  </si>
  <si>
    <t>W B Tuttle</t>
  </si>
  <si>
    <t>Weatherford</t>
  </si>
  <si>
    <t>Webster</t>
  </si>
  <si>
    <t>West Texas Renewables LLC</t>
  </si>
  <si>
    <t>West Texas Wind Energy LLC</t>
  </si>
  <si>
    <t>West Texas Windplant</t>
  </si>
  <si>
    <t>Westhollow Technology Center</t>
  </si>
  <si>
    <t>Whitney</t>
  </si>
  <si>
    <t>Wise County Power LP</t>
  </si>
  <si>
    <t>Wolf Hollow I, L.P.</t>
  </si>
  <si>
    <t>Woodward Mountain I</t>
  </si>
  <si>
    <t>Woodward Mountain II</t>
  </si>
  <si>
    <t>Yates Gas Plant</t>
  </si>
  <si>
    <t>P H Robinson</t>
  </si>
  <si>
    <t>Paris Generating Station</t>
  </si>
  <si>
    <t>Pasadena</t>
  </si>
  <si>
    <t>Pasadena Cogeneration</t>
  </si>
  <si>
    <t>Pearsall</t>
  </si>
  <si>
    <t>Frio</t>
  </si>
  <si>
    <t>Permian Basin</t>
  </si>
  <si>
    <t>Ward</t>
  </si>
  <si>
    <t>Point Comfort Operations</t>
  </si>
  <si>
    <t>Power Station 4</t>
  </si>
  <si>
    <t>Powerlane Plant</t>
  </si>
  <si>
    <t>Hunt</t>
  </si>
  <si>
    <t>PPG Industries Works 4</t>
  </si>
  <si>
    <t>Wichita</t>
  </si>
  <si>
    <t>DFO</t>
  </si>
  <si>
    <t>R W Miller</t>
  </si>
  <si>
    <t>Ray Olinger</t>
  </si>
  <si>
    <t>Collin</t>
  </si>
  <si>
    <t>Rhodia Houston Plant</t>
  </si>
  <si>
    <t>Rice University</t>
  </si>
  <si>
    <t>Rio Grande Valley Sugar Growers</t>
  </si>
  <si>
    <t>AB</t>
  </si>
  <si>
    <t>Rio Nogales Power Project</t>
  </si>
  <si>
    <t>Robert D Willis</t>
  </si>
  <si>
    <t>Jasper</t>
  </si>
  <si>
    <t>S&amp;L Cogeneration</t>
  </si>
  <si>
    <t>Sam Bertron</t>
  </si>
  <si>
    <t>Sam Rayburn</t>
  </si>
  <si>
    <t>Victoria</t>
  </si>
  <si>
    <t>San Jacinto Steam Electric Station</t>
  </si>
  <si>
    <t>San Miguel</t>
  </si>
  <si>
    <t>Atascosa</t>
  </si>
  <si>
    <t>Sand Hill</t>
  </si>
  <si>
    <t>Sandow No 4</t>
  </si>
  <si>
    <t>Milam</t>
  </si>
  <si>
    <t>Sandow Station</t>
  </si>
  <si>
    <t>Seadrift Coke LP</t>
  </si>
  <si>
    <t>Shell Deer Park</t>
  </si>
  <si>
    <t>Sherwin Alumina</t>
  </si>
  <si>
    <t>PUR</t>
  </si>
  <si>
    <t>Signal Hill Wichita Falls Power LP</t>
  </si>
  <si>
    <t>Silas Ray</t>
  </si>
  <si>
    <t>Sim Gideon</t>
  </si>
  <si>
    <t>South Texas Project</t>
  </si>
  <si>
    <t>Matagorda</t>
  </si>
  <si>
    <t>Southwest Texas State University</t>
  </si>
  <si>
    <t>Spencer</t>
  </si>
  <si>
    <t>State Farm Insur Support Center Central</t>
  </si>
  <si>
    <t>Stryker Creek</t>
  </si>
  <si>
    <t>Cherokee</t>
  </si>
  <si>
    <t>Sunset Farms</t>
  </si>
  <si>
    <t>Sweeny Cogen Facility</t>
  </si>
  <si>
    <t>Sweetwater Wind  1 LLC</t>
  </si>
  <si>
    <t>Nolan</t>
  </si>
  <si>
    <t>San Patricio</t>
  </si>
  <si>
    <t>Guadalupe Generating Station</t>
  </si>
  <si>
    <t>H 4</t>
  </si>
  <si>
    <t>Gonzales</t>
  </si>
  <si>
    <t>H 5</t>
  </si>
  <si>
    <t>Hal C Weaver Power Plant</t>
  </si>
  <si>
    <t>Handley</t>
  </si>
  <si>
    <t>Hays Energy Project</t>
  </si>
  <si>
    <t>Hays</t>
  </si>
  <si>
    <t>Hidalgo Energy Center</t>
  </si>
  <si>
    <t>Hiram Clarke</t>
  </si>
  <si>
    <t>Holly Street</t>
  </si>
  <si>
    <t>Horse Hollow Wind Energy Center</t>
  </si>
  <si>
    <t>Houston Chemical Complex Battleground</t>
  </si>
  <si>
    <t>Ingleside Cogeneration</t>
  </si>
  <si>
    <t>Inks</t>
  </si>
  <si>
    <t>J K Spruce</t>
  </si>
  <si>
    <t>J L Bates</t>
  </si>
  <si>
    <t>J T Deely</t>
  </si>
  <si>
    <t>Jack Energy Facility</t>
  </si>
  <si>
    <t>Jack</t>
  </si>
  <si>
    <t>Jameson Gas Processing Plant</t>
  </si>
  <si>
    <t>Coke</t>
  </si>
  <si>
    <t>Johnson County</t>
  </si>
  <si>
    <t>Johnson</t>
  </si>
  <si>
    <t>King Mountain Wind Ranch 1</t>
  </si>
  <si>
    <t>La Palma</t>
  </si>
  <si>
    <t>Cameron</t>
  </si>
  <si>
    <t>Lake Creek</t>
  </si>
  <si>
    <t>Lake Hubbard</t>
  </si>
  <si>
    <t>Lamar Power Project</t>
  </si>
  <si>
    <t>Lamar</t>
  </si>
  <si>
    <t>Laredo</t>
  </si>
  <si>
    <t>Webb</t>
  </si>
  <si>
    <t>Leon Creek</t>
  </si>
  <si>
    <t>Lewisville</t>
  </si>
  <si>
    <t>Limestone</t>
  </si>
  <si>
    <t>Lost Pines 1 Power Project</t>
  </si>
  <si>
    <t>Magic Valley Generating Station</t>
  </si>
  <si>
    <t>Marble Falls</t>
  </si>
  <si>
    <t>Marshall Ford</t>
  </si>
  <si>
    <t>Martin Lake</t>
  </si>
  <si>
    <t>Rusk</t>
  </si>
  <si>
    <t>Midkiff Plant</t>
  </si>
  <si>
    <t>Reagan</t>
  </si>
  <si>
    <t>Midlothian Energy Facility</t>
  </si>
  <si>
    <t>Monticello</t>
  </si>
  <si>
    <t>Titus</t>
  </si>
  <si>
    <t>Morgan Creek</t>
  </si>
  <si>
    <t>Mitchell</t>
  </si>
  <si>
    <t>Morris Sheppard</t>
  </si>
  <si>
    <t>Palo Pinto</t>
  </si>
  <si>
    <t>Mountain Creek</t>
  </si>
  <si>
    <t>Newgulf Cogen</t>
  </si>
  <si>
    <t>Wharton</t>
  </si>
  <si>
    <t>Nolte</t>
  </si>
  <si>
    <t>North Texas</t>
  </si>
  <si>
    <t>Parker</t>
  </si>
  <si>
    <t>NWP Indian Mesa Wind Farm</t>
  </si>
  <si>
    <t>O W Sommers</t>
  </si>
  <si>
    <t>Odessa Ector Generating Station</t>
  </si>
  <si>
    <t>Ector</t>
  </si>
  <si>
    <t>Oklaunion</t>
  </si>
  <si>
    <t>Wilbarger</t>
  </si>
  <si>
    <t>Oyster Creek Unit VIII</t>
  </si>
  <si>
    <t>Goliad</t>
  </si>
  <si>
    <t>SUB</t>
  </si>
  <si>
    <t>Comanche Peak</t>
  </si>
  <si>
    <t>Somervell</t>
  </si>
  <si>
    <t>NUC</t>
  </si>
  <si>
    <t>Corpus Christi</t>
  </si>
  <si>
    <t>Corpus Christi Energy Center</t>
  </si>
  <si>
    <t>Corpus Refinery</t>
  </si>
  <si>
    <t>Dansby</t>
  </si>
  <si>
    <t>Decker Creek</t>
  </si>
  <si>
    <t>DeCordova Steam Electric Station</t>
  </si>
  <si>
    <t>Hood</t>
  </si>
  <si>
    <t>Deepwater</t>
  </si>
  <si>
    <t>Deer Park Energy Center</t>
  </si>
  <si>
    <t>Delaware Mountain Windfarm</t>
  </si>
  <si>
    <t>Culberson</t>
  </si>
  <si>
    <t>Desert Sky</t>
  </si>
  <si>
    <t>Pecos</t>
  </si>
  <si>
    <t>DFW Gas Recovery</t>
  </si>
  <si>
    <t>Denton</t>
  </si>
  <si>
    <t>Dow Chemical Texas Operation</t>
  </si>
  <si>
    <t>Dunlap TP 1</t>
  </si>
  <si>
    <t>Eagle Mountain</t>
  </si>
  <si>
    <t>Tarrant</t>
  </si>
  <si>
    <t>Eagle Pass</t>
  </si>
  <si>
    <t>Maverick</t>
  </si>
  <si>
    <t>EG178 Facility</t>
  </si>
  <si>
    <t>Scurry</t>
  </si>
  <si>
    <t>Ennis Tractebel Power LP</t>
  </si>
  <si>
    <t>Ellis</t>
  </si>
  <si>
    <t>Enterprise Products Operating</t>
  </si>
  <si>
    <t>Exelon LaPorte Generating Station</t>
  </si>
  <si>
    <t>ExxonMobil Baytown Refinery</t>
  </si>
  <si>
    <t>ExxonMobil Baytown Turbine</t>
  </si>
  <si>
    <t>Falcon Dam &amp; Power</t>
  </si>
  <si>
    <t>Starr</t>
  </si>
  <si>
    <t>Fayette Power Project</t>
  </si>
  <si>
    <t>Fayette</t>
  </si>
  <si>
    <t>Formosa Utility Venture Ltd</t>
  </si>
  <si>
    <t>HY</t>
  </si>
  <si>
    <t>OFSL</t>
  </si>
  <si>
    <t>Forney Energy Center</t>
  </si>
  <si>
    <t>Kaufman</t>
  </si>
  <si>
    <t>Freestone Power Generation LP</t>
  </si>
  <si>
    <t>Frontera Energy Center</t>
  </si>
  <si>
    <t>Hidalgo</t>
  </si>
  <si>
    <t>Fullerton</t>
  </si>
  <si>
    <t>Andrews</t>
  </si>
  <si>
    <t>Gibbons Creek</t>
  </si>
  <si>
    <t>Grimes</t>
  </si>
  <si>
    <t>Graham</t>
  </si>
  <si>
    <t>Young</t>
  </si>
  <si>
    <t>Granite Shoals</t>
  </si>
  <si>
    <t>Green Mountain Energy Wind Farm</t>
  </si>
  <si>
    <t>Green Power 2</t>
  </si>
  <si>
    <t>Greens Bayou</t>
  </si>
  <si>
    <t>Gregory Power Facility</t>
  </si>
  <si>
    <t>Bastrop</t>
  </si>
  <si>
    <t>Baylor University Cogen</t>
  </si>
  <si>
    <t>McLennan</t>
  </si>
  <si>
    <t>Bayou Cogen Plant</t>
  </si>
  <si>
    <t>Baytown</t>
  </si>
  <si>
    <t>Chambers</t>
  </si>
  <si>
    <t>Baytown Energy Center</t>
  </si>
  <si>
    <t>Benedum Plant</t>
  </si>
  <si>
    <t>Upton</t>
  </si>
  <si>
    <t>Big Brown</t>
  </si>
  <si>
    <t>Freestone</t>
  </si>
  <si>
    <t>LIG</t>
  </si>
  <si>
    <t>COAL</t>
  </si>
  <si>
    <t>Big Spring Wind Power Facility</t>
  </si>
  <si>
    <t>Howard</t>
  </si>
  <si>
    <t>WND</t>
  </si>
  <si>
    <t>Bluebonnet</t>
  </si>
  <si>
    <t>Bosque County Peaking</t>
  </si>
  <si>
    <t>Bosque</t>
  </si>
  <si>
    <t>BP Chemicals Green Lake Plant</t>
  </si>
  <si>
    <t>Calhoun</t>
  </si>
  <si>
    <t>OTH</t>
  </si>
  <si>
    <t>Brazos Valley Generating Facility</t>
  </si>
  <si>
    <t>Fort Bend</t>
  </si>
  <si>
    <t>Bridgeport Gas Processing Plant</t>
  </si>
  <si>
    <t>Wise</t>
  </si>
  <si>
    <t>Bryan</t>
  </si>
  <si>
    <t>Brazos</t>
  </si>
  <si>
    <t>Buchanan</t>
  </si>
  <si>
    <t>Burnet</t>
  </si>
  <si>
    <t>C E Newman</t>
  </si>
  <si>
    <t>Dallas</t>
  </si>
  <si>
    <t>C R Wing Cogen Plant</t>
  </si>
  <si>
    <t>Callahan Divide Wind Energy Center</t>
  </si>
  <si>
    <t>Taylor</t>
  </si>
  <si>
    <t>Canyon</t>
  </si>
  <si>
    <t>Comal</t>
  </si>
  <si>
    <t>Cedar Bayou</t>
  </si>
  <si>
    <t>Celanese Engineering Resin</t>
  </si>
  <si>
    <t>Central Utility Plant</t>
  </si>
  <si>
    <t>Channel Energy Center</t>
  </si>
  <si>
    <t>Channelview Cogeneration Plant</t>
  </si>
  <si>
    <t>Chocolate Bayou Plant</t>
  </si>
  <si>
    <t>Chocolate Bayou Works</t>
  </si>
  <si>
    <t>Clear Lake Cogeneration Ltd</t>
  </si>
  <si>
    <t>Coastal Plains</t>
  </si>
  <si>
    <t>Galveston</t>
  </si>
  <si>
    <t>Coleto Creek</t>
  </si>
  <si>
    <t>PLHTRT</t>
  </si>
  <si>
    <t>PLGENACL</t>
  </si>
  <si>
    <t>PLGENAOL</t>
  </si>
  <si>
    <t>PLGENAGS</t>
  </si>
  <si>
    <t>PLGENANC</t>
  </si>
  <si>
    <t>PLGENAHY</t>
  </si>
  <si>
    <t>PLGENABM</t>
  </si>
  <si>
    <t>PLGENAWI</t>
  </si>
  <si>
    <t>PLGENASO</t>
  </si>
  <si>
    <t>PLGENAGT</t>
  </si>
  <si>
    <t>PLGENAOF</t>
  </si>
  <si>
    <t>PLGENAOP</t>
  </si>
  <si>
    <t>PLGENATN</t>
  </si>
  <si>
    <t>PLGENATR</t>
  </si>
  <si>
    <t>PLGENATH</t>
  </si>
  <si>
    <t>PLGENACY</t>
  </si>
  <si>
    <t>PLGENACN</t>
  </si>
  <si>
    <t>PLCLPR</t>
  </si>
  <si>
    <t>PLOLPR</t>
  </si>
  <si>
    <t>PLGSPR</t>
  </si>
  <si>
    <t>PLNCPR</t>
  </si>
  <si>
    <t>PLHYPR</t>
  </si>
  <si>
    <t>PLBMPR</t>
  </si>
  <si>
    <t>PLWIPR</t>
  </si>
  <si>
    <t>PLSOPR</t>
  </si>
  <si>
    <t>PLGTPR</t>
  </si>
  <si>
    <t>PLOFPR</t>
  </si>
  <si>
    <t>PLOPPR</t>
  </si>
  <si>
    <t>PLTNPR</t>
  </si>
  <si>
    <t>PLTRPR</t>
  </si>
  <si>
    <t>PLTHPR</t>
  </si>
  <si>
    <t>PLCYPR</t>
  </si>
  <si>
    <t>PLCNPR</t>
  </si>
  <si>
    <t>Altura Cogen</t>
  </si>
  <si>
    <t>NG</t>
  </si>
  <si>
    <t>GAS</t>
  </si>
  <si>
    <t>Amistad Dam &amp; Power</t>
  </si>
  <si>
    <t>Val Verde</t>
  </si>
  <si>
    <t>Arthur Von Rosenberg</t>
  </si>
  <si>
    <t>Bexar</t>
  </si>
  <si>
    <t>Atascosita</t>
  </si>
  <si>
    <t>LFG</t>
  </si>
  <si>
    <t>Austin</t>
  </si>
  <si>
    <t>Travis</t>
  </si>
  <si>
    <t>Barney M. Davis</t>
  </si>
  <si>
    <t>Nueces</t>
  </si>
  <si>
    <t>BASF Freeport Works</t>
  </si>
  <si>
    <t>Brazoria</t>
  </si>
  <si>
    <t>Bastrop Energy Center</t>
  </si>
  <si>
    <t>SEQPLT05</t>
  </si>
  <si>
    <t>PNAME</t>
  </si>
  <si>
    <t>ORISPL</t>
  </si>
  <si>
    <t>CNTYNAME</t>
  </si>
  <si>
    <t>LAT</t>
  </si>
  <si>
    <t>LON</t>
  </si>
  <si>
    <t>PLPRMFL</t>
  </si>
  <si>
    <t>PLFUELCT</t>
  </si>
  <si>
    <t>COALFLAG</t>
  </si>
  <si>
    <t>CAPFAC</t>
  </si>
  <si>
    <t>NAMEPCAP</t>
  </si>
  <si>
    <t>CHPFLAG</t>
  </si>
  <si>
    <t>USETHRMO</t>
  </si>
  <si>
    <t>PWRTOHT</t>
  </si>
  <si>
    <t>PSFLAG</t>
  </si>
  <si>
    <t>PLHTIAN</t>
  </si>
  <si>
    <t>PLNOXRTA</t>
  </si>
  <si>
    <t>PLNOXRTO</t>
  </si>
  <si>
    <t>PLSO2RTA</t>
  </si>
  <si>
    <t>PLCO2RTA</t>
  </si>
  <si>
    <t>PLCH4RTA</t>
  </si>
  <si>
    <t>PLN2ORTA</t>
  </si>
  <si>
    <t>PLHGRTA</t>
  </si>
  <si>
    <t>PLNOXRA</t>
  </si>
  <si>
    <t>PLNOXRO</t>
  </si>
  <si>
    <t>PLSO2RA</t>
  </si>
  <si>
    <t>PLCO2RA</t>
  </si>
  <si>
    <t>PLHGRA</t>
  </si>
  <si>
    <t>Plant annual wind net generation (MWh)</t>
  </si>
  <si>
    <t>Plant annual solar net generation (MWh)</t>
  </si>
  <si>
    <t>Plant annual geothermal net generation (MWh)</t>
  </si>
  <si>
    <t>Plant annual other fossil net generation (MWh)</t>
  </si>
  <si>
    <t>Plant annual other unknown/ purchased fuel net generation (MWh)</t>
  </si>
  <si>
    <t>Plant annual total nonrenewables net generation (MWh)</t>
  </si>
  <si>
    <t>Plant annual total renewables net generation (MWh)</t>
  </si>
  <si>
    <t>Plant annual total nonhydro renewables net generation (MWh)</t>
  </si>
  <si>
    <t>Plant annual total combustion net generation (MWh)</t>
  </si>
  <si>
    <t>Plant annual total noncombustion net generation (MWh)</t>
  </si>
  <si>
    <t>Plant coal generation percent (resource mix)</t>
  </si>
  <si>
    <t>Plant oil generation percent (resource mix)</t>
  </si>
  <si>
    <t>Plant gas generation percent (resource mix)</t>
  </si>
  <si>
    <t>Plant nuclear generation percent (resource mix)</t>
  </si>
  <si>
    <t>Plant  hydro generation percent (resource mix)</t>
  </si>
  <si>
    <t>Plant biomass generation percent (resource mix)</t>
  </si>
  <si>
    <t>Plant wind generation percent (resource mix)</t>
  </si>
  <si>
    <t>Plant solar generation percent (resource mix)</t>
  </si>
  <si>
    <t>Plant geothermal generation percent (resource mix)</t>
  </si>
  <si>
    <t>Plant other fossil generation percent (resource mix)</t>
  </si>
  <si>
    <t>Plant other unknown / purchased fuel generation percent (resource mix)</t>
  </si>
  <si>
    <t>Plant total nonrenewables generation percent (resource mix)</t>
  </si>
  <si>
    <t>Plant total renewables generation percent (resource mix)</t>
  </si>
  <si>
    <t>Plant total nonhydro renewables generation percent (resource mix)</t>
  </si>
  <si>
    <t>Plant total combustion generation percent (resource mix)</t>
  </si>
  <si>
    <t>Plant total noncombustion generation percent (resource mix)</t>
  </si>
  <si>
    <t>Plant annual NOx output emission rate (lb/MWh)</t>
  </si>
  <si>
    <t>Plant ozone season NOx output emission rate (lb/MWh)</t>
  </si>
  <si>
    <t>Plant annual SO2 output emission rate (lb/MWh)</t>
  </si>
  <si>
    <t>Plant annual CO2 output emission rate (lb/MWh)</t>
  </si>
  <si>
    <t>Plant annual CH4 output emission rate (lb/GWh)</t>
  </si>
  <si>
    <t>Plant annual N2O output emission rate (lb/GWh)</t>
  </si>
  <si>
    <t>Plant annual Hg output emission rate (lb/GWh)</t>
  </si>
  <si>
    <t>Plant annual NOx input emission rate (lb/MMBtu)</t>
  </si>
  <si>
    <t>Plant ozone season NOx input emission rate (lb/MMBtu)</t>
  </si>
  <si>
    <t>Plant annual SO2 input emission rate (lb/MMBtu)</t>
  </si>
  <si>
    <t>Plant annual CO2 input emission rate (lb/MMBtu)</t>
  </si>
  <si>
    <t>Plant annual Hg input emission rate (lb/BBtu)</t>
  </si>
  <si>
    <t>Plant nominal heat rate (Btu/kWh)</t>
  </si>
  <si>
    <t>Plant annual coal net generation (MWh)</t>
  </si>
  <si>
    <t>Plant annual oil net generation (MWh)</t>
  </si>
  <si>
    <t>Plant annual gas net generation (MWh)</t>
  </si>
  <si>
    <t>Plant annual nuclear net generation (MWh)</t>
  </si>
  <si>
    <t>Plant annual hydro net generation (MWh)</t>
  </si>
  <si>
    <t>Plant annual biomass net generation (MWh)</t>
  </si>
  <si>
    <t>Abbott TP 3</t>
  </si>
  <si>
    <t>Guadalupe</t>
  </si>
  <si>
    <t>WAT</t>
  </si>
  <si>
    <t>N/A</t>
  </si>
  <si>
    <t>AES Deepwater</t>
  </si>
  <si>
    <t>Harris</t>
  </si>
  <si>
    <t>PC</t>
  </si>
  <si>
    <t>OIL</t>
  </si>
  <si>
    <t>eGRID2007 2005 file plant sequence number</t>
  </si>
  <si>
    <t>Plant name</t>
  </si>
  <si>
    <t>DOE/EIA ORIS plant or facility code</t>
  </si>
  <si>
    <t>Plant county name</t>
  </si>
  <si>
    <t>Plant latitude</t>
  </si>
  <si>
    <t>Plant longitude</t>
  </si>
  <si>
    <t>Plant primary fuel</t>
  </si>
  <si>
    <t>Plant primary coal/oil/gas/ other fossil fuel category</t>
  </si>
  <si>
    <t>Flag indicating if the plant  used any amount of coal:  1 = Yes</t>
  </si>
  <si>
    <t>Plant capacity factor</t>
  </si>
  <si>
    <t>Plant nameplate capacity (MW)</t>
  </si>
  <si>
    <t>Combined heat and power (CHP) plant adjustment flag:  1 = Yes</t>
  </si>
  <si>
    <t>CHP plant useful thermal output (MMBtu)</t>
  </si>
  <si>
    <t>CHP plant power to heat ratio</t>
  </si>
  <si>
    <t>Plant pumped storage flag:                 1 = Yes</t>
  </si>
  <si>
    <t>Plant annual heat input (MMBtu)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</si>
</sst>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.0000"/>
    <numFmt numFmtId="165" formatCode="0.0"/>
    <numFmt numFmtId="166" formatCode="0.0000"/>
    <numFmt numFmtId="168" formatCode="#,##0.0"/>
    <numFmt numFmtId="170" formatCode="0.##00;\-#;0"/>
    <numFmt numFmtId="173" formatCode="0.000"/>
  </numFmts>
  <fonts count="9" x14ac:knownFonts="1">
    <font>
      <sz val="10"/>
      <name val="Verdana"/>
    </font>
    <font>
      <i/>
      <sz val="10"/>
      <name val="Verdana"/>
    </font>
    <font>
      <sz val="8.5"/>
      <name val="Arial"/>
      <family val="2"/>
    </font>
    <font>
      <sz val="8"/>
      <name val="Verdana"/>
    </font>
    <font>
      <b/>
      <sz val="8.5"/>
      <name val="Arial"/>
      <family val="2"/>
    </font>
    <font>
      <sz val="10"/>
      <name val="Arial"/>
      <family val="2"/>
    </font>
    <font>
      <b/>
      <sz val="10"/>
      <name val="Arial"/>
    </font>
    <font>
      <b/>
      <sz val="8.5"/>
      <color indexed="12"/>
      <name val="Arial"/>
      <family val="2"/>
    </font>
    <font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33">
    <xf numFmtId="0" fontId="0" fillId="0" borderId="0" xfId="0"/>
    <xf numFmtId="49" fontId="4" fillId="0" borderId="0" xfId="1" applyNumberFormat="1" applyFont="1" applyAlignment="1">
      <alignment wrapText="1"/>
    </xf>
    <xf numFmtId="49" fontId="4" fillId="0" borderId="0" xfId="1" quotePrefix="1" applyNumberFormat="1" applyFont="1" applyAlignment="1">
      <alignment horizontal="left" wrapText="1"/>
    </xf>
    <xf numFmtId="49" fontId="4" fillId="0" borderId="0" xfId="1" applyNumberFormat="1" applyFont="1" applyAlignment="1">
      <alignment horizontal="left" wrapText="1"/>
    </xf>
    <xf numFmtId="164" fontId="4" fillId="0" borderId="0" xfId="1" applyNumberFormat="1" applyFont="1" applyAlignment="1">
      <alignment horizontal="left" wrapText="1"/>
    </xf>
    <xf numFmtId="49" fontId="6" fillId="0" borderId="0" xfId="1" applyNumberFormat="1" applyFont="1" applyAlignment="1">
      <alignment wrapText="1"/>
    </xf>
    <xf numFmtId="49" fontId="7" fillId="0" borderId="0" xfId="1" applyNumberFormat="1" applyFont="1" applyAlignment="1"/>
    <xf numFmtId="164" fontId="7" fillId="0" borderId="0" xfId="1" applyNumberFormat="1" applyFont="1" applyAlignment="1">
      <alignment horizontal="left"/>
    </xf>
    <xf numFmtId="49" fontId="7" fillId="0" borderId="0" xfId="1" applyNumberFormat="1" applyFont="1" applyAlignment="1">
      <alignment horizontal="left"/>
    </xf>
    <xf numFmtId="49" fontId="7" fillId="0" borderId="0" xfId="1" quotePrefix="1" applyNumberFormat="1" applyFont="1" applyAlignment="1">
      <alignment horizontal="left"/>
    </xf>
    <xf numFmtId="164" fontId="7" fillId="0" borderId="0" xfId="1" quotePrefix="1" applyNumberFormat="1" applyFont="1" applyAlignment="1">
      <alignment horizontal="left" wrapText="1"/>
    </xf>
    <xf numFmtId="49" fontId="8" fillId="0" borderId="0" xfId="1" applyNumberFormat="1" applyFont="1" applyAlignment="1"/>
    <xf numFmtId="0" fontId="2" fillId="0" borderId="0" xfId="1" applyFont="1" applyAlignment="1"/>
    <xf numFmtId="0" fontId="2" fillId="0" borderId="0" xfId="1" applyFont="1"/>
    <xf numFmtId="165" fontId="2" fillId="0" borderId="0" xfId="1" applyNumberFormat="1" applyFont="1"/>
    <xf numFmtId="1" fontId="2" fillId="0" borderId="0" xfId="1" applyNumberFormat="1" applyFont="1"/>
    <xf numFmtId="166" fontId="2" fillId="0" borderId="0" xfId="1" applyNumberFormat="1" applyFont="1"/>
    <xf numFmtId="168" fontId="2" fillId="0" borderId="0" xfId="1" applyNumberFormat="1" applyFont="1"/>
    <xf numFmtId="164" fontId="2" fillId="0" borderId="0" xfId="1" applyNumberFormat="1" applyFont="1"/>
    <xf numFmtId="4" fontId="2" fillId="0" borderId="0" xfId="1" applyNumberFormat="1" applyFont="1"/>
    <xf numFmtId="170" fontId="2" fillId="0" borderId="0" xfId="1" applyNumberFormat="1" applyFont="1" applyAlignment="1">
      <alignment horizontal="right"/>
    </xf>
    <xf numFmtId="164" fontId="2" fillId="0" borderId="0" xfId="1" applyNumberFormat="1" applyFont="1" applyAlignment="1">
      <alignment horizontal="right"/>
    </xf>
    <xf numFmtId="0" fontId="5" fillId="0" borderId="0" xfId="1" applyFont="1" applyAlignment="1"/>
    <xf numFmtId="0" fontId="0" fillId="2" borderId="0" xfId="0" applyFill="1"/>
    <xf numFmtId="0" fontId="0" fillId="0" borderId="0" xfId="0" applyFill="1"/>
    <xf numFmtId="173" fontId="0" fillId="0" borderId="0" xfId="0" applyNumberFormat="1"/>
    <xf numFmtId="0" fontId="0" fillId="3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quotePrefix="1"/>
  </cellXfs>
  <cellStyles count="2"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2" sqref="C2"/>
    </sheetView>
  </sheetViews>
  <sheetFormatPr baseColWidth="10" defaultRowHeight="13" x14ac:dyDescent="0"/>
  <cols>
    <col min="1" max="1" width="17.7109375" bestFit="1" customWidth="1"/>
  </cols>
  <sheetData>
    <row r="1" spans="1:3">
      <c r="A1" t="s">
        <v>122</v>
      </c>
      <c r="B1">
        <v>7.5</v>
      </c>
      <c r="C1" t="s">
        <v>123</v>
      </c>
    </row>
  </sheetData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P205"/>
  <sheetViews>
    <sheetView tabSelected="1" workbookViewId="0">
      <pane xSplit="1" ySplit="1" topLeftCell="B2" activePane="bottomRight" state="frozenSplit"/>
      <selection pane="topRight" activeCell="B1" sqref="B1"/>
      <selection pane="bottomLeft" activeCell="A4" sqref="A4"/>
      <selection pane="bottomRight" activeCell="B7" sqref="B7"/>
    </sheetView>
  </sheetViews>
  <sheetFormatPr baseColWidth="10" defaultRowHeight="13" x14ac:dyDescent="0"/>
  <cols>
    <col min="1" max="1" width="21.7109375" customWidth="1"/>
  </cols>
  <sheetData>
    <row r="1" spans="1:16">
      <c r="A1" t="s">
        <v>170</v>
      </c>
      <c r="B1" t="s">
        <v>171</v>
      </c>
      <c r="C1" t="s">
        <v>172</v>
      </c>
      <c r="D1" t="s">
        <v>173</v>
      </c>
      <c r="E1" t="s">
        <v>174</v>
      </c>
      <c r="F1" t="s">
        <v>175</v>
      </c>
      <c r="G1" t="s">
        <v>176</v>
      </c>
      <c r="H1" t="s">
        <v>177</v>
      </c>
      <c r="I1" t="s">
        <v>178</v>
      </c>
      <c r="J1" t="s">
        <v>179</v>
      </c>
      <c r="K1" t="s">
        <v>180</v>
      </c>
      <c r="L1" t="s">
        <v>181</v>
      </c>
      <c r="M1" t="s">
        <v>182</v>
      </c>
      <c r="N1" t="s">
        <v>183</v>
      </c>
      <c r="O1" t="s">
        <v>184</v>
      </c>
      <c r="P1" t="s">
        <v>185</v>
      </c>
    </row>
    <row r="2" spans="1:16" s="23" customFormat="1">
      <c r="A2" s="23" t="s">
        <v>118</v>
      </c>
      <c r="B2" s="23">
        <v>0.51</v>
      </c>
      <c r="C2" s="23">
        <v>92040</v>
      </c>
      <c r="D2" s="23">
        <v>3820000</v>
      </c>
      <c r="E2" s="23">
        <v>40</v>
      </c>
      <c r="F2" s="23" t="s">
        <v>186</v>
      </c>
      <c r="G2" s="23">
        <v>10.488</v>
      </c>
      <c r="H2" s="23">
        <v>0</v>
      </c>
      <c r="I2" s="23" t="s">
        <v>187</v>
      </c>
      <c r="J2" s="23">
        <v>0</v>
      </c>
      <c r="K2" s="23">
        <v>0.9</v>
      </c>
      <c r="L2" s="23">
        <v>1350</v>
      </c>
      <c r="M2" s="23">
        <v>0.02</v>
      </c>
      <c r="N2" s="23">
        <v>1200</v>
      </c>
      <c r="O2" s="23">
        <v>100000</v>
      </c>
      <c r="P2" s="23">
        <v>10000</v>
      </c>
    </row>
    <row r="3" spans="1:16" s="23" customFormat="1">
      <c r="A3" s="23" t="s">
        <v>119</v>
      </c>
      <c r="B3" s="23">
        <v>4.6900000000000004</v>
      </c>
      <c r="C3" s="23">
        <v>28150</v>
      </c>
      <c r="D3" s="23">
        <v>2223000</v>
      </c>
      <c r="E3" s="23">
        <v>30</v>
      </c>
      <c r="F3" s="23" t="s">
        <v>188</v>
      </c>
      <c r="G3" s="23">
        <v>9.1999999999999993</v>
      </c>
      <c r="H3" s="23">
        <v>0</v>
      </c>
      <c r="I3" s="23" t="s">
        <v>187</v>
      </c>
      <c r="J3" s="23">
        <v>0</v>
      </c>
      <c r="K3" s="23">
        <v>0.85</v>
      </c>
      <c r="L3" s="23">
        <v>600</v>
      </c>
      <c r="M3" s="23">
        <v>0.2</v>
      </c>
      <c r="N3" s="23">
        <v>300</v>
      </c>
      <c r="O3" s="23">
        <v>20000</v>
      </c>
      <c r="P3" s="23">
        <v>10000</v>
      </c>
    </row>
    <row r="4" spans="1:16" s="23" customFormat="1">
      <c r="A4" s="23" t="s">
        <v>120</v>
      </c>
      <c r="B4" s="23">
        <v>2.04</v>
      </c>
      <c r="C4" s="23">
        <v>11960</v>
      </c>
      <c r="D4" s="23">
        <v>968000</v>
      </c>
      <c r="E4" s="23">
        <v>30</v>
      </c>
      <c r="F4" s="23" t="s">
        <v>189</v>
      </c>
      <c r="G4" s="23">
        <v>6.7519999999999998</v>
      </c>
      <c r="H4" s="23">
        <v>0</v>
      </c>
      <c r="I4" s="23" t="s">
        <v>187</v>
      </c>
      <c r="J4" s="23">
        <v>0</v>
      </c>
      <c r="K4" s="23">
        <v>0.85</v>
      </c>
      <c r="L4" s="23">
        <v>400</v>
      </c>
      <c r="M4" s="23">
        <v>0.5</v>
      </c>
      <c r="N4" s="23">
        <v>100</v>
      </c>
      <c r="O4" s="23">
        <v>5000</v>
      </c>
      <c r="P4" s="23">
        <v>1000</v>
      </c>
    </row>
    <row r="5" spans="1:16" s="23" customFormat="1">
      <c r="A5" s="23" t="s">
        <v>121</v>
      </c>
      <c r="B5" s="23">
        <v>3.24</v>
      </c>
      <c r="C5" s="23">
        <v>10770</v>
      </c>
      <c r="D5" s="23">
        <v>648000</v>
      </c>
      <c r="E5" s="23">
        <v>20</v>
      </c>
      <c r="F5" s="23" t="s">
        <v>189</v>
      </c>
      <c r="G5" s="23">
        <v>9.2889999999999997</v>
      </c>
      <c r="H5" s="23">
        <v>0</v>
      </c>
      <c r="I5" s="23" t="s">
        <v>187</v>
      </c>
      <c r="J5" s="23">
        <v>0</v>
      </c>
      <c r="K5" s="23">
        <v>0.85</v>
      </c>
      <c r="L5" s="23">
        <v>230</v>
      </c>
      <c r="M5" s="23">
        <v>1</v>
      </c>
      <c r="N5" s="23">
        <v>10</v>
      </c>
      <c r="O5" s="23">
        <v>100</v>
      </c>
      <c r="P5" s="23">
        <v>0</v>
      </c>
    </row>
    <row r="6" spans="1:16" s="23" customFormat="1">
      <c r="A6" s="23" t="s">
        <v>23</v>
      </c>
      <c r="B6" s="23">
        <v>0</v>
      </c>
      <c r="C6" s="23">
        <v>30980</v>
      </c>
      <c r="D6" s="23">
        <v>1966000</v>
      </c>
      <c r="E6" s="23">
        <v>20</v>
      </c>
      <c r="F6" s="23" t="s">
        <v>190</v>
      </c>
      <c r="G6" s="23">
        <v>1</v>
      </c>
      <c r="H6" s="26">
        <f>SUMIF(F7:F206,"wind",H7:H206)</f>
        <v>2284.4</v>
      </c>
      <c r="I6" s="23" t="s">
        <v>187</v>
      </c>
      <c r="J6" s="23">
        <v>0</v>
      </c>
      <c r="K6" s="23">
        <v>0.1</v>
      </c>
      <c r="L6" s="23">
        <v>50</v>
      </c>
      <c r="M6" s="23">
        <v>1</v>
      </c>
      <c r="N6" s="23">
        <v>0</v>
      </c>
      <c r="O6" s="23">
        <v>0</v>
      </c>
      <c r="P6" s="23">
        <v>0</v>
      </c>
    </row>
    <row r="7" spans="1:16">
      <c r="A7" t="str">
        <f>SUBSTITUTE(SUBSTITUTE(SUBSTITUTE(SUBSTITUTE('Selected Raw Data'!B3, " ", "_"), ",", "_"), ".", "_"), "&amp;", "_")</f>
        <v>Oklaunion</v>
      </c>
      <c r="B7">
        <f ca="1">IFERROR(IF(fuel="water",1,OFFSET(B$2,IF(AND(fuel="ng",heatrate&gt;ct_ccgt_split),1,0)+MATCH(fuel,$F$2:$F$6,0)-1,0)),"")</f>
        <v>4.6900000000000004</v>
      </c>
      <c r="C7">
        <v>0</v>
      </c>
      <c r="D7">
        <v>0</v>
      </c>
      <c r="E7" s="24">
        <v>20</v>
      </c>
      <c r="F7" t="str">
        <f>VLOOKUP('Selected Raw Data'!G3,fuel_name_map,2,0)</f>
        <v>coal</v>
      </c>
      <c r="G7" s="25">
        <f>IF(OR(fuel="water",fuel="wind"),1,IF('Selected Raw Data'!AC3&lt;&gt;0,'Selected Raw Data'!AC3/1000,LOOKUP(fuel,F$2:F$6,G2:G7)))</f>
        <v>10.860248799999999</v>
      </c>
      <c r="H7">
        <f>'Selected Raw Data'!K3</f>
        <v>720</v>
      </c>
      <c r="I7">
        <f t="shared" ref="I7:I38" si="0">H7</f>
        <v>720</v>
      </c>
      <c r="J7" s="24">
        <v>0</v>
      </c>
      <c r="K7">
        <f t="shared" ref="K7:K38" ca="1" si="1">IF(fuel="water",0.99,OFFSET(K$2,MATCH(fuel,$F$2:$F$6,0)-1,0))</f>
        <v>0.85</v>
      </c>
      <c r="L7">
        <f>'GAMS gens'!I7</f>
        <v>720</v>
      </c>
      <c r="M7">
        <f t="shared" ref="M7:M38" ca="1" si="2">IF(fuel="water",1,OFFSET(M$2,IF(AND(fuel="ng",heatrate&gt;ct_ccgt_split),1,0)+MATCH(fuel,$F$2:$F$6,0)-1,0))</f>
        <v>0.2</v>
      </c>
      <c r="N7">
        <f t="shared" ref="N7:P26" ca="1" si="3">IF(fuel="water",0,OFFSET(N$2,IF(AND(fuel="ng",heatrate&gt;7.5),1,0)+MATCH(fuel,$F$2:$F$6,0)-1,0))</f>
        <v>300</v>
      </c>
      <c r="O7">
        <f t="shared" ca="1" si="3"/>
        <v>20000</v>
      </c>
      <c r="P7">
        <f t="shared" ca="1" si="3"/>
        <v>10000</v>
      </c>
    </row>
    <row r="8" spans="1:16">
      <c r="A8" t="str">
        <f>SUBSTITUTE(SUBSTITUTE(SUBSTITUTE(SUBSTITUTE('Selected Raw Data'!B4, " ", "_"), ",", "_"), ".", "_"), "&amp;", "_")</f>
        <v>Limestone</v>
      </c>
      <c r="B8">
        <f t="shared" ref="B8:B71" ca="1" si="4">IFERROR(IF(fuel="water",1,OFFSET(B$2,IF(AND(fuel="ng",heatrate&gt;ct_ccgt_split),1,0)+MATCH(fuel,$F$2:$F$6,0)-1,0)),"")</f>
        <v>4.6900000000000004</v>
      </c>
      <c r="C8">
        <v>0</v>
      </c>
      <c r="D8">
        <v>0</v>
      </c>
      <c r="E8" s="24">
        <v>20</v>
      </c>
      <c r="F8" t="str">
        <f>VLOOKUP('Selected Raw Data'!G4,fuel_name_map,2,0)</f>
        <v>coal</v>
      </c>
      <c r="G8" s="25">
        <f>IF(OR(fuel="water",fuel="wind"),1,IF('Selected Raw Data'!AC4&lt;&gt;0,'Selected Raw Data'!AC4/1000,LOOKUP(fuel,F$2:F$6,G3:G8)))</f>
        <v>9.7086445999999995</v>
      </c>
      <c r="H8">
        <f>'Selected Raw Data'!K4</f>
        <v>1849.8</v>
      </c>
      <c r="I8">
        <f t="shared" si="0"/>
        <v>1849.8</v>
      </c>
      <c r="J8" s="24">
        <v>0</v>
      </c>
      <c r="K8">
        <f t="shared" ca="1" si="1"/>
        <v>0.85</v>
      </c>
      <c r="L8">
        <f>'GAMS gens'!I8</f>
        <v>1849.8</v>
      </c>
      <c r="M8">
        <f t="shared" ca="1" si="2"/>
        <v>0.2</v>
      </c>
      <c r="N8">
        <f t="shared" ca="1" si="3"/>
        <v>300</v>
      </c>
      <c r="O8">
        <f t="shared" ca="1" si="3"/>
        <v>20000</v>
      </c>
      <c r="P8">
        <f t="shared" ca="1" si="3"/>
        <v>10000</v>
      </c>
    </row>
    <row r="9" spans="1:16">
      <c r="A9" t="str">
        <f>SUBSTITUTE(SUBSTITUTE(SUBSTITUTE(SUBSTITUTE('Selected Raw Data'!B5, " ", "_"), ",", "_"), ".", "_"), "&amp;", "_")</f>
        <v>Canyon</v>
      </c>
      <c r="B9">
        <f t="shared" ca="1" si="4"/>
        <v>1</v>
      </c>
      <c r="C9">
        <v>0</v>
      </c>
      <c r="D9">
        <v>0</v>
      </c>
      <c r="E9" s="24">
        <v>20</v>
      </c>
      <c r="F9" t="str">
        <f>VLOOKUP('Selected Raw Data'!G5,fuel_name_map,2,0)</f>
        <v>water</v>
      </c>
      <c r="G9" s="25">
        <f>IF(OR(fuel="water",fuel="wind"),1,IF('Selected Raw Data'!AC5&lt;&gt;0,'Selected Raw Data'!AC5/1000,LOOKUP(fuel,F$2:F$6,G4:G9)))</f>
        <v>1</v>
      </c>
      <c r="H9">
        <f>'Selected Raw Data'!K5</f>
        <v>6</v>
      </c>
      <c r="I9">
        <f t="shared" si="0"/>
        <v>6</v>
      </c>
      <c r="J9" s="24">
        <v>0</v>
      </c>
      <c r="K9">
        <f t="shared" ca="1" si="1"/>
        <v>0.99</v>
      </c>
      <c r="L9">
        <f>'GAMS gens'!I9</f>
        <v>6</v>
      </c>
      <c r="M9">
        <f t="shared" ca="1" si="2"/>
        <v>1</v>
      </c>
      <c r="N9">
        <f t="shared" ca="1" si="3"/>
        <v>0</v>
      </c>
      <c r="O9">
        <f t="shared" ca="1" si="3"/>
        <v>0</v>
      </c>
      <c r="P9">
        <f t="shared" ca="1" si="3"/>
        <v>0</v>
      </c>
    </row>
    <row r="10" spans="1:16">
      <c r="A10" t="str">
        <f>SUBSTITUTE(SUBSTITUTE(SUBSTITUTE(SUBSTITUTE('Selected Raw Data'!B6, " ", "_"), ",", "_"), ".", "_"), "&amp;", "_")</f>
        <v>Lewisville</v>
      </c>
      <c r="B10">
        <f t="shared" ca="1" si="4"/>
        <v>1</v>
      </c>
      <c r="C10">
        <v>0</v>
      </c>
      <c r="D10">
        <v>0</v>
      </c>
      <c r="E10" s="24">
        <v>20</v>
      </c>
      <c r="F10" t="str">
        <f>VLOOKUP('Selected Raw Data'!G6,fuel_name_map,2,0)</f>
        <v>water</v>
      </c>
      <c r="G10" s="25">
        <f>IF(OR(fuel="water",fuel="wind"),1,IF('Selected Raw Data'!AC6&lt;&gt;0,'Selected Raw Data'!AC6/1000,LOOKUP(fuel,F$2:F$6,G5:G10)))</f>
        <v>1</v>
      </c>
      <c r="H10">
        <f>'Selected Raw Data'!K6</f>
        <v>2.8</v>
      </c>
      <c r="I10">
        <f t="shared" si="0"/>
        <v>2.8</v>
      </c>
      <c r="J10" s="24">
        <v>0</v>
      </c>
      <c r="K10">
        <f t="shared" ca="1" si="1"/>
        <v>0.99</v>
      </c>
      <c r="L10">
        <f>'GAMS gens'!I10</f>
        <v>2.8</v>
      </c>
      <c r="M10">
        <f t="shared" ca="1" si="2"/>
        <v>1</v>
      </c>
      <c r="N10">
        <f t="shared" ca="1" si="3"/>
        <v>0</v>
      </c>
      <c r="O10">
        <f t="shared" ca="1" si="3"/>
        <v>0</v>
      </c>
      <c r="P10">
        <f t="shared" ca="1" si="3"/>
        <v>0</v>
      </c>
    </row>
    <row r="11" spans="1:16">
      <c r="A11" t="str">
        <f>SUBSTITUTE(SUBSTITUTE(SUBSTITUTE(SUBSTITUTE('Selected Raw Data'!B7, " ", "_"), ",", "_"), ".", "_"), "&amp;", "_")</f>
        <v>Eagle_Pass</v>
      </c>
      <c r="B11">
        <f t="shared" ca="1" si="4"/>
        <v>1</v>
      </c>
      <c r="C11">
        <v>0</v>
      </c>
      <c r="D11">
        <v>0</v>
      </c>
      <c r="E11" s="24">
        <v>20</v>
      </c>
      <c r="F11" t="str">
        <f>VLOOKUP('Selected Raw Data'!G7,fuel_name_map,2,0)</f>
        <v>water</v>
      </c>
      <c r="G11" s="25">
        <f>IF(OR(fuel="water",fuel="wind"),1,IF('Selected Raw Data'!AC7&lt;&gt;0,'Selected Raw Data'!AC7/1000,LOOKUP(fuel,F$2:F$6,G6:G11)))</f>
        <v>1</v>
      </c>
      <c r="H11">
        <f>'Selected Raw Data'!K7</f>
        <v>9.6</v>
      </c>
      <c r="I11">
        <f t="shared" si="0"/>
        <v>9.6</v>
      </c>
      <c r="J11" s="24">
        <v>0</v>
      </c>
      <c r="K11">
        <f t="shared" ca="1" si="1"/>
        <v>0.99</v>
      </c>
      <c r="L11">
        <f>'GAMS gens'!I11</f>
        <v>9.6</v>
      </c>
      <c r="M11">
        <f t="shared" ca="1" si="2"/>
        <v>1</v>
      </c>
      <c r="N11">
        <f t="shared" ca="1" si="3"/>
        <v>0</v>
      </c>
      <c r="O11">
        <f t="shared" ca="1" si="3"/>
        <v>0</v>
      </c>
      <c r="P11">
        <f t="shared" ca="1" si="3"/>
        <v>0</v>
      </c>
    </row>
    <row r="12" spans="1:16">
      <c r="A12" t="str">
        <f>SUBSTITUTE(SUBSTITUTE(SUBSTITUTE(SUBSTITUTE('Selected Raw Data'!B8, " ", "_"), ",", "_"), ".", "_"), "&amp;", "_")</f>
        <v>J_L_Bates</v>
      </c>
      <c r="B12">
        <f t="shared" ca="1" si="4"/>
        <v>3.24</v>
      </c>
      <c r="C12">
        <v>0</v>
      </c>
      <c r="D12">
        <v>0</v>
      </c>
      <c r="E12" s="24">
        <v>20</v>
      </c>
      <c r="F12" t="str">
        <f>VLOOKUP('Selected Raw Data'!G8,fuel_name_map,2,0)</f>
        <v>ng</v>
      </c>
      <c r="G12" s="25">
        <f>IF(OR(fuel="water",fuel="wind"),1,IF('Selected Raw Data'!AC8&lt;&gt;0,'Selected Raw Data'!AC8/1000,LOOKUP(fuel,F$2:F$6,G7:G12)))</f>
        <v>12.912077999999999</v>
      </c>
      <c r="H12">
        <f>'Selected Raw Data'!K8</f>
        <v>188.7</v>
      </c>
      <c r="I12">
        <f t="shared" si="0"/>
        <v>188.7</v>
      </c>
      <c r="J12" s="24">
        <v>0</v>
      </c>
      <c r="K12">
        <f t="shared" ca="1" si="1"/>
        <v>0.85</v>
      </c>
      <c r="L12">
        <f>'GAMS gens'!I12</f>
        <v>188.7</v>
      </c>
      <c r="M12">
        <f t="shared" ca="1" si="2"/>
        <v>1</v>
      </c>
      <c r="N12">
        <f t="shared" ca="1" si="3"/>
        <v>10</v>
      </c>
      <c r="O12">
        <f t="shared" ca="1" si="3"/>
        <v>100</v>
      </c>
      <c r="P12">
        <f t="shared" ca="1" si="3"/>
        <v>0</v>
      </c>
    </row>
    <row r="13" spans="1:16">
      <c r="A13" t="str">
        <f>SUBSTITUTE(SUBSTITUTE(SUBSTITUTE(SUBSTITUTE('Selected Raw Data'!B9, " ", "_"), ",", "_"), ".", "_"), "&amp;", "_")</f>
        <v>Laredo</v>
      </c>
      <c r="B13">
        <f t="shared" ca="1" si="4"/>
        <v>3.24</v>
      </c>
      <c r="C13">
        <v>0</v>
      </c>
      <c r="D13">
        <v>0</v>
      </c>
      <c r="E13" s="24">
        <v>20</v>
      </c>
      <c r="F13" t="str">
        <f>VLOOKUP('Selected Raw Data'!G9,fuel_name_map,2,0)</f>
        <v>ng</v>
      </c>
      <c r="G13" s="25">
        <f>IF(OR(fuel="water",fuel="wind"),1,IF('Selected Raw Data'!AC9&lt;&gt;0,'Selected Raw Data'!AC9/1000,LOOKUP(fuel,F$2:F$6,G8:G13)))</f>
        <v>12.1008894</v>
      </c>
      <c r="H13">
        <f>'Selected Raw Data'!K9</f>
        <v>187.2</v>
      </c>
      <c r="I13">
        <f t="shared" si="0"/>
        <v>187.2</v>
      </c>
      <c r="J13" s="24">
        <v>0</v>
      </c>
      <c r="K13">
        <f t="shared" ca="1" si="1"/>
        <v>0.85</v>
      </c>
      <c r="L13">
        <f>'GAMS gens'!I13</f>
        <v>187.2</v>
      </c>
      <c r="M13">
        <f t="shared" ca="1" si="2"/>
        <v>1</v>
      </c>
      <c r="N13">
        <f t="shared" ca="1" si="3"/>
        <v>10</v>
      </c>
      <c r="O13">
        <f t="shared" ca="1" si="3"/>
        <v>100</v>
      </c>
      <c r="P13">
        <f t="shared" ca="1" si="3"/>
        <v>0</v>
      </c>
    </row>
    <row r="14" spans="1:16">
      <c r="A14" t="str">
        <f>SUBSTITUTE(SUBSTITUTE(SUBSTITUTE(SUBSTITUTE('Selected Raw Data'!B10, " ", "_"), ",", "_"), ".", "_"), "&amp;", "_")</f>
        <v>La_Palma</v>
      </c>
      <c r="B14">
        <f t="shared" ca="1" si="4"/>
        <v>3.24</v>
      </c>
      <c r="C14">
        <v>0</v>
      </c>
      <c r="D14">
        <v>0</v>
      </c>
      <c r="E14" s="24">
        <v>20</v>
      </c>
      <c r="F14" t="str">
        <f>VLOOKUP('Selected Raw Data'!G10,fuel_name_map,2,0)</f>
        <v>ng</v>
      </c>
      <c r="G14" s="25">
        <f>IF(OR(fuel="water",fuel="wind"),1,IF('Selected Raw Data'!AC10&lt;&gt;0,'Selected Raw Data'!AC10/1000,LOOKUP(fuel,F$2:F$6,G9:G14)))</f>
        <v>11.648963</v>
      </c>
      <c r="H14">
        <f>'Selected Raw Data'!K10</f>
        <v>258.3</v>
      </c>
      <c r="I14">
        <f t="shared" si="0"/>
        <v>258.3</v>
      </c>
      <c r="J14" s="24">
        <v>0</v>
      </c>
      <c r="K14">
        <f t="shared" ca="1" si="1"/>
        <v>0.85</v>
      </c>
      <c r="L14">
        <f>'GAMS gens'!I14</f>
        <v>258.3</v>
      </c>
      <c r="M14">
        <f t="shared" ca="1" si="2"/>
        <v>1</v>
      </c>
      <c r="N14">
        <f t="shared" ca="1" si="3"/>
        <v>10</v>
      </c>
      <c r="O14">
        <f t="shared" ca="1" si="3"/>
        <v>100</v>
      </c>
      <c r="P14">
        <f t="shared" ca="1" si="3"/>
        <v>0</v>
      </c>
    </row>
    <row r="15" spans="1:16">
      <c r="A15" t="str">
        <f>SUBSTITUTE(SUBSTITUTE(SUBSTITUTE(SUBSTITUTE('Selected Raw Data'!B11, " ", "_"), ",", "_"), ".", "_"), "&amp;", "_")</f>
        <v>Lake_Hubbard</v>
      </c>
      <c r="B15">
        <f t="shared" ca="1" si="4"/>
        <v>3.24</v>
      </c>
      <c r="C15">
        <v>0</v>
      </c>
      <c r="D15">
        <v>0</v>
      </c>
      <c r="E15" s="24">
        <v>20</v>
      </c>
      <c r="F15" t="str">
        <f>VLOOKUP('Selected Raw Data'!G11,fuel_name_map,2,0)</f>
        <v>ng</v>
      </c>
      <c r="G15" s="25">
        <f>IF(OR(fuel="water",fuel="wind"),1,IF('Selected Raw Data'!AC11&lt;&gt;0,'Selected Raw Data'!AC11/1000,LOOKUP(fuel,F$2:F$6,G10:G15)))</f>
        <v>12.3316678</v>
      </c>
      <c r="H15">
        <f>'Selected Raw Data'!K11</f>
        <v>927.5</v>
      </c>
      <c r="I15">
        <f t="shared" si="0"/>
        <v>927.5</v>
      </c>
      <c r="J15" s="24">
        <v>0</v>
      </c>
      <c r="K15">
        <f t="shared" ca="1" si="1"/>
        <v>0.85</v>
      </c>
      <c r="L15">
        <f>'GAMS gens'!I15</f>
        <v>927.5</v>
      </c>
      <c r="M15">
        <f t="shared" ca="1" si="2"/>
        <v>1</v>
      </c>
      <c r="N15">
        <f t="shared" ca="1" si="3"/>
        <v>10</v>
      </c>
      <c r="O15">
        <f t="shared" ca="1" si="3"/>
        <v>100</v>
      </c>
      <c r="P15">
        <f t="shared" ca="1" si="3"/>
        <v>0</v>
      </c>
    </row>
    <row r="16" spans="1:16">
      <c r="A16" t="str">
        <f>SUBSTITUTE(SUBSTITUTE(SUBSTITUTE(SUBSTITUTE('Selected Raw Data'!B12, " ", "_"), ",", "_"), ".", "_"), "&amp;", "_")</f>
        <v>Mountain_Creek</v>
      </c>
      <c r="B16">
        <f t="shared" ca="1" si="4"/>
        <v>3.24</v>
      </c>
      <c r="C16">
        <v>0</v>
      </c>
      <c r="D16">
        <v>0</v>
      </c>
      <c r="E16" s="24">
        <v>20</v>
      </c>
      <c r="F16" t="str">
        <f>VLOOKUP('Selected Raw Data'!G12,fuel_name_map,2,0)</f>
        <v>ng</v>
      </c>
      <c r="G16" s="25">
        <f>IF(OR(fuel="water",fuel="wind"),1,IF('Selected Raw Data'!AC12&lt;&gt;0,'Selected Raw Data'!AC12/1000,LOOKUP(fuel,F$2:F$6,G11:G16)))</f>
        <v>12.478380899999999</v>
      </c>
      <c r="H16">
        <f>'Selected Raw Data'!K12</f>
        <v>958.3</v>
      </c>
      <c r="I16">
        <f t="shared" si="0"/>
        <v>958.3</v>
      </c>
      <c r="J16" s="24">
        <v>0</v>
      </c>
      <c r="K16">
        <f t="shared" ca="1" si="1"/>
        <v>0.85</v>
      </c>
      <c r="L16">
        <f>'GAMS gens'!I16</f>
        <v>958.3</v>
      </c>
      <c r="M16">
        <f t="shared" ca="1" si="2"/>
        <v>1</v>
      </c>
      <c r="N16">
        <f t="shared" ca="1" si="3"/>
        <v>10</v>
      </c>
      <c r="O16">
        <f t="shared" ca="1" si="3"/>
        <v>100</v>
      </c>
      <c r="P16">
        <f t="shared" ca="1" si="3"/>
        <v>0</v>
      </c>
    </row>
    <row r="17" spans="1:16">
      <c r="A17" t="str">
        <f>SUBSTITUTE(SUBSTITUTE(SUBSTITUTE(SUBSTITUTE('Selected Raw Data'!B13, " ", "_"), ",", "_"), ".", "_"), "&amp;", "_")</f>
        <v>Cedar_Bayou</v>
      </c>
      <c r="B17">
        <f t="shared" ca="1" si="4"/>
        <v>3.24</v>
      </c>
      <c r="C17">
        <v>0</v>
      </c>
      <c r="D17">
        <v>0</v>
      </c>
      <c r="E17" s="24">
        <v>20</v>
      </c>
      <c r="F17" t="str">
        <f>VLOOKUP('Selected Raw Data'!G13,fuel_name_map,2,0)</f>
        <v>ng</v>
      </c>
      <c r="G17" s="25">
        <f>IF(OR(fuel="water",fuel="wind"),1,IF('Selected Raw Data'!AC13&lt;&gt;0,'Selected Raw Data'!AC13/1000,LOOKUP(fuel,F$2:F$6,G12:G17)))</f>
        <v>10.947541800000002</v>
      </c>
      <c r="H17">
        <f>'Selected Raw Data'!K13</f>
        <v>2295</v>
      </c>
      <c r="I17">
        <f t="shared" si="0"/>
        <v>2295</v>
      </c>
      <c r="J17" s="24">
        <v>0</v>
      </c>
      <c r="K17">
        <f t="shared" ca="1" si="1"/>
        <v>0.85</v>
      </c>
      <c r="L17">
        <f>'GAMS gens'!I17</f>
        <v>2295</v>
      </c>
      <c r="M17">
        <f t="shared" ca="1" si="2"/>
        <v>1</v>
      </c>
      <c r="N17">
        <f t="shared" ca="1" si="3"/>
        <v>10</v>
      </c>
      <c r="O17">
        <f t="shared" ca="1" si="3"/>
        <v>100</v>
      </c>
      <c r="P17">
        <f t="shared" ca="1" si="3"/>
        <v>0</v>
      </c>
    </row>
    <row r="18" spans="1:16">
      <c r="A18" t="str">
        <f>SUBSTITUTE(SUBSTITUTE(SUBSTITUTE(SUBSTITUTE('Selected Raw Data'!B14, " ", "_"), ",", "_"), ".", "_"), "&amp;", "_")</f>
        <v>Deepwater</v>
      </c>
      <c r="B18">
        <f t="shared" ca="1" si="4"/>
        <v>3.24</v>
      </c>
      <c r="C18">
        <v>0</v>
      </c>
      <c r="D18">
        <v>0</v>
      </c>
      <c r="E18" s="24">
        <v>20</v>
      </c>
      <c r="F18" t="str">
        <f>VLOOKUP('Selected Raw Data'!G14,fuel_name_map,2,0)</f>
        <v>ng</v>
      </c>
      <c r="G18" s="25">
        <f ca="1">IF(OR(fuel="water",fuel="wind"),1,IF('Selected Raw Data'!AC14&lt;&gt;0,'Selected Raw Data'!AC14/1000,LOOKUP(fuel,F$2:F$6,G13:G18)))</f>
        <v>12.478380899999999</v>
      </c>
      <c r="H18">
        <f>'Selected Raw Data'!K14</f>
        <v>187.8</v>
      </c>
      <c r="I18">
        <f t="shared" si="0"/>
        <v>187.8</v>
      </c>
      <c r="J18" s="24">
        <v>0</v>
      </c>
      <c r="K18">
        <f t="shared" ca="1" si="1"/>
        <v>0.85</v>
      </c>
      <c r="L18">
        <f>'GAMS gens'!I18</f>
        <v>187.8</v>
      </c>
      <c r="M18">
        <f t="shared" ca="1" si="2"/>
        <v>1</v>
      </c>
      <c r="N18">
        <f t="shared" ca="1" si="3"/>
        <v>10</v>
      </c>
      <c r="O18">
        <f t="shared" ca="1" si="3"/>
        <v>100</v>
      </c>
      <c r="P18">
        <f t="shared" ca="1" si="3"/>
        <v>0</v>
      </c>
    </row>
    <row r="19" spans="1:16">
      <c r="A19" t="str">
        <f>SUBSTITUTE(SUBSTITUTE(SUBSTITUTE(SUBSTITUTE('Selected Raw Data'!B15, " ", "_"), ",", "_"), ".", "_"), "&amp;", "_")</f>
        <v>Greens_Bayou</v>
      </c>
      <c r="B19">
        <f t="shared" ca="1" si="4"/>
        <v>3.24</v>
      </c>
      <c r="C19">
        <v>0</v>
      </c>
      <c r="D19">
        <v>0</v>
      </c>
      <c r="E19" s="24">
        <v>20</v>
      </c>
      <c r="F19" t="str">
        <f>VLOOKUP('Selected Raw Data'!G15,fuel_name_map,2,0)</f>
        <v>ng</v>
      </c>
      <c r="G19" s="25">
        <f>IF(OR(fuel="water",fuel="wind"),1,IF('Selected Raw Data'!AC15&lt;&gt;0,'Selected Raw Data'!AC15/1000,LOOKUP(fuel,F$2:F$6,G14:G19)))</f>
        <v>14.457754100000001</v>
      </c>
      <c r="H19">
        <f>'Selected Raw Data'!K15</f>
        <v>878.4</v>
      </c>
      <c r="I19">
        <f t="shared" si="0"/>
        <v>878.4</v>
      </c>
      <c r="J19" s="24">
        <v>0</v>
      </c>
      <c r="K19">
        <f t="shared" ca="1" si="1"/>
        <v>0.85</v>
      </c>
      <c r="L19">
        <f>'GAMS gens'!I19</f>
        <v>878.4</v>
      </c>
      <c r="M19">
        <f t="shared" ca="1" si="2"/>
        <v>1</v>
      </c>
      <c r="N19">
        <f t="shared" ca="1" si="3"/>
        <v>10</v>
      </c>
      <c r="O19">
        <f t="shared" ca="1" si="3"/>
        <v>100</v>
      </c>
      <c r="P19">
        <f t="shared" ca="1" si="3"/>
        <v>0</v>
      </c>
    </row>
    <row r="20" spans="1:16">
      <c r="A20" t="str">
        <f>SUBSTITUTE(SUBSTITUTE(SUBSTITUTE(SUBSTITUTE('Selected Raw Data'!B16, " ", "_"), ",", "_"), ".", "_"), "&amp;", "_")</f>
        <v>Hiram_Clarke</v>
      </c>
      <c r="B20">
        <f t="shared" ca="1" si="4"/>
        <v>3.24</v>
      </c>
      <c r="C20">
        <v>0</v>
      </c>
      <c r="D20">
        <v>0</v>
      </c>
      <c r="E20" s="24">
        <v>20</v>
      </c>
      <c r="F20" t="str">
        <f>VLOOKUP('Selected Raw Data'!G16,fuel_name_map,2,0)</f>
        <v>ng</v>
      </c>
      <c r="G20" s="25">
        <f ca="1">IF(OR(fuel="water",fuel="wind"),1,IF('Selected Raw Data'!AC16&lt;&gt;0,'Selected Raw Data'!AC16/1000,LOOKUP(fuel,F$2:F$6,G15:G20)))</f>
        <v>12.478380899999999</v>
      </c>
      <c r="H20">
        <f>'Selected Raw Data'!K16</f>
        <v>96</v>
      </c>
      <c r="I20">
        <f t="shared" si="0"/>
        <v>96</v>
      </c>
      <c r="J20" s="24">
        <v>0</v>
      </c>
      <c r="K20">
        <f t="shared" ca="1" si="1"/>
        <v>0.85</v>
      </c>
      <c r="L20">
        <f>'GAMS gens'!I20</f>
        <v>96</v>
      </c>
      <c r="M20">
        <f t="shared" ca="1" si="2"/>
        <v>1</v>
      </c>
      <c r="N20">
        <f t="shared" ca="1" si="3"/>
        <v>10</v>
      </c>
      <c r="O20">
        <f t="shared" ca="1" si="3"/>
        <v>100</v>
      </c>
      <c r="P20">
        <f t="shared" ca="1" si="3"/>
        <v>0</v>
      </c>
    </row>
    <row r="21" spans="1:16">
      <c r="A21" t="str">
        <f>SUBSTITUTE(SUBSTITUTE(SUBSTITUTE(SUBSTITUTE('Selected Raw Data'!B17, " ", "_"), ",", "_"), ".", "_"), "&amp;", "_")</f>
        <v>P_H_Robinson</v>
      </c>
      <c r="B21">
        <f t="shared" ca="1" si="4"/>
        <v>3.24</v>
      </c>
      <c r="C21">
        <v>0</v>
      </c>
      <c r="D21">
        <v>0</v>
      </c>
      <c r="E21" s="24">
        <v>20</v>
      </c>
      <c r="F21" t="str">
        <f>VLOOKUP('Selected Raw Data'!G17,fuel_name_map,2,0)</f>
        <v>ng</v>
      </c>
      <c r="G21" s="25">
        <f>IF(OR(fuel="water",fuel="wind"),1,IF('Selected Raw Data'!AC17&lt;&gt;0,'Selected Raw Data'!AC17/1000,LOOKUP(fuel,F$2:F$6,G16:G21)))</f>
        <v>13.007845100000001</v>
      </c>
      <c r="H21">
        <f>'Selected Raw Data'!K17</f>
        <v>2314.5</v>
      </c>
      <c r="I21">
        <f t="shared" si="0"/>
        <v>2314.5</v>
      </c>
      <c r="J21" s="24">
        <v>0</v>
      </c>
      <c r="K21">
        <f t="shared" ca="1" si="1"/>
        <v>0.85</v>
      </c>
      <c r="L21">
        <f>'GAMS gens'!I21</f>
        <v>2314.5</v>
      </c>
      <c r="M21">
        <f t="shared" ca="1" si="2"/>
        <v>1</v>
      </c>
      <c r="N21">
        <f t="shared" ca="1" si="3"/>
        <v>10</v>
      </c>
      <c r="O21">
        <f t="shared" ca="1" si="3"/>
        <v>100</v>
      </c>
      <c r="P21">
        <f t="shared" ca="1" si="3"/>
        <v>0</v>
      </c>
    </row>
    <row r="22" spans="1:16">
      <c r="A22" t="str">
        <f>SUBSTITUTE(SUBSTITUTE(SUBSTITUTE(SUBSTITUTE('Selected Raw Data'!B18, " ", "_"), ",", "_"), ".", "_"), "&amp;", "_")</f>
        <v>Sam_Bertron</v>
      </c>
      <c r="B22">
        <f t="shared" ca="1" si="4"/>
        <v>3.24</v>
      </c>
      <c r="C22">
        <v>0</v>
      </c>
      <c r="D22">
        <v>0</v>
      </c>
      <c r="E22" s="24">
        <v>20</v>
      </c>
      <c r="F22" t="str">
        <f>VLOOKUP('Selected Raw Data'!G18,fuel_name_map,2,0)</f>
        <v>ng</v>
      </c>
      <c r="G22" s="25">
        <f>IF(OR(fuel="water",fuel="wind"),1,IF('Selected Raw Data'!AC18&lt;&gt;0,'Selected Raw Data'!AC18/1000,LOOKUP(fuel,F$2:F$6,G17:G22)))</f>
        <v>12.237693</v>
      </c>
      <c r="H22">
        <f>'Selected Raw Data'!K18</f>
        <v>875.1</v>
      </c>
      <c r="I22">
        <f t="shared" si="0"/>
        <v>875.1</v>
      </c>
      <c r="J22" s="24">
        <v>0</v>
      </c>
      <c r="K22">
        <f t="shared" ca="1" si="1"/>
        <v>0.85</v>
      </c>
      <c r="L22">
        <f>'GAMS gens'!I22</f>
        <v>875.1</v>
      </c>
      <c r="M22">
        <f t="shared" ca="1" si="2"/>
        <v>1</v>
      </c>
      <c r="N22">
        <f t="shared" ca="1" si="3"/>
        <v>10</v>
      </c>
      <c r="O22">
        <f t="shared" ca="1" si="3"/>
        <v>100</v>
      </c>
      <c r="P22">
        <f t="shared" ca="1" si="3"/>
        <v>0</v>
      </c>
    </row>
    <row r="23" spans="1:16">
      <c r="A23" t="str">
        <f>SUBSTITUTE(SUBSTITUTE(SUBSTITUTE(SUBSTITUTE('Selected Raw Data'!B19, " ", "_"), ",", "_"), ".", "_"), "&amp;", "_")</f>
        <v>T_H_Wharton</v>
      </c>
      <c r="B23">
        <f t="shared" ca="1" si="4"/>
        <v>3.24</v>
      </c>
      <c r="C23">
        <v>0</v>
      </c>
      <c r="D23">
        <v>0</v>
      </c>
      <c r="E23" s="24">
        <v>20</v>
      </c>
      <c r="F23" t="str">
        <f>VLOOKUP('Selected Raw Data'!G19,fuel_name_map,2,0)</f>
        <v>ng</v>
      </c>
      <c r="G23" s="25">
        <f>IF(OR(fuel="water",fuel="wind"),1,IF('Selected Raw Data'!AC19&lt;&gt;0,'Selected Raw Data'!AC19/1000,LOOKUP(fuel,F$2:F$6,G18:G23)))</f>
        <v>9.3811054000000009</v>
      </c>
      <c r="H23">
        <f>'Selected Raw Data'!K19</f>
        <v>1421.5</v>
      </c>
      <c r="I23">
        <f t="shared" si="0"/>
        <v>1421.5</v>
      </c>
      <c r="J23" s="24">
        <v>0</v>
      </c>
      <c r="K23">
        <f t="shared" ca="1" si="1"/>
        <v>0.85</v>
      </c>
      <c r="L23">
        <f>'GAMS gens'!I23</f>
        <v>1421.5</v>
      </c>
      <c r="M23">
        <f t="shared" ca="1" si="2"/>
        <v>1</v>
      </c>
      <c r="N23">
        <f t="shared" ca="1" si="3"/>
        <v>10</v>
      </c>
      <c r="O23">
        <f t="shared" ca="1" si="3"/>
        <v>100</v>
      </c>
      <c r="P23">
        <f t="shared" ca="1" si="3"/>
        <v>0</v>
      </c>
    </row>
    <row r="24" spans="1:16">
      <c r="A24" t="str">
        <f>SUBSTITUTE(SUBSTITUTE(SUBSTITUTE(SUBSTITUTE('Selected Raw Data'!B20, " ", "_"), ",", "_"), ".", "_"), "&amp;", "_")</f>
        <v>W_A_Parish</v>
      </c>
      <c r="B24">
        <f t="shared" ca="1" si="4"/>
        <v>4.6900000000000004</v>
      </c>
      <c r="C24">
        <v>0</v>
      </c>
      <c r="D24">
        <v>0</v>
      </c>
      <c r="E24" s="24">
        <v>20</v>
      </c>
      <c r="F24" t="str">
        <f>VLOOKUP('Selected Raw Data'!G20,fuel_name_map,2,0)</f>
        <v>coal</v>
      </c>
      <c r="G24" s="25">
        <f>IF(OR(fuel="water",fuel="wind"),1,IF('Selected Raw Data'!AC20&lt;&gt;0,'Selected Raw Data'!AC20/1000,LOOKUP(fuel,F$2:F$6,G19:G24)))</f>
        <v>10.5387228</v>
      </c>
      <c r="H24">
        <f>'Selected Raw Data'!K20</f>
        <v>3969</v>
      </c>
      <c r="I24">
        <f t="shared" si="0"/>
        <v>3969</v>
      </c>
      <c r="J24" s="24">
        <v>0</v>
      </c>
      <c r="K24">
        <f t="shared" ca="1" si="1"/>
        <v>0.85</v>
      </c>
      <c r="L24">
        <f>'GAMS gens'!I24</f>
        <v>3969</v>
      </c>
      <c r="M24">
        <f t="shared" ca="1" si="2"/>
        <v>0.2</v>
      </c>
      <c r="N24">
        <f t="shared" ca="1" si="3"/>
        <v>300</v>
      </c>
      <c r="O24">
        <f t="shared" ca="1" si="3"/>
        <v>20000</v>
      </c>
      <c r="P24">
        <f t="shared" ca="1" si="3"/>
        <v>10000</v>
      </c>
    </row>
    <row r="25" spans="1:16">
      <c r="A25" t="str">
        <f>SUBSTITUTE(SUBSTITUTE(SUBSTITUTE(SUBSTITUTE('Selected Raw Data'!B21, " ", "_"), ",", "_"), ".", "_"), "&amp;", "_")</f>
        <v>Webster</v>
      </c>
      <c r="B25">
        <f t="shared" ca="1" si="4"/>
        <v>3.24</v>
      </c>
      <c r="C25">
        <v>0</v>
      </c>
      <c r="D25">
        <v>0</v>
      </c>
      <c r="E25" s="24">
        <v>20</v>
      </c>
      <c r="F25" t="str">
        <f>VLOOKUP('Selected Raw Data'!G21,fuel_name_map,2,0)</f>
        <v>ng</v>
      </c>
      <c r="G25" s="25">
        <f ca="1">IF(OR(fuel="water",fuel="wind"),1,IF('Selected Raw Data'!AC21&lt;&gt;0,'Selected Raw Data'!AC21/1000,LOOKUP(fuel,F$2:F$6,G20:G25)))</f>
        <v>9.3811054000000009</v>
      </c>
      <c r="H25">
        <f>'Selected Raw Data'!K21</f>
        <v>426.3</v>
      </c>
      <c r="I25">
        <f t="shared" si="0"/>
        <v>426.3</v>
      </c>
      <c r="J25" s="24">
        <v>0</v>
      </c>
      <c r="K25">
        <f t="shared" ca="1" si="1"/>
        <v>0.85</v>
      </c>
      <c r="L25">
        <f>'GAMS gens'!I25</f>
        <v>426.3</v>
      </c>
      <c r="M25">
        <f t="shared" ca="1" si="2"/>
        <v>1</v>
      </c>
      <c r="N25">
        <f t="shared" ca="1" si="3"/>
        <v>10</v>
      </c>
      <c r="O25">
        <f t="shared" ca="1" si="3"/>
        <v>100</v>
      </c>
      <c r="P25">
        <f t="shared" ca="1" si="3"/>
        <v>0</v>
      </c>
    </row>
    <row r="26" spans="1:16">
      <c r="A26" t="str">
        <f>SUBSTITUTE(SUBSTITUTE(SUBSTITUTE(SUBSTITUTE('Selected Raw Data'!B22, " ", "_"), ",", "_"), ".", "_"), "&amp;", "_")</f>
        <v>Eagle_Mountain</v>
      </c>
      <c r="B26">
        <f t="shared" ca="1" si="4"/>
        <v>3.24</v>
      </c>
      <c r="C26">
        <v>0</v>
      </c>
      <c r="D26">
        <v>0</v>
      </c>
      <c r="E26" s="24">
        <v>20</v>
      </c>
      <c r="F26" t="str">
        <f>VLOOKUP('Selected Raw Data'!G22,fuel_name_map,2,0)</f>
        <v>ng</v>
      </c>
      <c r="G26" s="25">
        <f>IF(OR(fuel="water",fuel="wind"),1,IF('Selected Raw Data'!AC22&lt;&gt;0,'Selected Raw Data'!AC22/1000,LOOKUP(fuel,F$2:F$6,G21:G26)))</f>
        <v>16.527866500000002</v>
      </c>
      <c r="H26">
        <f>'Selected Raw Data'!K22</f>
        <v>706.1</v>
      </c>
      <c r="I26">
        <f t="shared" si="0"/>
        <v>706.1</v>
      </c>
      <c r="J26" s="24">
        <v>0</v>
      </c>
      <c r="K26">
        <f t="shared" ca="1" si="1"/>
        <v>0.85</v>
      </c>
      <c r="L26">
        <f>'GAMS gens'!I26</f>
        <v>706.1</v>
      </c>
      <c r="M26">
        <f t="shared" ca="1" si="2"/>
        <v>1</v>
      </c>
      <c r="N26">
        <f t="shared" ca="1" si="3"/>
        <v>10</v>
      </c>
      <c r="O26">
        <f t="shared" ca="1" si="3"/>
        <v>100</v>
      </c>
      <c r="P26">
        <f t="shared" ca="1" si="3"/>
        <v>0</v>
      </c>
    </row>
    <row r="27" spans="1:16">
      <c r="A27" t="str">
        <f>SUBSTITUTE(SUBSTITUTE(SUBSTITUTE(SUBSTITUTE('Selected Raw Data'!B23, " ", "_"), ",", "_"), ".", "_"), "&amp;", "_")</f>
        <v>Graham</v>
      </c>
      <c r="B27">
        <f t="shared" ca="1" si="4"/>
        <v>3.24</v>
      </c>
      <c r="C27">
        <v>0</v>
      </c>
      <c r="D27">
        <v>0</v>
      </c>
      <c r="E27" s="24">
        <v>20</v>
      </c>
      <c r="F27" t="str">
        <f>VLOOKUP('Selected Raw Data'!G23,fuel_name_map,2,0)</f>
        <v>ng</v>
      </c>
      <c r="G27" s="25">
        <f>IF(OR(fuel="water",fuel="wind"),1,IF('Selected Raw Data'!AC23&lt;&gt;0,'Selected Raw Data'!AC23/1000,LOOKUP(fuel,F$2:F$6,G22:G27)))</f>
        <v>11.4621724</v>
      </c>
      <c r="H27">
        <f>'Selected Raw Data'!K23</f>
        <v>634.70000000000005</v>
      </c>
      <c r="I27">
        <f t="shared" si="0"/>
        <v>634.70000000000005</v>
      </c>
      <c r="J27" s="24">
        <v>0</v>
      </c>
      <c r="K27">
        <f t="shared" ca="1" si="1"/>
        <v>0.85</v>
      </c>
      <c r="L27">
        <f>'GAMS gens'!I27</f>
        <v>634.70000000000005</v>
      </c>
      <c r="M27">
        <f t="shared" ca="1" si="2"/>
        <v>1</v>
      </c>
      <c r="N27">
        <f t="shared" ref="N27:P46" ca="1" si="5">IF(fuel="water",0,OFFSET(N$2,IF(AND(fuel="ng",heatrate&gt;7.5),1,0)+MATCH(fuel,$F$2:$F$6,0)-1,0))</f>
        <v>10</v>
      </c>
      <c r="O27">
        <f t="shared" ca="1" si="5"/>
        <v>100</v>
      </c>
      <c r="P27">
        <f t="shared" ca="1" si="5"/>
        <v>0</v>
      </c>
    </row>
    <row r="28" spans="1:16">
      <c r="A28" t="str">
        <f>SUBSTITUTE(SUBSTITUTE(SUBSTITUTE(SUBSTITUTE('Selected Raw Data'!B24, " ", "_"), ",", "_"), ".", "_"), "&amp;", "_")</f>
        <v>Handley</v>
      </c>
      <c r="B28">
        <f t="shared" ca="1" si="4"/>
        <v>3.24</v>
      </c>
      <c r="C28">
        <v>0</v>
      </c>
      <c r="D28">
        <v>0</v>
      </c>
      <c r="E28" s="24">
        <v>20</v>
      </c>
      <c r="F28" t="str">
        <f>VLOOKUP('Selected Raw Data'!G24,fuel_name_map,2,0)</f>
        <v>ng</v>
      </c>
      <c r="G28" s="25">
        <f>IF(OR(fuel="water",fuel="wind"),1,IF('Selected Raw Data'!AC24&lt;&gt;0,'Selected Raw Data'!AC24/1000,LOOKUP(fuel,F$2:F$6,G23:G28)))</f>
        <v>13.693618000000001</v>
      </c>
      <c r="H28">
        <f>'Selected Raw Data'!K24</f>
        <v>1433.3</v>
      </c>
      <c r="I28">
        <f t="shared" si="0"/>
        <v>1433.3</v>
      </c>
      <c r="J28" s="24">
        <v>0</v>
      </c>
      <c r="K28">
        <f t="shared" ca="1" si="1"/>
        <v>0.85</v>
      </c>
      <c r="L28">
        <f>'GAMS gens'!I28</f>
        <v>1433.3</v>
      </c>
      <c r="M28">
        <f t="shared" ca="1" si="2"/>
        <v>1</v>
      </c>
      <c r="N28">
        <f t="shared" ca="1" si="5"/>
        <v>10</v>
      </c>
      <c r="O28">
        <f t="shared" ca="1" si="5"/>
        <v>100</v>
      </c>
      <c r="P28">
        <f t="shared" ca="1" si="5"/>
        <v>0</v>
      </c>
    </row>
    <row r="29" spans="1:16">
      <c r="A29" t="str">
        <f>SUBSTITUTE(SUBSTITUTE(SUBSTITUTE(SUBSTITUTE('Selected Raw Data'!B25, " ", "_"), ",", "_"), ".", "_"), "&amp;", "_")</f>
        <v>Morgan_Creek</v>
      </c>
      <c r="B29">
        <f t="shared" ca="1" si="4"/>
        <v>3.24</v>
      </c>
      <c r="C29">
        <v>0</v>
      </c>
      <c r="D29">
        <v>0</v>
      </c>
      <c r="E29" s="24">
        <v>20</v>
      </c>
      <c r="F29" t="str">
        <f>VLOOKUP('Selected Raw Data'!G25,fuel_name_map,2,0)</f>
        <v>ng</v>
      </c>
      <c r="G29" s="25">
        <f>IF(OR(fuel="water",fuel="wind"),1,IF('Selected Raw Data'!AC25&lt;&gt;0,'Selected Raw Data'!AC25/1000,LOOKUP(fuel,F$2:F$6,G24:G29)))</f>
        <v>13.715051299999999</v>
      </c>
      <c r="H29">
        <f>'Selected Raw Data'!K25</f>
        <v>1224.3</v>
      </c>
      <c r="I29">
        <f t="shared" si="0"/>
        <v>1224.3</v>
      </c>
      <c r="J29" s="24">
        <v>0</v>
      </c>
      <c r="K29">
        <f t="shared" ca="1" si="1"/>
        <v>0.85</v>
      </c>
      <c r="L29">
        <f>'GAMS gens'!I29</f>
        <v>1224.3</v>
      </c>
      <c r="M29">
        <f t="shared" ca="1" si="2"/>
        <v>1</v>
      </c>
      <c r="N29">
        <f t="shared" ca="1" si="5"/>
        <v>10</v>
      </c>
      <c r="O29">
        <f t="shared" ca="1" si="5"/>
        <v>100</v>
      </c>
      <c r="P29">
        <f t="shared" ca="1" si="5"/>
        <v>0</v>
      </c>
    </row>
    <row r="30" spans="1:16">
      <c r="A30" t="str">
        <f>SUBSTITUTE(SUBSTITUTE(SUBSTITUTE(SUBSTITUTE('Selected Raw Data'!B26, " ", "_"), ",", "_"), ".", "_"), "&amp;", "_")</f>
        <v>Permian_Basin</v>
      </c>
      <c r="B30">
        <f t="shared" ca="1" si="4"/>
        <v>3.24</v>
      </c>
      <c r="C30">
        <v>0</v>
      </c>
      <c r="D30">
        <v>0</v>
      </c>
      <c r="E30" s="24">
        <v>20</v>
      </c>
      <c r="F30" t="str">
        <f>VLOOKUP('Selected Raw Data'!G26,fuel_name_map,2,0)</f>
        <v>ng</v>
      </c>
      <c r="G30" s="25">
        <f>IF(OR(fuel="water",fuel="wind"),1,IF('Selected Raw Data'!AC26&lt;&gt;0,'Selected Raw Data'!AC26/1000,LOOKUP(fuel,F$2:F$6,G25:G30)))</f>
        <v>12.884437799999999</v>
      </c>
      <c r="H30">
        <f>'Selected Raw Data'!K26</f>
        <v>1097.4000000000001</v>
      </c>
      <c r="I30">
        <f t="shared" si="0"/>
        <v>1097.4000000000001</v>
      </c>
      <c r="J30" s="24">
        <v>0</v>
      </c>
      <c r="K30">
        <f t="shared" ca="1" si="1"/>
        <v>0.85</v>
      </c>
      <c r="L30">
        <f>'GAMS gens'!I30</f>
        <v>1097.4000000000001</v>
      </c>
      <c r="M30">
        <f t="shared" ca="1" si="2"/>
        <v>1</v>
      </c>
      <c r="N30">
        <f t="shared" ca="1" si="5"/>
        <v>10</v>
      </c>
      <c r="O30">
        <f t="shared" ca="1" si="5"/>
        <v>100</v>
      </c>
      <c r="P30">
        <f t="shared" ca="1" si="5"/>
        <v>0</v>
      </c>
    </row>
    <row r="31" spans="1:16">
      <c r="A31" t="str">
        <f>SUBSTITUTE(SUBSTITUTE(SUBSTITUTE(SUBSTITUTE('Selected Raw Data'!B27, " ", "_"), ",", "_"), ".", "_"), "&amp;", "_")</f>
        <v>Big_Brown</v>
      </c>
      <c r="B31">
        <f t="shared" ca="1" si="4"/>
        <v>4.6900000000000004</v>
      </c>
      <c r="C31">
        <v>0</v>
      </c>
      <c r="D31">
        <v>0</v>
      </c>
      <c r="E31" s="24">
        <v>20</v>
      </c>
      <c r="F31" t="str">
        <f>VLOOKUP('Selected Raw Data'!G27,fuel_name_map,2,0)</f>
        <v>coal</v>
      </c>
      <c r="G31" s="25">
        <f>IF(OR(fuel="water",fuel="wind"),1,IF('Selected Raw Data'!AC27&lt;&gt;0,'Selected Raw Data'!AC27/1000,LOOKUP(fuel,F$2:F$6,G26:G31)))</f>
        <v>11.470506299999998</v>
      </c>
      <c r="H31">
        <f>'Selected Raw Data'!K27</f>
        <v>1186.8</v>
      </c>
      <c r="I31">
        <f t="shared" si="0"/>
        <v>1186.8</v>
      </c>
      <c r="J31" s="24">
        <v>0</v>
      </c>
      <c r="K31">
        <f t="shared" ca="1" si="1"/>
        <v>0.85</v>
      </c>
      <c r="L31">
        <f>'GAMS gens'!I31</f>
        <v>1186.8</v>
      </c>
      <c r="M31">
        <f t="shared" ca="1" si="2"/>
        <v>0.2</v>
      </c>
      <c r="N31">
        <f t="shared" ca="1" si="5"/>
        <v>300</v>
      </c>
      <c r="O31">
        <f t="shared" ca="1" si="5"/>
        <v>20000</v>
      </c>
      <c r="P31">
        <f t="shared" ca="1" si="5"/>
        <v>10000</v>
      </c>
    </row>
    <row r="32" spans="1:16">
      <c r="A32" t="str">
        <f>SUBSTITUTE(SUBSTITUTE(SUBSTITUTE(SUBSTITUTE('Selected Raw Data'!B28, " ", "_"), ",", "_"), ".", "_"), "&amp;", "_")</f>
        <v>Lake_Creek</v>
      </c>
      <c r="B32">
        <f t="shared" ca="1" si="4"/>
        <v>3.24</v>
      </c>
      <c r="C32">
        <v>0</v>
      </c>
      <c r="D32">
        <v>0</v>
      </c>
      <c r="E32" s="24">
        <v>20</v>
      </c>
      <c r="F32" t="str">
        <f>VLOOKUP('Selected Raw Data'!G28,fuel_name_map,2,0)</f>
        <v>ng</v>
      </c>
      <c r="G32" s="25">
        <f>IF(OR(fuel="water",fuel="wind"),1,IF('Selected Raw Data'!AC28&lt;&gt;0,'Selected Raw Data'!AC28/1000,LOOKUP(fuel,F$2:F$6,G27:G32)))</f>
        <v>13.2347848</v>
      </c>
      <c r="H32">
        <f>'Selected Raw Data'!K28</f>
        <v>321.60000000000002</v>
      </c>
      <c r="I32">
        <f t="shared" si="0"/>
        <v>321.60000000000002</v>
      </c>
      <c r="J32" s="24">
        <v>0</v>
      </c>
      <c r="K32">
        <f t="shared" ca="1" si="1"/>
        <v>0.85</v>
      </c>
      <c r="L32">
        <f>'GAMS gens'!I32</f>
        <v>321.60000000000002</v>
      </c>
      <c r="M32">
        <f t="shared" ca="1" si="2"/>
        <v>1</v>
      </c>
      <c r="N32">
        <f t="shared" ca="1" si="5"/>
        <v>10</v>
      </c>
      <c r="O32">
        <f t="shared" ca="1" si="5"/>
        <v>100</v>
      </c>
      <c r="P32">
        <f t="shared" ca="1" si="5"/>
        <v>0</v>
      </c>
    </row>
    <row r="33" spans="1:16">
      <c r="A33" t="str">
        <f>SUBSTITUTE(SUBSTITUTE(SUBSTITUTE(SUBSTITUTE('Selected Raw Data'!B29, " ", "_"), ",", "_"), ".", "_"), "&amp;", "_")</f>
        <v>Stryker_Creek</v>
      </c>
      <c r="B33">
        <f t="shared" ca="1" si="4"/>
        <v>3.24</v>
      </c>
      <c r="C33">
        <v>0</v>
      </c>
      <c r="D33">
        <v>0</v>
      </c>
      <c r="E33" s="24">
        <v>20</v>
      </c>
      <c r="F33" t="str">
        <f>VLOOKUP('Selected Raw Data'!G29,fuel_name_map,2,0)</f>
        <v>ng</v>
      </c>
      <c r="G33" s="25">
        <f>IF(OR(fuel="water",fuel="wind"),1,IF('Selected Raw Data'!AC29&lt;&gt;0,'Selected Raw Data'!AC29/1000,LOOKUP(fuel,F$2:F$6,G28:G33)))</f>
        <v>12.487477999999999</v>
      </c>
      <c r="H33">
        <f>'Selected Raw Data'!K29</f>
        <v>713.4</v>
      </c>
      <c r="I33">
        <f t="shared" si="0"/>
        <v>713.4</v>
      </c>
      <c r="J33" s="24">
        <v>0</v>
      </c>
      <c r="K33">
        <f t="shared" ca="1" si="1"/>
        <v>0.85</v>
      </c>
      <c r="L33">
        <f>'GAMS gens'!I33</f>
        <v>713.4</v>
      </c>
      <c r="M33">
        <f t="shared" ca="1" si="2"/>
        <v>1</v>
      </c>
      <c r="N33">
        <f t="shared" ca="1" si="5"/>
        <v>10</v>
      </c>
      <c r="O33">
        <f t="shared" ca="1" si="5"/>
        <v>100</v>
      </c>
      <c r="P33">
        <f t="shared" ca="1" si="5"/>
        <v>0</v>
      </c>
    </row>
    <row r="34" spans="1:16">
      <c r="A34" t="str">
        <f>SUBSTITUTE(SUBSTITUTE(SUBSTITUTE(SUBSTITUTE('Selected Raw Data'!B30, " ", "_"), ",", "_"), ".", "_"), "&amp;", "_")</f>
        <v>Tradinghouse</v>
      </c>
      <c r="B34">
        <f t="shared" ca="1" si="4"/>
        <v>3.24</v>
      </c>
      <c r="C34">
        <v>0</v>
      </c>
      <c r="D34">
        <v>0</v>
      </c>
      <c r="E34" s="24">
        <v>20</v>
      </c>
      <c r="F34" t="str">
        <f>VLOOKUP('Selected Raw Data'!G30,fuel_name_map,2,0)</f>
        <v>ng</v>
      </c>
      <c r="G34" s="25">
        <f>IF(OR(fuel="water",fuel="wind"),1,IF('Selected Raw Data'!AC30&lt;&gt;0,'Selected Raw Data'!AC30/1000,LOOKUP(fuel,F$2:F$6,G29:G34)))</f>
        <v>12.1598886</v>
      </c>
      <c r="H34">
        <f>'Selected Raw Data'!K30</f>
        <v>1379.7</v>
      </c>
      <c r="I34">
        <f t="shared" si="0"/>
        <v>1379.7</v>
      </c>
      <c r="J34" s="24">
        <v>0</v>
      </c>
      <c r="K34">
        <f t="shared" ca="1" si="1"/>
        <v>0.85</v>
      </c>
      <c r="L34">
        <f>'GAMS gens'!I34</f>
        <v>1379.7</v>
      </c>
      <c r="M34">
        <f t="shared" ca="1" si="2"/>
        <v>1</v>
      </c>
      <c r="N34">
        <f t="shared" ca="1" si="5"/>
        <v>10</v>
      </c>
      <c r="O34">
        <f t="shared" ca="1" si="5"/>
        <v>100</v>
      </c>
      <c r="P34">
        <f t="shared" ca="1" si="5"/>
        <v>0</v>
      </c>
    </row>
    <row r="35" spans="1:16">
      <c r="A35" t="str">
        <f>SUBSTITUTE(SUBSTITUTE(SUBSTITUTE(SUBSTITUTE('Selected Raw Data'!B31, " ", "_"), ",", "_"), ".", "_"), "&amp;", "_")</f>
        <v>Trinidad</v>
      </c>
      <c r="B35">
        <f t="shared" ca="1" si="4"/>
        <v>3.24</v>
      </c>
      <c r="C35">
        <v>0</v>
      </c>
      <c r="D35">
        <v>0</v>
      </c>
      <c r="E35" s="24">
        <v>20</v>
      </c>
      <c r="F35" t="str">
        <f>VLOOKUP('Selected Raw Data'!G31,fuel_name_map,2,0)</f>
        <v>ng</v>
      </c>
      <c r="G35" s="25">
        <f>IF(OR(fuel="water",fuel="wind"),1,IF('Selected Raw Data'!AC31&lt;&gt;0,'Selected Raw Data'!AC31/1000,LOOKUP(fuel,F$2:F$6,G30:G35)))</f>
        <v>15.0362191</v>
      </c>
      <c r="H35">
        <f>'Selected Raw Data'!K31</f>
        <v>243.3</v>
      </c>
      <c r="I35">
        <f t="shared" si="0"/>
        <v>243.3</v>
      </c>
      <c r="J35" s="24">
        <v>0</v>
      </c>
      <c r="K35">
        <f t="shared" ca="1" si="1"/>
        <v>0.85</v>
      </c>
      <c r="L35">
        <f>'GAMS gens'!I35</f>
        <v>243.3</v>
      </c>
      <c r="M35">
        <f t="shared" ca="1" si="2"/>
        <v>1</v>
      </c>
      <c r="N35">
        <f t="shared" ca="1" si="5"/>
        <v>10</v>
      </c>
      <c r="O35">
        <f t="shared" ca="1" si="5"/>
        <v>100</v>
      </c>
      <c r="P35">
        <f t="shared" ca="1" si="5"/>
        <v>0</v>
      </c>
    </row>
    <row r="36" spans="1:16">
      <c r="A36" t="str">
        <f>SUBSTITUTE(SUBSTITUTE(SUBSTITUTE(SUBSTITUTE('Selected Raw Data'!B32, " ", "_"), ",", "_"), ".", "_"), "&amp;", "_")</f>
        <v>Valley</v>
      </c>
      <c r="B36">
        <f t="shared" ca="1" si="4"/>
        <v>3.24</v>
      </c>
      <c r="C36">
        <v>0</v>
      </c>
      <c r="D36">
        <v>0</v>
      </c>
      <c r="E36" s="24">
        <v>20</v>
      </c>
      <c r="F36" t="str">
        <f>VLOOKUP('Selected Raw Data'!G32,fuel_name_map,2,0)</f>
        <v>ng</v>
      </c>
      <c r="G36" s="25">
        <f>IF(OR(fuel="water",fuel="wind"),1,IF('Selected Raw Data'!AC32&lt;&gt;0,'Selected Raw Data'!AC32/1000,LOOKUP(fuel,F$2:F$6,G31:G36)))</f>
        <v>46.0287474</v>
      </c>
      <c r="H36">
        <f>'Selected Raw Data'!K32</f>
        <v>1175.4000000000001</v>
      </c>
      <c r="I36">
        <f t="shared" si="0"/>
        <v>1175.4000000000001</v>
      </c>
      <c r="J36" s="24">
        <v>0</v>
      </c>
      <c r="K36">
        <f t="shared" ca="1" si="1"/>
        <v>0.85</v>
      </c>
      <c r="L36">
        <f>'GAMS gens'!I36</f>
        <v>1175.4000000000001</v>
      </c>
      <c r="M36">
        <f t="shared" ca="1" si="2"/>
        <v>1</v>
      </c>
      <c r="N36">
        <f t="shared" ca="1" si="5"/>
        <v>10</v>
      </c>
      <c r="O36">
        <f t="shared" ca="1" si="5"/>
        <v>100</v>
      </c>
      <c r="P36">
        <f t="shared" ca="1" si="5"/>
        <v>0</v>
      </c>
    </row>
    <row r="37" spans="1:16">
      <c r="A37" t="str">
        <f>SUBSTITUTE(SUBSTITUTE(SUBSTITUTE(SUBSTITUTE('Selected Raw Data'!B33, " ", "_"), ",", "_"), ".", "_"), "&amp;", "_")</f>
        <v>Decker_Creek</v>
      </c>
      <c r="B37">
        <f t="shared" ca="1" si="4"/>
        <v>3.24</v>
      </c>
      <c r="C37">
        <v>0</v>
      </c>
      <c r="D37">
        <v>0</v>
      </c>
      <c r="E37" s="24">
        <v>20</v>
      </c>
      <c r="F37" t="str">
        <f>VLOOKUP('Selected Raw Data'!G33,fuel_name_map,2,0)</f>
        <v>ng</v>
      </c>
      <c r="G37" s="25">
        <f>IF(OR(fuel="water",fuel="wind"),1,IF('Selected Raw Data'!AC33&lt;&gt;0,'Selected Raw Data'!AC33/1000,LOOKUP(fuel,F$2:F$6,G32:G37)))</f>
        <v>10.9758374</v>
      </c>
      <c r="H37">
        <f>'Selected Raw Data'!K33</f>
        <v>932</v>
      </c>
      <c r="I37">
        <f t="shared" si="0"/>
        <v>932</v>
      </c>
      <c r="J37" s="24">
        <v>0</v>
      </c>
      <c r="K37">
        <f t="shared" ca="1" si="1"/>
        <v>0.85</v>
      </c>
      <c r="L37">
        <f>'GAMS gens'!I37</f>
        <v>932</v>
      </c>
      <c r="M37">
        <f t="shared" ca="1" si="2"/>
        <v>1</v>
      </c>
      <c r="N37">
        <f t="shared" ca="1" si="5"/>
        <v>10</v>
      </c>
      <c r="O37">
        <f t="shared" ca="1" si="5"/>
        <v>100</v>
      </c>
      <c r="P37">
        <f t="shared" ca="1" si="5"/>
        <v>0</v>
      </c>
    </row>
    <row r="38" spans="1:16">
      <c r="A38" t="str">
        <f>SUBSTITUTE(SUBSTITUTE(SUBSTITUTE(SUBSTITUTE('Selected Raw Data'!B34, " ", "_"), ",", "_"), ".", "_"), "&amp;", "_")</f>
        <v>Holly_Street</v>
      </c>
      <c r="B38">
        <f t="shared" ca="1" si="4"/>
        <v>3.24</v>
      </c>
      <c r="C38">
        <v>0</v>
      </c>
      <c r="D38">
        <v>0</v>
      </c>
      <c r="E38" s="24">
        <v>20</v>
      </c>
      <c r="F38" t="str">
        <f>VLOOKUP('Selected Raw Data'!G34,fuel_name_map,2,0)</f>
        <v>ng</v>
      </c>
      <c r="G38" s="25">
        <f>IF(OR(fuel="water",fuel="wind"),1,IF('Selected Raw Data'!AC34&lt;&gt;0,'Selected Raw Data'!AC34/1000,LOOKUP(fuel,F$2:F$6,G33:G38)))</f>
        <v>11.834828</v>
      </c>
      <c r="H38">
        <f>'Selected Raw Data'!K34</f>
        <v>358</v>
      </c>
      <c r="I38">
        <f t="shared" si="0"/>
        <v>358</v>
      </c>
      <c r="J38" s="24">
        <v>0</v>
      </c>
      <c r="K38">
        <f t="shared" ca="1" si="1"/>
        <v>0.85</v>
      </c>
      <c r="L38">
        <f>'GAMS gens'!I38</f>
        <v>358</v>
      </c>
      <c r="M38">
        <f t="shared" ca="1" si="2"/>
        <v>1</v>
      </c>
      <c r="N38">
        <f t="shared" ca="1" si="5"/>
        <v>10</v>
      </c>
      <c r="O38">
        <f t="shared" ca="1" si="5"/>
        <v>100</v>
      </c>
      <c r="P38">
        <f t="shared" ca="1" si="5"/>
        <v>0</v>
      </c>
    </row>
    <row r="39" spans="1:16">
      <c r="A39" t="str">
        <f>SUBSTITUTE(SUBSTITUTE(SUBSTITUTE(SUBSTITUTE('Selected Raw Data'!B35, " ", "_"), ",", "_"), ".", "_"), "&amp;", "_")</f>
        <v>Morris_Sheppard</v>
      </c>
      <c r="B39">
        <f t="shared" ca="1" si="4"/>
        <v>1</v>
      </c>
      <c r="C39">
        <v>0</v>
      </c>
      <c r="D39">
        <v>0</v>
      </c>
      <c r="E39" s="24">
        <v>20</v>
      </c>
      <c r="F39" t="str">
        <f>VLOOKUP('Selected Raw Data'!G35,fuel_name_map,2,0)</f>
        <v>water</v>
      </c>
      <c r="G39" s="25">
        <f>IF(OR(fuel="water",fuel="wind"),1,IF('Selected Raw Data'!AC35&lt;&gt;0,'Selected Raw Data'!AC35/1000,LOOKUP(fuel,F$2:F$6,G34:G39)))</f>
        <v>1</v>
      </c>
      <c r="H39">
        <f>'Selected Raw Data'!K35</f>
        <v>25</v>
      </c>
      <c r="I39">
        <f t="shared" ref="I39:I70" si="6">H39</f>
        <v>25</v>
      </c>
      <c r="J39" s="24">
        <v>0</v>
      </c>
      <c r="K39">
        <f t="shared" ref="K39:K70" ca="1" si="7">IF(fuel="water",0.99,OFFSET(K$2,MATCH(fuel,$F$2:$F$6,0)-1,0))</f>
        <v>0.99</v>
      </c>
      <c r="L39">
        <f>'GAMS gens'!I39</f>
        <v>25</v>
      </c>
      <c r="M39">
        <f t="shared" ref="M39:M70" ca="1" si="8">IF(fuel="water",1,OFFSET(M$2,IF(AND(fuel="ng",heatrate&gt;ct_ccgt_split),1,0)+MATCH(fuel,$F$2:$F$6,0)-1,0))</f>
        <v>1</v>
      </c>
      <c r="N39">
        <f t="shared" ca="1" si="5"/>
        <v>0</v>
      </c>
      <c r="O39">
        <f t="shared" ca="1" si="5"/>
        <v>0</v>
      </c>
      <c r="P39">
        <f t="shared" ca="1" si="5"/>
        <v>0</v>
      </c>
    </row>
    <row r="40" spans="1:16">
      <c r="A40" t="str">
        <f>SUBSTITUTE(SUBSTITUTE(SUBSTITUTE(SUBSTITUTE('Selected Raw Data'!B36, " ", "_"), ",", "_"), ".", "_"), "&amp;", "_")</f>
        <v>Silas_Ray</v>
      </c>
      <c r="B40">
        <f t="shared" ca="1" si="4"/>
        <v>3.24</v>
      </c>
      <c r="C40">
        <v>0</v>
      </c>
      <c r="D40">
        <v>0</v>
      </c>
      <c r="E40" s="24">
        <v>20</v>
      </c>
      <c r="F40" t="str">
        <f>VLOOKUP('Selected Raw Data'!G36,fuel_name_map,2,0)</f>
        <v>ng</v>
      </c>
      <c r="G40" s="25">
        <f>IF(OR(fuel="water",fuel="wind"),1,IF('Selected Raw Data'!AC36&lt;&gt;0,'Selected Raw Data'!AC36/1000,LOOKUP(fuel,F$2:F$6,G35:G40)))</f>
        <v>11.244136599999999</v>
      </c>
      <c r="H40">
        <f>'Selected Raw Data'!K36</f>
        <v>181.4</v>
      </c>
      <c r="I40">
        <f t="shared" si="6"/>
        <v>181.4</v>
      </c>
      <c r="J40" s="24">
        <v>0</v>
      </c>
      <c r="K40">
        <f t="shared" ca="1" si="7"/>
        <v>0.85</v>
      </c>
      <c r="L40">
        <f>'GAMS gens'!I40</f>
        <v>181.4</v>
      </c>
      <c r="M40">
        <f t="shared" ca="1" si="8"/>
        <v>1</v>
      </c>
      <c r="N40">
        <f t="shared" ca="1" si="5"/>
        <v>10</v>
      </c>
      <c r="O40">
        <f t="shared" ca="1" si="5"/>
        <v>100</v>
      </c>
      <c r="P40">
        <f t="shared" ca="1" si="5"/>
        <v>0</v>
      </c>
    </row>
    <row r="41" spans="1:16">
      <c r="A41" t="str">
        <f>SUBSTITUTE(SUBSTITUTE(SUBSTITUTE(SUBSTITUTE('Selected Raw Data'!B37, " ", "_"), ",", "_"), ".", "_"), "&amp;", "_")</f>
        <v>Bryan</v>
      </c>
      <c r="B41">
        <f t="shared" ca="1" si="4"/>
        <v>3.24</v>
      </c>
      <c r="C41">
        <v>0</v>
      </c>
      <c r="D41">
        <v>0</v>
      </c>
      <c r="E41" s="24">
        <v>20</v>
      </c>
      <c r="F41" t="str">
        <f>VLOOKUP('Selected Raw Data'!G37,fuel_name_map,2,0)</f>
        <v>ng</v>
      </c>
      <c r="G41" s="25">
        <f>IF(OR(fuel="water",fuel="wind"),1,IF('Selected Raw Data'!AC37&lt;&gt;0,'Selected Raw Data'!AC37/1000,LOOKUP(fuel,F$2:F$6,G36:G41)))</f>
        <v>14.862644399999999</v>
      </c>
      <c r="H41">
        <f>'Selected Raw Data'!K37</f>
        <v>138</v>
      </c>
      <c r="I41">
        <f t="shared" si="6"/>
        <v>138</v>
      </c>
      <c r="J41" s="24">
        <v>0</v>
      </c>
      <c r="K41">
        <f t="shared" ca="1" si="7"/>
        <v>0.85</v>
      </c>
      <c r="L41">
        <f>'GAMS gens'!I41</f>
        <v>138</v>
      </c>
      <c r="M41">
        <f t="shared" ca="1" si="8"/>
        <v>1</v>
      </c>
      <c r="N41">
        <f t="shared" ca="1" si="5"/>
        <v>10</v>
      </c>
      <c r="O41">
        <f t="shared" ca="1" si="5"/>
        <v>100</v>
      </c>
      <c r="P41">
        <f t="shared" ca="1" si="5"/>
        <v>0</v>
      </c>
    </row>
    <row r="42" spans="1:16">
      <c r="A42" t="str">
        <f>SUBSTITUTE(SUBSTITUTE(SUBSTITUTE(SUBSTITUTE('Selected Raw Data'!B38, " ", "_"), ",", "_"), ".", "_"), "&amp;", "_")</f>
        <v>C_E_Newman</v>
      </c>
      <c r="B42">
        <f t="shared" ca="1" si="4"/>
        <v>3.24</v>
      </c>
      <c r="C42">
        <v>0</v>
      </c>
      <c r="D42">
        <v>0</v>
      </c>
      <c r="E42" s="24">
        <v>20</v>
      </c>
      <c r="F42" t="str">
        <f>VLOOKUP('Selected Raw Data'!G38,fuel_name_map,2,0)</f>
        <v>ng</v>
      </c>
      <c r="G42" s="25">
        <f>IF(OR(fuel="water",fuel="wind"),1,IF('Selected Raw Data'!AC38&lt;&gt;0,'Selected Raw Data'!AC38/1000,LOOKUP(fuel,F$2:F$6,G37:G42)))</f>
        <v>14.668004199999999</v>
      </c>
      <c r="H42">
        <f>'Selected Raw Data'!K38</f>
        <v>96.4</v>
      </c>
      <c r="I42">
        <f t="shared" si="6"/>
        <v>96.4</v>
      </c>
      <c r="J42" s="24">
        <v>0</v>
      </c>
      <c r="K42">
        <f t="shared" ca="1" si="7"/>
        <v>0.85</v>
      </c>
      <c r="L42">
        <f>'GAMS gens'!I42</f>
        <v>96.4</v>
      </c>
      <c r="M42">
        <f t="shared" ca="1" si="8"/>
        <v>1</v>
      </c>
      <c r="N42">
        <f t="shared" ca="1" si="5"/>
        <v>10</v>
      </c>
      <c r="O42">
        <f t="shared" ca="1" si="5"/>
        <v>100</v>
      </c>
      <c r="P42">
        <f t="shared" ca="1" si="5"/>
        <v>0</v>
      </c>
    </row>
    <row r="43" spans="1:16">
      <c r="A43" t="str">
        <f>SUBSTITUTE(SUBSTITUTE(SUBSTITUTE(SUBSTITUTE('Selected Raw Data'!B39, " ", "_"), ",", "_"), ".", "_"), "&amp;", "_")</f>
        <v>Ray_Olinger</v>
      </c>
      <c r="B43">
        <f t="shared" ca="1" si="4"/>
        <v>3.24</v>
      </c>
      <c r="C43">
        <v>0</v>
      </c>
      <c r="D43">
        <v>0</v>
      </c>
      <c r="E43" s="24">
        <v>20</v>
      </c>
      <c r="F43" t="str">
        <f>VLOOKUP('Selected Raw Data'!G39,fuel_name_map,2,0)</f>
        <v>ng</v>
      </c>
      <c r="G43" s="25">
        <f>IF(OR(fuel="water",fuel="wind"),1,IF('Selected Raw Data'!AC39&lt;&gt;0,'Selected Raw Data'!AC39/1000,LOOKUP(fuel,F$2:F$6,G38:G43)))</f>
        <v>11.574117899999999</v>
      </c>
      <c r="H43">
        <f>'Selected Raw Data'!K39</f>
        <v>427.7</v>
      </c>
      <c r="I43">
        <f t="shared" si="6"/>
        <v>427.7</v>
      </c>
      <c r="J43" s="24">
        <v>0</v>
      </c>
      <c r="K43">
        <f t="shared" ca="1" si="7"/>
        <v>0.85</v>
      </c>
      <c r="L43">
        <f>'GAMS gens'!I43</f>
        <v>427.7</v>
      </c>
      <c r="M43">
        <f t="shared" ca="1" si="8"/>
        <v>1</v>
      </c>
      <c r="N43">
        <f t="shared" ca="1" si="5"/>
        <v>10</v>
      </c>
      <c r="O43">
        <f t="shared" ca="1" si="5"/>
        <v>100</v>
      </c>
      <c r="P43">
        <f t="shared" ca="1" si="5"/>
        <v>0</v>
      </c>
    </row>
    <row r="44" spans="1:16">
      <c r="A44" t="str">
        <f>SUBSTITUTE(SUBSTITUTE(SUBSTITUTE(SUBSTITUTE('Selected Raw Data'!B40, " ", "_"), ",", "_"), ".", "_"), "&amp;", "_")</f>
        <v>Abbott_TP_3</v>
      </c>
      <c r="B44">
        <f t="shared" ca="1" si="4"/>
        <v>1</v>
      </c>
      <c r="C44">
        <v>0</v>
      </c>
      <c r="D44">
        <v>0</v>
      </c>
      <c r="E44" s="24">
        <v>20</v>
      </c>
      <c r="F44" t="str">
        <f>VLOOKUP('Selected Raw Data'!G40,fuel_name_map,2,0)</f>
        <v>water</v>
      </c>
      <c r="G44" s="25">
        <f>IF(OR(fuel="water",fuel="wind"),1,IF('Selected Raw Data'!AC40&lt;&gt;0,'Selected Raw Data'!AC40/1000,LOOKUP(fuel,F$2:F$6,G39:G44)))</f>
        <v>1</v>
      </c>
      <c r="H44">
        <f>'Selected Raw Data'!K40</f>
        <v>2.8</v>
      </c>
      <c r="I44">
        <f t="shared" si="6"/>
        <v>2.8</v>
      </c>
      <c r="J44" s="24">
        <v>0</v>
      </c>
      <c r="K44">
        <f t="shared" ca="1" si="7"/>
        <v>0.99</v>
      </c>
      <c r="L44">
        <f>'GAMS gens'!I44</f>
        <v>2.8</v>
      </c>
      <c r="M44">
        <f t="shared" ca="1" si="8"/>
        <v>1</v>
      </c>
      <c r="N44">
        <f t="shared" ca="1" si="5"/>
        <v>0</v>
      </c>
      <c r="O44">
        <f t="shared" ca="1" si="5"/>
        <v>0</v>
      </c>
      <c r="P44">
        <f t="shared" ca="1" si="5"/>
        <v>0</v>
      </c>
    </row>
    <row r="45" spans="1:16">
      <c r="A45" t="str">
        <f>SUBSTITUTE(SUBSTITUTE(SUBSTITUTE(SUBSTITUTE('Selected Raw Data'!B41, " ", "_"), ",", "_"), ".", "_"), "&amp;", "_")</f>
        <v>Dunlap_TP_1</v>
      </c>
      <c r="B45">
        <f t="shared" ca="1" si="4"/>
        <v>1</v>
      </c>
      <c r="C45">
        <v>0</v>
      </c>
      <c r="D45">
        <v>0</v>
      </c>
      <c r="E45" s="24">
        <v>20</v>
      </c>
      <c r="F45" t="str">
        <f>VLOOKUP('Selected Raw Data'!G41,fuel_name_map,2,0)</f>
        <v>water</v>
      </c>
      <c r="G45" s="25">
        <f>IF(OR(fuel="water",fuel="wind"),1,IF('Selected Raw Data'!AC41&lt;&gt;0,'Selected Raw Data'!AC41/1000,LOOKUP(fuel,F$2:F$6,G40:G45)))</f>
        <v>1</v>
      </c>
      <c r="H45">
        <f>'Selected Raw Data'!K41</f>
        <v>3.6</v>
      </c>
      <c r="I45">
        <f t="shared" si="6"/>
        <v>3.6</v>
      </c>
      <c r="J45" s="24">
        <v>0</v>
      </c>
      <c r="K45">
        <f t="shared" ca="1" si="7"/>
        <v>0.99</v>
      </c>
      <c r="L45">
        <f>'GAMS gens'!I45</f>
        <v>3.6</v>
      </c>
      <c r="M45">
        <f t="shared" ca="1" si="8"/>
        <v>1</v>
      </c>
      <c r="N45">
        <f t="shared" ca="1" si="5"/>
        <v>0</v>
      </c>
      <c r="O45">
        <f t="shared" ca="1" si="5"/>
        <v>0</v>
      </c>
      <c r="P45">
        <f t="shared" ca="1" si="5"/>
        <v>0</v>
      </c>
    </row>
    <row r="46" spans="1:16">
      <c r="A46" t="str">
        <f>SUBSTITUTE(SUBSTITUTE(SUBSTITUTE(SUBSTITUTE('Selected Raw Data'!B42, " ", "_"), ",", "_"), ".", "_"), "&amp;", "_")</f>
        <v>H_4</v>
      </c>
      <c r="B46">
        <f t="shared" ca="1" si="4"/>
        <v>1</v>
      </c>
      <c r="C46">
        <v>0</v>
      </c>
      <c r="D46">
        <v>0</v>
      </c>
      <c r="E46" s="24">
        <v>20</v>
      </c>
      <c r="F46" t="str">
        <f>VLOOKUP('Selected Raw Data'!G42,fuel_name_map,2,0)</f>
        <v>water</v>
      </c>
      <c r="G46" s="25">
        <f>IF(OR(fuel="water",fuel="wind"),1,IF('Selected Raw Data'!AC42&lt;&gt;0,'Selected Raw Data'!AC42/1000,LOOKUP(fuel,F$2:F$6,G41:G46)))</f>
        <v>1</v>
      </c>
      <c r="H46">
        <f>'Selected Raw Data'!K42</f>
        <v>2.4</v>
      </c>
      <c r="I46">
        <f t="shared" si="6"/>
        <v>2.4</v>
      </c>
      <c r="J46" s="24">
        <v>0</v>
      </c>
      <c r="K46">
        <f t="shared" ca="1" si="7"/>
        <v>0.99</v>
      </c>
      <c r="L46">
        <f>'GAMS gens'!I46</f>
        <v>2.4</v>
      </c>
      <c r="M46">
        <f t="shared" ca="1" si="8"/>
        <v>1</v>
      </c>
      <c r="N46">
        <f t="shared" ca="1" si="5"/>
        <v>0</v>
      </c>
      <c r="O46">
        <f t="shared" ca="1" si="5"/>
        <v>0</v>
      </c>
      <c r="P46">
        <f t="shared" ca="1" si="5"/>
        <v>0</v>
      </c>
    </row>
    <row r="47" spans="1:16">
      <c r="A47" t="str">
        <f>SUBSTITUTE(SUBSTITUTE(SUBSTITUTE(SUBSTITUTE('Selected Raw Data'!B43, " ", "_"), ",", "_"), ".", "_"), "&amp;", "_")</f>
        <v>H_5</v>
      </c>
      <c r="B47">
        <f t="shared" ca="1" si="4"/>
        <v>1</v>
      </c>
      <c r="C47">
        <v>0</v>
      </c>
      <c r="D47">
        <v>0</v>
      </c>
      <c r="E47" s="24">
        <v>20</v>
      </c>
      <c r="F47" t="str">
        <f>VLOOKUP('Selected Raw Data'!G43,fuel_name_map,2,0)</f>
        <v>water</v>
      </c>
      <c r="G47" s="25">
        <f>IF(OR(fuel="water",fuel="wind"),1,IF('Selected Raw Data'!AC43&lt;&gt;0,'Selected Raw Data'!AC43/1000,LOOKUP(fuel,F$2:F$6,G42:G47)))</f>
        <v>1</v>
      </c>
      <c r="H47">
        <f>'Selected Raw Data'!K43</f>
        <v>2.4</v>
      </c>
      <c r="I47">
        <f t="shared" si="6"/>
        <v>2.4</v>
      </c>
      <c r="J47" s="24">
        <v>0</v>
      </c>
      <c r="K47">
        <f t="shared" ca="1" si="7"/>
        <v>0.99</v>
      </c>
      <c r="L47">
        <f>'GAMS gens'!I47</f>
        <v>2.4</v>
      </c>
      <c r="M47">
        <f t="shared" ca="1" si="8"/>
        <v>1</v>
      </c>
      <c r="N47">
        <f t="shared" ref="N47:P66" ca="1" si="9">IF(fuel="water",0,OFFSET(N$2,IF(AND(fuel="ng",heatrate&gt;7.5),1,0)+MATCH(fuel,$F$2:$F$6,0)-1,0))</f>
        <v>0</v>
      </c>
      <c r="O47">
        <f t="shared" ca="1" si="9"/>
        <v>0</v>
      </c>
      <c r="P47">
        <f t="shared" ca="1" si="9"/>
        <v>0</v>
      </c>
    </row>
    <row r="48" spans="1:16">
      <c r="A48" t="str">
        <f>SUBSTITUTE(SUBSTITUTE(SUBSTITUTE(SUBSTITUTE('Selected Raw Data'!B44, " ", "_"), ",", "_"), ".", "_"), "&amp;", "_")</f>
        <v>Nolte</v>
      </c>
      <c r="B48">
        <f t="shared" ca="1" si="4"/>
        <v>1</v>
      </c>
      <c r="C48">
        <v>0</v>
      </c>
      <c r="D48">
        <v>0</v>
      </c>
      <c r="E48" s="24">
        <v>20</v>
      </c>
      <c r="F48" t="str">
        <f>VLOOKUP('Selected Raw Data'!G44,fuel_name_map,2,0)</f>
        <v>water</v>
      </c>
      <c r="G48" s="25">
        <f>IF(OR(fuel="water",fuel="wind"),1,IF('Selected Raw Data'!AC44&lt;&gt;0,'Selected Raw Data'!AC44/1000,LOOKUP(fuel,F$2:F$6,G43:G48)))</f>
        <v>1</v>
      </c>
      <c r="H48">
        <f>'Selected Raw Data'!K44</f>
        <v>2.4</v>
      </c>
      <c r="I48">
        <f t="shared" si="6"/>
        <v>2.4</v>
      </c>
      <c r="J48" s="24">
        <v>0</v>
      </c>
      <c r="K48">
        <f t="shared" ca="1" si="7"/>
        <v>0.99</v>
      </c>
      <c r="L48">
        <f>'GAMS gens'!I48</f>
        <v>2.4</v>
      </c>
      <c r="M48">
        <f t="shared" ca="1" si="8"/>
        <v>1</v>
      </c>
      <c r="N48">
        <f t="shared" ca="1" si="9"/>
        <v>0</v>
      </c>
      <c r="O48">
        <f t="shared" ca="1" si="9"/>
        <v>0</v>
      </c>
      <c r="P48">
        <f t="shared" ca="1" si="9"/>
        <v>0</v>
      </c>
    </row>
    <row r="49" spans="1:16">
      <c r="A49" t="str">
        <f>SUBSTITUTE(SUBSTITUTE(SUBSTITUTE(SUBSTITUTE('Selected Raw Data'!B45, " ", "_"), ",", "_"), ".", "_"), "&amp;", "_")</f>
        <v>TP_4</v>
      </c>
      <c r="B49">
        <f t="shared" ca="1" si="4"/>
        <v>1</v>
      </c>
      <c r="C49">
        <v>0</v>
      </c>
      <c r="D49">
        <v>0</v>
      </c>
      <c r="E49" s="24">
        <v>20</v>
      </c>
      <c r="F49" t="str">
        <f>VLOOKUP('Selected Raw Data'!G45,fuel_name_map,2,0)</f>
        <v>water</v>
      </c>
      <c r="G49" s="25">
        <f>IF(OR(fuel="water",fuel="wind"),1,IF('Selected Raw Data'!AC45&lt;&gt;0,'Selected Raw Data'!AC45/1000,LOOKUP(fuel,F$2:F$6,G44:G49)))</f>
        <v>1</v>
      </c>
      <c r="H49">
        <f>'Selected Raw Data'!K45</f>
        <v>2.4</v>
      </c>
      <c r="I49">
        <f t="shared" si="6"/>
        <v>2.4</v>
      </c>
      <c r="J49" s="24">
        <v>0</v>
      </c>
      <c r="K49">
        <f t="shared" ca="1" si="7"/>
        <v>0.99</v>
      </c>
      <c r="L49">
        <f>'GAMS gens'!I49</f>
        <v>2.4</v>
      </c>
      <c r="M49">
        <f t="shared" ca="1" si="8"/>
        <v>1</v>
      </c>
      <c r="N49">
        <f t="shared" ca="1" si="9"/>
        <v>0</v>
      </c>
      <c r="O49">
        <f t="shared" ca="1" si="9"/>
        <v>0</v>
      </c>
      <c r="P49">
        <f t="shared" ca="1" si="9"/>
        <v>0</v>
      </c>
    </row>
    <row r="50" spans="1:16">
      <c r="A50" t="str">
        <f>SUBSTITUTE(SUBSTITUTE(SUBSTITUTE(SUBSTITUTE('Selected Raw Data'!B46, " ", "_"), ",", "_"), ".", "_"), "&amp;", "_")</f>
        <v>Austin</v>
      </c>
      <c r="B50">
        <f t="shared" ca="1" si="4"/>
        <v>1</v>
      </c>
      <c r="C50">
        <v>0</v>
      </c>
      <c r="D50">
        <v>0</v>
      </c>
      <c r="E50" s="24">
        <v>20</v>
      </c>
      <c r="F50" t="str">
        <f>VLOOKUP('Selected Raw Data'!G46,fuel_name_map,2,0)</f>
        <v>water</v>
      </c>
      <c r="G50" s="25">
        <f>IF(OR(fuel="water",fuel="wind"),1,IF('Selected Raw Data'!AC46&lt;&gt;0,'Selected Raw Data'!AC46/1000,LOOKUP(fuel,F$2:F$6,G45:G50)))</f>
        <v>1</v>
      </c>
      <c r="H50">
        <f>'Selected Raw Data'!K46</f>
        <v>16</v>
      </c>
      <c r="I50">
        <f t="shared" si="6"/>
        <v>16</v>
      </c>
      <c r="J50" s="24">
        <v>0</v>
      </c>
      <c r="K50">
        <f t="shared" ca="1" si="7"/>
        <v>0.99</v>
      </c>
      <c r="L50">
        <f>'GAMS gens'!I50</f>
        <v>16</v>
      </c>
      <c r="M50">
        <f t="shared" ca="1" si="8"/>
        <v>1</v>
      </c>
      <c r="N50">
        <f t="shared" ca="1" si="9"/>
        <v>0</v>
      </c>
      <c r="O50">
        <f t="shared" ca="1" si="9"/>
        <v>0</v>
      </c>
      <c r="P50">
        <f t="shared" ca="1" si="9"/>
        <v>0</v>
      </c>
    </row>
    <row r="51" spans="1:16">
      <c r="A51" t="str">
        <f>SUBSTITUTE(SUBSTITUTE(SUBSTITUTE(SUBSTITUTE('Selected Raw Data'!B47, " ", "_"), ",", "_"), ".", "_"), "&amp;", "_")</f>
        <v>Buchanan</v>
      </c>
      <c r="B51">
        <f t="shared" ca="1" si="4"/>
        <v>1</v>
      </c>
      <c r="C51">
        <v>0</v>
      </c>
      <c r="D51">
        <v>0</v>
      </c>
      <c r="E51" s="24">
        <v>20</v>
      </c>
      <c r="F51" t="str">
        <f>VLOOKUP('Selected Raw Data'!G47,fuel_name_map,2,0)</f>
        <v>water</v>
      </c>
      <c r="G51" s="25">
        <f>IF(OR(fuel="water",fuel="wind"),1,IF('Selected Raw Data'!AC47&lt;&gt;0,'Selected Raw Data'!AC47/1000,LOOKUP(fuel,F$2:F$6,G46:G51)))</f>
        <v>1</v>
      </c>
      <c r="H51">
        <f>'Selected Raw Data'!K47</f>
        <v>47.8</v>
      </c>
      <c r="I51">
        <f t="shared" si="6"/>
        <v>47.8</v>
      </c>
      <c r="J51" s="24">
        <v>0</v>
      </c>
      <c r="K51">
        <f t="shared" ca="1" si="7"/>
        <v>0.99</v>
      </c>
      <c r="L51">
        <f>'GAMS gens'!I51</f>
        <v>47.8</v>
      </c>
      <c r="M51">
        <f t="shared" ca="1" si="8"/>
        <v>1</v>
      </c>
      <c r="N51">
        <f t="shared" ca="1" si="9"/>
        <v>0</v>
      </c>
      <c r="O51">
        <f t="shared" ca="1" si="9"/>
        <v>0</v>
      </c>
      <c r="P51">
        <f t="shared" ca="1" si="9"/>
        <v>0</v>
      </c>
    </row>
    <row r="52" spans="1:16">
      <c r="A52" t="str">
        <f>SUBSTITUTE(SUBSTITUTE(SUBSTITUTE(SUBSTITUTE('Selected Raw Data'!B48, " ", "_"), ",", "_"), ".", "_"), "&amp;", "_")</f>
        <v>Granite_Shoals</v>
      </c>
      <c r="B52">
        <f t="shared" ca="1" si="4"/>
        <v>1</v>
      </c>
      <c r="C52">
        <v>0</v>
      </c>
      <c r="D52">
        <v>0</v>
      </c>
      <c r="E52" s="24">
        <v>20</v>
      </c>
      <c r="F52" t="str">
        <f>VLOOKUP('Selected Raw Data'!G48,fuel_name_map,2,0)</f>
        <v>water</v>
      </c>
      <c r="G52" s="25">
        <f>IF(OR(fuel="water",fuel="wind"),1,IF('Selected Raw Data'!AC48&lt;&gt;0,'Selected Raw Data'!AC48/1000,LOOKUP(fuel,F$2:F$6,G47:G52)))</f>
        <v>1</v>
      </c>
      <c r="H52">
        <f>'Selected Raw Data'!K48</f>
        <v>60</v>
      </c>
      <c r="I52">
        <f t="shared" si="6"/>
        <v>60</v>
      </c>
      <c r="J52" s="24">
        <v>0</v>
      </c>
      <c r="K52">
        <f t="shared" ca="1" si="7"/>
        <v>0.99</v>
      </c>
      <c r="L52">
        <f>'GAMS gens'!I52</f>
        <v>60</v>
      </c>
      <c r="M52">
        <f t="shared" ca="1" si="8"/>
        <v>1</v>
      </c>
      <c r="N52">
        <f t="shared" ca="1" si="9"/>
        <v>0</v>
      </c>
      <c r="O52">
        <f t="shared" ca="1" si="9"/>
        <v>0</v>
      </c>
      <c r="P52">
        <f t="shared" ca="1" si="9"/>
        <v>0</v>
      </c>
    </row>
    <row r="53" spans="1:16">
      <c r="A53" t="str">
        <f>SUBSTITUTE(SUBSTITUTE(SUBSTITUTE(SUBSTITUTE('Selected Raw Data'!B49, " ", "_"), ",", "_"), ".", "_"), "&amp;", "_")</f>
        <v>Inks</v>
      </c>
      <c r="B53">
        <f t="shared" ca="1" si="4"/>
        <v>1</v>
      </c>
      <c r="C53">
        <v>0</v>
      </c>
      <c r="D53">
        <v>0</v>
      </c>
      <c r="E53" s="24">
        <v>20</v>
      </c>
      <c r="F53" t="str">
        <f>VLOOKUP('Selected Raw Data'!G49,fuel_name_map,2,0)</f>
        <v>water</v>
      </c>
      <c r="G53" s="25">
        <f>IF(OR(fuel="water",fuel="wind"),1,IF('Selected Raw Data'!AC49&lt;&gt;0,'Selected Raw Data'!AC49/1000,LOOKUP(fuel,F$2:F$6,G48:G53)))</f>
        <v>1</v>
      </c>
      <c r="H53">
        <f>'Selected Raw Data'!K49</f>
        <v>15</v>
      </c>
      <c r="I53">
        <f t="shared" si="6"/>
        <v>15</v>
      </c>
      <c r="J53" s="24">
        <v>0</v>
      </c>
      <c r="K53">
        <f t="shared" ca="1" si="7"/>
        <v>0.99</v>
      </c>
      <c r="L53">
        <f>'GAMS gens'!I53</f>
        <v>15</v>
      </c>
      <c r="M53">
        <f t="shared" ca="1" si="8"/>
        <v>1</v>
      </c>
      <c r="N53">
        <f t="shared" ca="1" si="9"/>
        <v>0</v>
      </c>
      <c r="O53">
        <f t="shared" ca="1" si="9"/>
        <v>0</v>
      </c>
      <c r="P53">
        <f t="shared" ca="1" si="9"/>
        <v>0</v>
      </c>
    </row>
    <row r="54" spans="1:16">
      <c r="A54" t="str">
        <f>SUBSTITUTE(SUBSTITUTE(SUBSTITUTE(SUBSTITUTE('Selected Raw Data'!B50, " ", "_"), ",", "_"), ".", "_"), "&amp;", "_")</f>
        <v>Marble_Falls</v>
      </c>
      <c r="B54">
        <f t="shared" ca="1" si="4"/>
        <v>1</v>
      </c>
      <c r="C54">
        <v>0</v>
      </c>
      <c r="D54">
        <v>0</v>
      </c>
      <c r="E54" s="24">
        <v>20</v>
      </c>
      <c r="F54" t="str">
        <f>VLOOKUP('Selected Raw Data'!G50,fuel_name_map,2,0)</f>
        <v>water</v>
      </c>
      <c r="G54" s="25">
        <f>IF(OR(fuel="water",fuel="wind"),1,IF('Selected Raw Data'!AC50&lt;&gt;0,'Selected Raw Data'!AC50/1000,LOOKUP(fuel,F$2:F$6,G49:G54)))</f>
        <v>1</v>
      </c>
      <c r="H54">
        <f>'Selected Raw Data'!K50</f>
        <v>30</v>
      </c>
      <c r="I54">
        <f t="shared" si="6"/>
        <v>30</v>
      </c>
      <c r="J54" s="24">
        <v>0</v>
      </c>
      <c r="K54">
        <f t="shared" ca="1" si="7"/>
        <v>0.99</v>
      </c>
      <c r="L54">
        <f>'GAMS gens'!I54</f>
        <v>30</v>
      </c>
      <c r="M54">
        <f t="shared" ca="1" si="8"/>
        <v>1</v>
      </c>
      <c r="N54">
        <f t="shared" ca="1" si="9"/>
        <v>0</v>
      </c>
      <c r="O54">
        <f t="shared" ca="1" si="9"/>
        <v>0</v>
      </c>
      <c r="P54">
        <f t="shared" ca="1" si="9"/>
        <v>0</v>
      </c>
    </row>
    <row r="55" spans="1:16">
      <c r="A55" t="str">
        <f>SUBSTITUTE(SUBSTITUTE(SUBSTITUTE(SUBSTITUTE('Selected Raw Data'!B51, " ", "_"), ",", "_"), ".", "_"), "&amp;", "_")</f>
        <v>Marshall_Ford</v>
      </c>
      <c r="B55">
        <f t="shared" ca="1" si="4"/>
        <v>1</v>
      </c>
      <c r="C55">
        <v>0</v>
      </c>
      <c r="D55">
        <v>0</v>
      </c>
      <c r="E55" s="24">
        <v>20</v>
      </c>
      <c r="F55" t="str">
        <f>VLOOKUP('Selected Raw Data'!G51,fuel_name_map,2,0)</f>
        <v>water</v>
      </c>
      <c r="G55" s="25">
        <f>IF(OR(fuel="water",fuel="wind"),1,IF('Selected Raw Data'!AC51&lt;&gt;0,'Selected Raw Data'!AC51/1000,LOOKUP(fuel,F$2:F$6,G50:G55)))</f>
        <v>1</v>
      </c>
      <c r="H55">
        <f>'Selected Raw Data'!K51</f>
        <v>102.5</v>
      </c>
      <c r="I55">
        <f t="shared" si="6"/>
        <v>102.5</v>
      </c>
      <c r="J55" s="24">
        <v>0</v>
      </c>
      <c r="K55">
        <f t="shared" ca="1" si="7"/>
        <v>0.99</v>
      </c>
      <c r="L55">
        <f>'GAMS gens'!I55</f>
        <v>102.5</v>
      </c>
      <c r="M55">
        <f t="shared" ca="1" si="8"/>
        <v>1</v>
      </c>
      <c r="N55">
        <f t="shared" ca="1" si="9"/>
        <v>0</v>
      </c>
      <c r="O55">
        <f t="shared" ca="1" si="9"/>
        <v>0</v>
      </c>
      <c r="P55">
        <f t="shared" ca="1" si="9"/>
        <v>0</v>
      </c>
    </row>
    <row r="56" spans="1:16">
      <c r="A56" t="str">
        <f>SUBSTITUTE(SUBSTITUTE(SUBSTITUTE(SUBSTITUTE('Selected Raw Data'!B52, " ", "_"), ",", "_"), ".", "_"), "&amp;", "_")</f>
        <v>Sim_Gideon</v>
      </c>
      <c r="B56">
        <f t="shared" ca="1" si="4"/>
        <v>3.24</v>
      </c>
      <c r="C56">
        <v>0</v>
      </c>
      <c r="D56">
        <v>0</v>
      </c>
      <c r="E56" s="24">
        <v>20</v>
      </c>
      <c r="F56" t="str">
        <f>VLOOKUP('Selected Raw Data'!G52,fuel_name_map,2,0)</f>
        <v>ng</v>
      </c>
      <c r="G56" s="25">
        <f>IF(OR(fuel="water",fuel="wind"),1,IF('Selected Raw Data'!AC52&lt;&gt;0,'Selected Raw Data'!AC52/1000,LOOKUP(fuel,F$2:F$6,G51:G56)))</f>
        <v>11.7936329</v>
      </c>
      <c r="H56">
        <f>'Selected Raw Data'!K52</f>
        <v>639</v>
      </c>
      <c r="I56">
        <f t="shared" si="6"/>
        <v>639</v>
      </c>
      <c r="J56" s="24">
        <v>0</v>
      </c>
      <c r="K56">
        <f t="shared" ca="1" si="7"/>
        <v>0.85</v>
      </c>
      <c r="L56">
        <f>'GAMS gens'!I56</f>
        <v>639</v>
      </c>
      <c r="M56">
        <f t="shared" ca="1" si="8"/>
        <v>1</v>
      </c>
      <c r="N56">
        <f t="shared" ca="1" si="9"/>
        <v>10</v>
      </c>
      <c r="O56">
        <f t="shared" ca="1" si="9"/>
        <v>100</v>
      </c>
      <c r="P56">
        <f t="shared" ca="1" si="9"/>
        <v>0</v>
      </c>
    </row>
    <row r="57" spans="1:16">
      <c r="A57" t="str">
        <f>SUBSTITUTE(SUBSTITUTE(SUBSTITUTE(SUBSTITUTE('Selected Raw Data'!B53, " ", "_"), ",", "_"), ".", "_"), "&amp;", "_")</f>
        <v>Leon_Creek</v>
      </c>
      <c r="B57">
        <f t="shared" ca="1" si="4"/>
        <v>3.24</v>
      </c>
      <c r="C57">
        <v>0</v>
      </c>
      <c r="D57">
        <v>0</v>
      </c>
      <c r="E57" s="24">
        <v>20</v>
      </c>
      <c r="F57" t="str">
        <f>VLOOKUP('Selected Raw Data'!G53,fuel_name_map,2,0)</f>
        <v>ng</v>
      </c>
      <c r="G57" s="25">
        <f>IF(OR(fuel="water",fuel="wind"),1,IF('Selected Raw Data'!AC53&lt;&gt;0,'Selected Raw Data'!AC53/1000,LOOKUP(fuel,F$2:F$6,G52:G57)))</f>
        <v>11.4769519</v>
      </c>
      <c r="H57">
        <f>'Selected Raw Data'!K53</f>
        <v>418.3</v>
      </c>
      <c r="I57">
        <f t="shared" si="6"/>
        <v>418.3</v>
      </c>
      <c r="J57" s="24">
        <v>0</v>
      </c>
      <c r="K57">
        <f t="shared" ca="1" si="7"/>
        <v>0.85</v>
      </c>
      <c r="L57">
        <f>'GAMS gens'!I57</f>
        <v>418.3</v>
      </c>
      <c r="M57">
        <f t="shared" ca="1" si="8"/>
        <v>1</v>
      </c>
      <c r="N57">
        <f t="shared" ca="1" si="9"/>
        <v>10</v>
      </c>
      <c r="O57">
        <f t="shared" ca="1" si="9"/>
        <v>100</v>
      </c>
      <c r="P57">
        <f t="shared" ca="1" si="9"/>
        <v>0</v>
      </c>
    </row>
    <row r="58" spans="1:16">
      <c r="A58" t="str">
        <f>SUBSTITUTE(SUBSTITUTE(SUBSTITUTE(SUBSTITUTE('Selected Raw Data'!B54, " ", "_"), ",", "_"), ".", "_"), "&amp;", "_")</f>
        <v>O_W_Sommers</v>
      </c>
      <c r="B58">
        <f t="shared" ca="1" si="4"/>
        <v>3.24</v>
      </c>
      <c r="C58">
        <v>0</v>
      </c>
      <c r="D58">
        <v>0</v>
      </c>
      <c r="E58" s="24">
        <v>20</v>
      </c>
      <c r="F58" t="str">
        <f>VLOOKUP('Selected Raw Data'!G54,fuel_name_map,2,0)</f>
        <v>ng</v>
      </c>
      <c r="G58" s="25">
        <f>IF(OR(fuel="water",fuel="wind"),1,IF('Selected Raw Data'!AC54&lt;&gt;0,'Selected Raw Data'!AC54/1000,LOOKUP(fuel,F$2:F$6,G53:G58)))</f>
        <v>11.4337389</v>
      </c>
      <c r="H58">
        <f>'Selected Raw Data'!K54</f>
        <v>892</v>
      </c>
      <c r="I58">
        <f t="shared" si="6"/>
        <v>892</v>
      </c>
      <c r="J58" s="24">
        <v>0</v>
      </c>
      <c r="K58">
        <f t="shared" ca="1" si="7"/>
        <v>0.85</v>
      </c>
      <c r="L58">
        <f>'GAMS gens'!I58</f>
        <v>892</v>
      </c>
      <c r="M58">
        <f t="shared" ca="1" si="8"/>
        <v>1</v>
      </c>
      <c r="N58">
        <f t="shared" ca="1" si="9"/>
        <v>10</v>
      </c>
      <c r="O58">
        <f t="shared" ca="1" si="9"/>
        <v>100</v>
      </c>
      <c r="P58">
        <f t="shared" ca="1" si="9"/>
        <v>0</v>
      </c>
    </row>
    <row r="59" spans="1:16">
      <c r="A59" t="str">
        <f>SUBSTITUTE(SUBSTITUTE(SUBSTITUTE(SUBSTITUTE('Selected Raw Data'!B55, " ", "_"), ",", "_"), ".", "_"), "&amp;", "_")</f>
        <v>V_H_Braunig</v>
      </c>
      <c r="B59">
        <f t="shared" ca="1" si="4"/>
        <v>3.24</v>
      </c>
      <c r="C59">
        <v>0</v>
      </c>
      <c r="D59">
        <v>0</v>
      </c>
      <c r="E59" s="24">
        <v>20</v>
      </c>
      <c r="F59" t="str">
        <f>VLOOKUP('Selected Raw Data'!G55,fuel_name_map,2,0)</f>
        <v>ng</v>
      </c>
      <c r="G59" s="25">
        <f>IF(OR(fuel="water",fuel="wind"),1,IF('Selected Raw Data'!AC55&lt;&gt;0,'Selected Raw Data'!AC55/1000,LOOKUP(fuel,F$2:F$6,G54:G59)))</f>
        <v>11.209828699999999</v>
      </c>
      <c r="H59">
        <f>'Selected Raw Data'!K55</f>
        <v>894</v>
      </c>
      <c r="I59">
        <f t="shared" si="6"/>
        <v>894</v>
      </c>
      <c r="J59" s="24">
        <v>0</v>
      </c>
      <c r="K59">
        <f t="shared" ca="1" si="7"/>
        <v>0.85</v>
      </c>
      <c r="L59">
        <f>'GAMS gens'!I59</f>
        <v>894</v>
      </c>
      <c r="M59">
        <f t="shared" ca="1" si="8"/>
        <v>1</v>
      </c>
      <c r="N59">
        <f t="shared" ca="1" si="9"/>
        <v>10</v>
      </c>
      <c r="O59">
        <f t="shared" ca="1" si="9"/>
        <v>100</v>
      </c>
      <c r="P59">
        <f t="shared" ca="1" si="9"/>
        <v>0</v>
      </c>
    </row>
    <row r="60" spans="1:16">
      <c r="A60" t="str">
        <f>SUBSTITUTE(SUBSTITUTE(SUBSTITUTE(SUBSTITUTE('Selected Raw Data'!B56, " ", "_"), ",", "_"), ".", "_"), "&amp;", "_")</f>
        <v>W_B_Tuttle</v>
      </c>
      <c r="B60">
        <f t="shared" ca="1" si="4"/>
        <v>3.24</v>
      </c>
      <c r="C60">
        <v>0</v>
      </c>
      <c r="D60">
        <v>0</v>
      </c>
      <c r="E60" s="24">
        <v>20</v>
      </c>
      <c r="F60" t="str">
        <f>VLOOKUP('Selected Raw Data'!G56,fuel_name_map,2,0)</f>
        <v>ng</v>
      </c>
      <c r="G60" s="25">
        <f>IF(OR(fuel="water",fuel="wind"),1,IF('Selected Raw Data'!AC56&lt;&gt;0,'Selected Raw Data'!AC56/1000,LOOKUP(fuel,F$2:F$6,G55:G60)))</f>
        <v>14.723782100000001</v>
      </c>
      <c r="H60">
        <f>'Selected Raw Data'!K56</f>
        <v>493.9</v>
      </c>
      <c r="I60">
        <f t="shared" si="6"/>
        <v>493.9</v>
      </c>
      <c r="J60" s="24">
        <v>0</v>
      </c>
      <c r="K60">
        <f t="shared" ca="1" si="7"/>
        <v>0.85</v>
      </c>
      <c r="L60">
        <f>'GAMS gens'!I60</f>
        <v>493.9</v>
      </c>
      <c r="M60">
        <f t="shared" ca="1" si="8"/>
        <v>1</v>
      </c>
      <c r="N60">
        <f t="shared" ca="1" si="9"/>
        <v>10</v>
      </c>
      <c r="O60">
        <f t="shared" ca="1" si="9"/>
        <v>100</v>
      </c>
      <c r="P60">
        <f t="shared" ca="1" si="9"/>
        <v>0</v>
      </c>
    </row>
    <row r="61" spans="1:16" hidden="1">
      <c r="A61" t="str">
        <f>SUBSTITUTE(SUBSTITUTE(SUBSTITUTE(SUBSTITUTE('Selected Raw Data'!B57, " ", "_"), ",", "_"), ".", "_"), "&amp;", "_")</f>
        <v>Weatherford</v>
      </c>
      <c r="B61" t="str">
        <f t="shared" ca="1" si="4"/>
        <v/>
      </c>
      <c r="C61">
        <v>0</v>
      </c>
      <c r="D61">
        <v>0</v>
      </c>
      <c r="E61" s="24">
        <v>20</v>
      </c>
      <c r="F61" t="str">
        <f>VLOOKUP('Selected Raw Data'!G57,fuel_name_map,2,0)</f>
        <v>oil</v>
      </c>
      <c r="G61" s="25">
        <f>IF(OR(fuel="water",fuel="wind"),1,IF('Selected Raw Data'!AC57&lt;&gt;0,'Selected Raw Data'!AC57/1000,LOOKUP(fuel,F$2:F$6,G56:G61)))</f>
        <v>12.4471042</v>
      </c>
      <c r="H61">
        <f>'Selected Raw Data'!K57</f>
        <v>5.7</v>
      </c>
      <c r="I61">
        <f t="shared" si="6"/>
        <v>5.7</v>
      </c>
      <c r="J61" s="24">
        <v>0</v>
      </c>
      <c r="K61" t="e">
        <f t="shared" ca="1" si="7"/>
        <v>#N/A</v>
      </c>
      <c r="L61">
        <f>'GAMS gens'!I61</f>
        <v>5.7</v>
      </c>
      <c r="M61" t="e">
        <f t="shared" ca="1" si="8"/>
        <v>#N/A</v>
      </c>
      <c r="N61" t="e">
        <f t="shared" ca="1" si="9"/>
        <v>#N/A</v>
      </c>
      <c r="O61" t="e">
        <f t="shared" ca="1" si="9"/>
        <v>#N/A</v>
      </c>
      <c r="P61" t="e">
        <f t="shared" ca="1" si="9"/>
        <v>#N/A</v>
      </c>
    </row>
    <row r="62" spans="1:16">
      <c r="A62" t="str">
        <f>SUBSTITUTE(SUBSTITUTE(SUBSTITUTE(SUBSTITUTE('Selected Raw Data'!B58, " ", "_"), ",", "_"), ".", "_"), "&amp;", "_")</f>
        <v>North_Texas</v>
      </c>
      <c r="B62">
        <f t="shared" ca="1" si="4"/>
        <v>3.24</v>
      </c>
      <c r="C62">
        <v>0</v>
      </c>
      <c r="D62">
        <v>0</v>
      </c>
      <c r="E62" s="24">
        <v>20</v>
      </c>
      <c r="F62" t="str">
        <f>VLOOKUP('Selected Raw Data'!G58,fuel_name_map,2,0)</f>
        <v>ng</v>
      </c>
      <c r="G62" s="25">
        <f>IF(OR(fuel="water",fuel="wind"),1,IF('Selected Raw Data'!AC58&lt;&gt;0,'Selected Raw Data'!AC58/1000,LOOKUP(fuel,F$2:F$6,G57:G62)))</f>
        <v>18.6246942</v>
      </c>
      <c r="H62">
        <f>'Selected Raw Data'!K58</f>
        <v>71</v>
      </c>
      <c r="I62">
        <f t="shared" si="6"/>
        <v>71</v>
      </c>
      <c r="J62" s="24">
        <v>0</v>
      </c>
      <c r="K62">
        <f t="shared" ca="1" si="7"/>
        <v>0.85</v>
      </c>
      <c r="L62">
        <f>'GAMS gens'!I62</f>
        <v>71</v>
      </c>
      <c r="M62">
        <f t="shared" ca="1" si="8"/>
        <v>1</v>
      </c>
      <c r="N62">
        <f t="shared" ca="1" si="9"/>
        <v>10</v>
      </c>
      <c r="O62">
        <f t="shared" ca="1" si="9"/>
        <v>100</v>
      </c>
      <c r="P62">
        <f t="shared" ca="1" si="9"/>
        <v>0</v>
      </c>
    </row>
    <row r="63" spans="1:16">
      <c r="A63" t="str">
        <f>SUBSTITUTE(SUBSTITUTE(SUBSTITUTE(SUBSTITUTE('Selected Raw Data'!B59, " ", "_"), ",", "_"), ".", "_"), "&amp;", "_")</f>
        <v>R_W_Miller</v>
      </c>
      <c r="B63">
        <f t="shared" ca="1" si="4"/>
        <v>3.24</v>
      </c>
      <c r="C63">
        <v>0</v>
      </c>
      <c r="D63">
        <v>0</v>
      </c>
      <c r="E63" s="24">
        <v>20</v>
      </c>
      <c r="F63" t="str">
        <f>VLOOKUP('Selected Raw Data'!G59,fuel_name_map,2,0)</f>
        <v>ng</v>
      </c>
      <c r="G63" s="25">
        <f>IF(OR(fuel="water",fuel="wind"),1,IF('Selected Raw Data'!AC59&lt;&gt;0,'Selected Raw Data'!AC59/1000,LOOKUP(fuel,F$2:F$6,G58:G63)))</f>
        <v>12.205560299999998</v>
      </c>
      <c r="H63">
        <f>'Selected Raw Data'!K59</f>
        <v>603.6</v>
      </c>
      <c r="I63">
        <f t="shared" si="6"/>
        <v>603.6</v>
      </c>
      <c r="J63" s="24">
        <v>0</v>
      </c>
      <c r="K63">
        <f t="shared" ca="1" si="7"/>
        <v>0.85</v>
      </c>
      <c r="L63">
        <f>'GAMS gens'!I63</f>
        <v>603.6</v>
      </c>
      <c r="M63">
        <f t="shared" ca="1" si="8"/>
        <v>1</v>
      </c>
      <c r="N63">
        <f t="shared" ca="1" si="9"/>
        <v>10</v>
      </c>
      <c r="O63">
        <f t="shared" ca="1" si="9"/>
        <v>100</v>
      </c>
      <c r="P63">
        <f t="shared" ca="1" si="9"/>
        <v>0</v>
      </c>
    </row>
    <row r="64" spans="1:16">
      <c r="A64" t="str">
        <f>SUBSTITUTE(SUBSTITUTE(SUBSTITUTE(SUBSTITUTE('Selected Raw Data'!B60, " ", "_"), ",", "_"), ".", "_"), "&amp;", "_")</f>
        <v>Pearsall</v>
      </c>
      <c r="B64">
        <f t="shared" ca="1" si="4"/>
        <v>3.24</v>
      </c>
      <c r="C64">
        <v>0</v>
      </c>
      <c r="D64">
        <v>0</v>
      </c>
      <c r="E64" s="24">
        <v>20</v>
      </c>
      <c r="F64" t="str">
        <f>VLOOKUP('Selected Raw Data'!G60,fuel_name_map,2,0)</f>
        <v>ng</v>
      </c>
      <c r="G64" s="25">
        <f>IF(OR(fuel="water",fuel="wind"),1,IF('Selected Raw Data'!AC60&lt;&gt;0,'Selected Raw Data'!AC60/1000,LOOKUP(fuel,F$2:F$6,G59:G64)))</f>
        <v>15.0700694</v>
      </c>
      <c r="H64">
        <f>'Selected Raw Data'!K60</f>
        <v>66</v>
      </c>
      <c r="I64">
        <f t="shared" si="6"/>
        <v>66</v>
      </c>
      <c r="J64" s="24">
        <v>0</v>
      </c>
      <c r="K64">
        <f t="shared" ca="1" si="7"/>
        <v>0.85</v>
      </c>
      <c r="L64">
        <f>'GAMS gens'!I64</f>
        <v>66</v>
      </c>
      <c r="M64">
        <f t="shared" ca="1" si="8"/>
        <v>1</v>
      </c>
      <c r="N64">
        <f t="shared" ca="1" si="9"/>
        <v>10</v>
      </c>
      <c r="O64">
        <f t="shared" ca="1" si="9"/>
        <v>100</v>
      </c>
      <c r="P64">
        <f t="shared" ca="1" si="9"/>
        <v>0</v>
      </c>
    </row>
    <row r="65" spans="1:16">
      <c r="A65" t="str">
        <f>SUBSTITUTE(SUBSTITUTE(SUBSTITUTE(SUBSTITUTE('Selected Raw Data'!B61, " ", "_"), ",", "_"), ".", "_"), "&amp;", "_")</f>
        <v>Sam_Rayburn</v>
      </c>
      <c r="B65">
        <f t="shared" ca="1" si="4"/>
        <v>3.24</v>
      </c>
      <c r="C65">
        <v>0</v>
      </c>
      <c r="D65">
        <v>0</v>
      </c>
      <c r="E65" s="24">
        <v>20</v>
      </c>
      <c r="F65" t="str">
        <f>VLOOKUP('Selected Raw Data'!G61,fuel_name_map,2,0)</f>
        <v>ng</v>
      </c>
      <c r="G65" s="25">
        <f>IF(OR(fuel="water",fuel="wind"),1,IF('Selected Raw Data'!AC61&lt;&gt;0,'Selected Raw Data'!AC61/1000,LOOKUP(fuel,F$2:F$6,G60:G65)))</f>
        <v>8.5169724999999996</v>
      </c>
      <c r="H65">
        <f>'Selected Raw Data'!K61</f>
        <v>240.2</v>
      </c>
      <c r="I65">
        <f t="shared" si="6"/>
        <v>240.2</v>
      </c>
      <c r="J65" s="24">
        <v>0</v>
      </c>
      <c r="K65">
        <f t="shared" ca="1" si="7"/>
        <v>0.85</v>
      </c>
      <c r="L65">
        <f>'GAMS gens'!I65</f>
        <v>240.2</v>
      </c>
      <c r="M65">
        <f t="shared" ca="1" si="8"/>
        <v>1</v>
      </c>
      <c r="N65">
        <f t="shared" ca="1" si="9"/>
        <v>10</v>
      </c>
      <c r="O65">
        <f t="shared" ca="1" si="9"/>
        <v>100</v>
      </c>
      <c r="P65">
        <f t="shared" ca="1" si="9"/>
        <v>0</v>
      </c>
    </row>
    <row r="66" spans="1:16">
      <c r="A66" t="str">
        <f>SUBSTITUTE(SUBSTITUTE(SUBSTITUTE(SUBSTITUTE('Selected Raw Data'!B62, " ", "_"), ",", "_"), ".", "_"), "&amp;", "_")</f>
        <v>Powerlane_Plant</v>
      </c>
      <c r="B66">
        <f t="shared" ca="1" si="4"/>
        <v>3.24</v>
      </c>
      <c r="C66">
        <v>0</v>
      </c>
      <c r="D66">
        <v>0</v>
      </c>
      <c r="E66" s="24">
        <v>20</v>
      </c>
      <c r="F66" t="str">
        <f>VLOOKUP('Selected Raw Data'!G62,fuel_name_map,2,0)</f>
        <v>ng</v>
      </c>
      <c r="G66" s="25">
        <f>IF(OR(fuel="water",fuel="wind"),1,IF('Selected Raw Data'!AC62&lt;&gt;0,'Selected Raw Data'!AC62/1000,LOOKUP(fuel,F$2:F$6,G61:G66)))</f>
        <v>15.778607900000001</v>
      </c>
      <c r="H66">
        <f>'Selected Raw Data'!K62</f>
        <v>84.7</v>
      </c>
      <c r="I66">
        <f t="shared" si="6"/>
        <v>84.7</v>
      </c>
      <c r="J66" s="24">
        <v>0</v>
      </c>
      <c r="K66">
        <f t="shared" ca="1" si="7"/>
        <v>0.85</v>
      </c>
      <c r="L66">
        <f>'GAMS gens'!I66</f>
        <v>84.7</v>
      </c>
      <c r="M66">
        <f t="shared" ca="1" si="8"/>
        <v>1</v>
      </c>
      <c r="N66">
        <f t="shared" ca="1" si="9"/>
        <v>10</v>
      </c>
      <c r="O66">
        <f t="shared" ca="1" si="9"/>
        <v>100</v>
      </c>
      <c r="P66">
        <f t="shared" ca="1" si="9"/>
        <v>0</v>
      </c>
    </row>
    <row r="67" spans="1:16">
      <c r="A67" t="str">
        <f>SUBSTITUTE(SUBSTITUTE(SUBSTITUTE(SUBSTITUTE('Selected Raw Data'!B63, " ", "_"), ",", "_"), ".", "_"), "&amp;", "_")</f>
        <v>Spencer</v>
      </c>
      <c r="B67">
        <f t="shared" ca="1" si="4"/>
        <v>3.24</v>
      </c>
      <c r="C67">
        <v>0</v>
      </c>
      <c r="D67">
        <v>0</v>
      </c>
      <c r="E67" s="24">
        <v>20</v>
      </c>
      <c r="F67" t="str">
        <f>VLOOKUP('Selected Raw Data'!G63,fuel_name_map,2,0)</f>
        <v>ng</v>
      </c>
      <c r="G67" s="25">
        <f>IF(OR(fuel="water",fuel="wind"),1,IF('Selected Raw Data'!AC63&lt;&gt;0,'Selected Raw Data'!AC63/1000,LOOKUP(fuel,F$2:F$6,G62:G67)))</f>
        <v>14.601093199999999</v>
      </c>
      <c r="H67">
        <f>'Selected Raw Data'!K63</f>
        <v>173.7</v>
      </c>
      <c r="I67">
        <f t="shared" si="6"/>
        <v>173.7</v>
      </c>
      <c r="J67" s="24">
        <v>0</v>
      </c>
      <c r="K67">
        <f t="shared" ca="1" si="7"/>
        <v>0.85</v>
      </c>
      <c r="L67">
        <f>'GAMS gens'!I67</f>
        <v>173.7</v>
      </c>
      <c r="M67">
        <f t="shared" ca="1" si="8"/>
        <v>1</v>
      </c>
      <c r="N67">
        <f t="shared" ref="N67:P86" ca="1" si="10">IF(fuel="water",0,OFFSET(N$2,IF(AND(fuel="ng",heatrate&gt;7.5),1,0)+MATCH(fuel,$F$2:$F$6,0)-1,0))</f>
        <v>10</v>
      </c>
      <c r="O67">
        <f t="shared" ca="1" si="10"/>
        <v>100</v>
      </c>
      <c r="P67">
        <f t="shared" ca="1" si="10"/>
        <v>0</v>
      </c>
    </row>
    <row r="68" spans="1:16">
      <c r="A68" t="str">
        <f>SUBSTITUTE(SUBSTITUTE(SUBSTITUTE(SUBSTITUTE('Selected Raw Data'!B64, " ", "_"), ",", "_"), ".", "_"), "&amp;", "_")</f>
        <v>Thomas_C_Ferguson</v>
      </c>
      <c r="B68">
        <f t="shared" ca="1" si="4"/>
        <v>3.24</v>
      </c>
      <c r="C68">
        <v>0</v>
      </c>
      <c r="D68">
        <v>0</v>
      </c>
      <c r="E68" s="24">
        <v>20</v>
      </c>
      <c r="F68" t="str">
        <f>VLOOKUP('Selected Raw Data'!G64,fuel_name_map,2,0)</f>
        <v>ng</v>
      </c>
      <c r="G68" s="25">
        <f>IF(OR(fuel="water",fuel="wind"),1,IF('Selected Raw Data'!AC64&lt;&gt;0,'Selected Raw Data'!AC64/1000,LOOKUP(fuel,F$2:F$6,G63:G68)))</f>
        <v>11.785120000000001</v>
      </c>
      <c r="H68">
        <f>'Selected Raw Data'!K64</f>
        <v>446</v>
      </c>
      <c r="I68">
        <f t="shared" si="6"/>
        <v>446</v>
      </c>
      <c r="J68" s="24">
        <v>0</v>
      </c>
      <c r="K68">
        <f t="shared" ca="1" si="7"/>
        <v>0.85</v>
      </c>
      <c r="L68">
        <f>'GAMS gens'!I68</f>
        <v>446</v>
      </c>
      <c r="M68">
        <f t="shared" ca="1" si="8"/>
        <v>1</v>
      </c>
      <c r="N68">
        <f t="shared" ca="1" si="10"/>
        <v>10</v>
      </c>
      <c r="O68">
        <f t="shared" ca="1" si="10"/>
        <v>100</v>
      </c>
      <c r="P68">
        <f t="shared" ca="1" si="10"/>
        <v>0</v>
      </c>
    </row>
    <row r="69" spans="1:16">
      <c r="A69" t="str">
        <f>SUBSTITUTE(SUBSTITUTE(SUBSTITUTE(SUBSTITUTE('Selected Raw Data'!B65, " ", "_"), ",", "_"), ".", "_"), "&amp;", "_")</f>
        <v>Barney_M__Davis</v>
      </c>
      <c r="B69">
        <f t="shared" ca="1" si="4"/>
        <v>3.24</v>
      </c>
      <c r="C69">
        <v>0</v>
      </c>
      <c r="D69">
        <v>0</v>
      </c>
      <c r="E69" s="24">
        <v>20</v>
      </c>
      <c r="F69" t="str">
        <f>VLOOKUP('Selected Raw Data'!G65,fuel_name_map,2,0)</f>
        <v>ng</v>
      </c>
      <c r="G69" s="25">
        <f>IF(OR(fuel="water",fuel="wind"),1,IF('Selected Raw Data'!AC65&lt;&gt;0,'Selected Raw Data'!AC65/1000,LOOKUP(fuel,F$2:F$6,G64:G69)))</f>
        <v>12.563906100000001</v>
      </c>
      <c r="H69">
        <f>'Selected Raw Data'!K65</f>
        <v>703</v>
      </c>
      <c r="I69">
        <f t="shared" si="6"/>
        <v>703</v>
      </c>
      <c r="J69" s="24">
        <v>0</v>
      </c>
      <c r="K69">
        <f t="shared" ca="1" si="7"/>
        <v>0.85</v>
      </c>
      <c r="L69">
        <f>'GAMS gens'!I69</f>
        <v>703</v>
      </c>
      <c r="M69">
        <f t="shared" ca="1" si="8"/>
        <v>1</v>
      </c>
      <c r="N69">
        <f t="shared" ca="1" si="10"/>
        <v>10</v>
      </c>
      <c r="O69">
        <f t="shared" ca="1" si="10"/>
        <v>100</v>
      </c>
      <c r="P69">
        <f t="shared" ca="1" si="10"/>
        <v>0</v>
      </c>
    </row>
    <row r="70" spans="1:16">
      <c r="A70" t="str">
        <f>SUBSTITUTE(SUBSTITUTE(SUBSTITUTE(SUBSTITUTE('Selected Raw Data'!B66, " ", "_"), ",", "_"), ".", "_"), "&amp;", "_")</f>
        <v>Amistad_Dam___Power</v>
      </c>
      <c r="B70">
        <f t="shared" ca="1" si="4"/>
        <v>1</v>
      </c>
      <c r="C70">
        <v>0</v>
      </c>
      <c r="D70">
        <v>0</v>
      </c>
      <c r="E70" s="24">
        <v>20</v>
      </c>
      <c r="F70" t="str">
        <f>VLOOKUP('Selected Raw Data'!G66,fuel_name_map,2,0)</f>
        <v>water</v>
      </c>
      <c r="G70" s="25">
        <f>IF(OR(fuel="water",fuel="wind"),1,IF('Selected Raw Data'!AC66&lt;&gt;0,'Selected Raw Data'!AC66/1000,LOOKUP(fuel,F$2:F$6,G65:G70)))</f>
        <v>1</v>
      </c>
      <c r="H70">
        <f>'Selected Raw Data'!K66</f>
        <v>66</v>
      </c>
      <c r="I70">
        <f t="shared" si="6"/>
        <v>66</v>
      </c>
      <c r="J70" s="24">
        <v>0</v>
      </c>
      <c r="K70">
        <f t="shared" ca="1" si="7"/>
        <v>0.99</v>
      </c>
      <c r="L70">
        <f>'GAMS gens'!I70</f>
        <v>66</v>
      </c>
      <c r="M70">
        <f t="shared" ca="1" si="8"/>
        <v>1</v>
      </c>
      <c r="N70">
        <f t="shared" ca="1" si="10"/>
        <v>0</v>
      </c>
      <c r="O70">
        <f t="shared" ca="1" si="10"/>
        <v>0</v>
      </c>
      <c r="P70">
        <f t="shared" ca="1" si="10"/>
        <v>0</v>
      </c>
    </row>
    <row r="71" spans="1:16">
      <c r="A71" t="str">
        <f>SUBSTITUTE(SUBSTITUTE(SUBSTITUTE(SUBSTITUTE('Selected Raw Data'!B67, " ", "_"), ",", "_"), ".", "_"), "&amp;", "_")</f>
        <v>Gibbons_Creek</v>
      </c>
      <c r="B71">
        <f t="shared" ca="1" si="4"/>
        <v>4.6900000000000004</v>
      </c>
      <c r="C71">
        <v>0</v>
      </c>
      <c r="D71">
        <v>0</v>
      </c>
      <c r="E71" s="24">
        <v>20</v>
      </c>
      <c r="F71" t="str">
        <f>VLOOKUP('Selected Raw Data'!G67,fuel_name_map,2,0)</f>
        <v>coal</v>
      </c>
      <c r="G71" s="25">
        <f>IF(OR(fuel="water",fuel="wind"),1,IF('Selected Raw Data'!AC67&lt;&gt;0,'Selected Raw Data'!AC67/1000,LOOKUP(fuel,F$2:F$6,G66:G71)))</f>
        <v>9.6725735000000004</v>
      </c>
      <c r="H71">
        <f>'Selected Raw Data'!K67</f>
        <v>453.5</v>
      </c>
      <c r="I71">
        <f t="shared" ref="I71:I102" si="11">H71</f>
        <v>453.5</v>
      </c>
      <c r="J71" s="24">
        <v>0</v>
      </c>
      <c r="K71">
        <f t="shared" ref="K71:K102" ca="1" si="12">IF(fuel="water",0.99,OFFSET(K$2,MATCH(fuel,$F$2:$F$6,0)-1,0))</f>
        <v>0.85</v>
      </c>
      <c r="L71">
        <f>'GAMS gens'!I71</f>
        <v>453.5</v>
      </c>
      <c r="M71">
        <f t="shared" ref="M71:M102" ca="1" si="13">IF(fuel="water",1,OFFSET(M$2,IF(AND(fuel="ng",heatrate&gt;ct_ccgt_split),1,0)+MATCH(fuel,$F$2:$F$6,0)-1,0))</f>
        <v>0.2</v>
      </c>
      <c r="N71">
        <f t="shared" ca="1" si="10"/>
        <v>300</v>
      </c>
      <c r="O71">
        <f t="shared" ca="1" si="10"/>
        <v>20000</v>
      </c>
      <c r="P71">
        <f t="shared" ca="1" si="10"/>
        <v>10000</v>
      </c>
    </row>
    <row r="72" spans="1:16">
      <c r="A72" t="str">
        <f>SUBSTITUTE(SUBSTITUTE(SUBSTITUTE(SUBSTITUTE('Selected Raw Data'!B68, " ", "_"), ",", "_"), ".", "_"), "&amp;", "_")</f>
        <v>Comanche_Peak</v>
      </c>
      <c r="B72">
        <f t="shared" ref="B72:B135" ca="1" si="14">IFERROR(IF(fuel="water",1,OFFSET(B$2,IF(AND(fuel="ng",heatrate&gt;ct_ccgt_split),1,0)+MATCH(fuel,$F$2:$F$6,0)-1,0)),"")</f>
        <v>0.51</v>
      </c>
      <c r="C72">
        <v>0</v>
      </c>
      <c r="D72">
        <v>0</v>
      </c>
      <c r="E72" s="24">
        <v>20</v>
      </c>
      <c r="F72" t="str">
        <f>VLOOKUP('Selected Raw Data'!G68,fuel_name_map,2,0)</f>
        <v>u235</v>
      </c>
      <c r="G72" s="25">
        <f ca="1">IF(OR(fuel="water",fuel="wind"),1,IF('Selected Raw Data'!AC68&lt;&gt;0,'Selected Raw Data'!AC68/1000,LOOKUP(fuel,F$2:F$6,G67:G72)))</f>
        <v>1</v>
      </c>
      <c r="H72">
        <f>'Selected Raw Data'!K68</f>
        <v>2430</v>
      </c>
      <c r="I72">
        <f t="shared" si="11"/>
        <v>2430</v>
      </c>
      <c r="J72" s="24">
        <v>0</v>
      </c>
      <c r="K72">
        <f t="shared" ca="1" si="12"/>
        <v>0.9</v>
      </c>
      <c r="L72">
        <f>'GAMS gens'!I72</f>
        <v>2430</v>
      </c>
      <c r="M72">
        <f t="shared" ca="1" si="13"/>
        <v>0.02</v>
      </c>
      <c r="N72">
        <f t="shared" ca="1" si="10"/>
        <v>1200</v>
      </c>
      <c r="O72">
        <f t="shared" ca="1" si="10"/>
        <v>100000</v>
      </c>
      <c r="P72">
        <f t="shared" ca="1" si="10"/>
        <v>10000</v>
      </c>
    </row>
    <row r="73" spans="1:16">
      <c r="A73" t="str">
        <f>SUBSTITUTE(SUBSTITUTE(SUBSTITUTE(SUBSTITUTE('Selected Raw Data'!B69, " ", "_"), ",", "_"), ".", "_"), "&amp;", "_")</f>
        <v>Martin_Lake</v>
      </c>
      <c r="B73">
        <f t="shared" ca="1" si="14"/>
        <v>4.6900000000000004</v>
      </c>
      <c r="C73">
        <v>0</v>
      </c>
      <c r="D73">
        <v>0</v>
      </c>
      <c r="E73" s="24">
        <v>20</v>
      </c>
      <c r="F73" t="str">
        <f>VLOOKUP('Selected Raw Data'!G69,fuel_name_map,2,0)</f>
        <v>coal</v>
      </c>
      <c r="G73" s="25">
        <f>IF(OR(fuel="water",fuel="wind"),1,IF('Selected Raw Data'!AC69&lt;&gt;0,'Selected Raw Data'!AC69/1000,LOOKUP(fuel,F$2:F$6,G68:G73)))</f>
        <v>10.963099</v>
      </c>
      <c r="H73">
        <f>'Selected Raw Data'!K69</f>
        <v>2379.6</v>
      </c>
      <c r="I73">
        <f t="shared" si="11"/>
        <v>2379.6</v>
      </c>
      <c r="J73" s="24">
        <v>0</v>
      </c>
      <c r="K73">
        <f t="shared" ca="1" si="12"/>
        <v>0.85</v>
      </c>
      <c r="L73">
        <f>'GAMS gens'!I73</f>
        <v>2379.6</v>
      </c>
      <c r="M73">
        <f t="shared" ca="1" si="13"/>
        <v>0.2</v>
      </c>
      <c r="N73">
        <f t="shared" ca="1" si="10"/>
        <v>300</v>
      </c>
      <c r="O73">
        <f t="shared" ca="1" si="10"/>
        <v>20000</v>
      </c>
      <c r="P73">
        <f t="shared" ca="1" si="10"/>
        <v>10000</v>
      </c>
    </row>
    <row r="74" spans="1:16">
      <c r="A74" t="str">
        <f>SUBSTITUTE(SUBSTITUTE(SUBSTITUTE(SUBSTITUTE('Selected Raw Data'!B70, " ", "_"), ",", "_"), ".", "_"), "&amp;", "_")</f>
        <v>Monticello</v>
      </c>
      <c r="B74">
        <f t="shared" ca="1" si="14"/>
        <v>4.6900000000000004</v>
      </c>
      <c r="C74">
        <v>0</v>
      </c>
      <c r="D74">
        <v>0</v>
      </c>
      <c r="E74" s="24">
        <v>20</v>
      </c>
      <c r="F74" t="str">
        <f>VLOOKUP('Selected Raw Data'!G70,fuel_name_map,2,0)</f>
        <v>coal</v>
      </c>
      <c r="G74" s="25">
        <f>IF(OR(fuel="water",fuel="wind"),1,IF('Selected Raw Data'!AC70&lt;&gt;0,'Selected Raw Data'!AC70/1000,LOOKUP(fuel,F$2:F$6,G69:G74)))</f>
        <v>10.999853100000001</v>
      </c>
      <c r="H74">
        <f>'Selected Raw Data'!K70</f>
        <v>1980</v>
      </c>
      <c r="I74">
        <f t="shared" si="11"/>
        <v>1980</v>
      </c>
      <c r="J74" s="24">
        <v>0</v>
      </c>
      <c r="K74">
        <f t="shared" ca="1" si="12"/>
        <v>0.85</v>
      </c>
      <c r="L74">
        <f>'GAMS gens'!I74</f>
        <v>1980</v>
      </c>
      <c r="M74">
        <f t="shared" ca="1" si="13"/>
        <v>0.2</v>
      </c>
      <c r="N74">
        <f t="shared" ca="1" si="10"/>
        <v>300</v>
      </c>
      <c r="O74">
        <f t="shared" ca="1" si="10"/>
        <v>20000</v>
      </c>
      <c r="P74">
        <f t="shared" ca="1" si="10"/>
        <v>10000</v>
      </c>
    </row>
    <row r="75" spans="1:16">
      <c r="A75" t="str">
        <f>SUBSTITUTE(SUBSTITUTE(SUBSTITUTE(SUBSTITUTE('Selected Raw Data'!B71, " ", "_"), ",", "_"), ".", "_"), "&amp;", "_")</f>
        <v>Coleto_Creek</v>
      </c>
      <c r="B75">
        <f t="shared" ca="1" si="14"/>
        <v>4.6900000000000004</v>
      </c>
      <c r="C75">
        <v>0</v>
      </c>
      <c r="D75">
        <v>0</v>
      </c>
      <c r="E75" s="24">
        <v>20</v>
      </c>
      <c r="F75" t="str">
        <f>VLOOKUP('Selected Raw Data'!G71,fuel_name_map,2,0)</f>
        <v>coal</v>
      </c>
      <c r="G75" s="25">
        <f>IF(OR(fuel="water",fuel="wind"),1,IF('Selected Raw Data'!AC71&lt;&gt;0,'Selected Raw Data'!AC71/1000,LOOKUP(fuel,F$2:F$6,G70:G75)))</f>
        <v>10.058202</v>
      </c>
      <c r="H75">
        <f>'Selected Raw Data'!K71</f>
        <v>600.4</v>
      </c>
      <c r="I75">
        <f t="shared" si="11"/>
        <v>600.4</v>
      </c>
      <c r="J75" s="24">
        <v>0</v>
      </c>
      <c r="K75">
        <f t="shared" ca="1" si="12"/>
        <v>0.85</v>
      </c>
      <c r="L75">
        <f>'GAMS gens'!I75</f>
        <v>600.4</v>
      </c>
      <c r="M75">
        <f t="shared" ca="1" si="13"/>
        <v>0.2</v>
      </c>
      <c r="N75">
        <f t="shared" ca="1" si="10"/>
        <v>300</v>
      </c>
      <c r="O75">
        <f t="shared" ca="1" si="10"/>
        <v>20000</v>
      </c>
      <c r="P75">
        <f t="shared" ca="1" si="10"/>
        <v>10000</v>
      </c>
    </row>
    <row r="76" spans="1:16">
      <c r="A76" t="str">
        <f>SUBSTITUTE(SUBSTITUTE(SUBSTITUTE(SUBSTITUTE('Selected Raw Data'!B72, " ", "_"), ",", "_"), ".", "_"), "&amp;", "_")</f>
        <v>Fayette_Power_Project</v>
      </c>
      <c r="B76">
        <f t="shared" ca="1" si="14"/>
        <v>4.6900000000000004</v>
      </c>
      <c r="C76">
        <v>0</v>
      </c>
      <c r="D76">
        <v>0</v>
      </c>
      <c r="E76" s="24">
        <v>20</v>
      </c>
      <c r="F76" t="str">
        <f>VLOOKUP('Selected Raw Data'!G72,fuel_name_map,2,0)</f>
        <v>coal</v>
      </c>
      <c r="G76" s="25">
        <f>IF(OR(fuel="water",fuel="wind"),1,IF('Selected Raw Data'!AC72&lt;&gt;0,'Selected Raw Data'!AC72/1000,LOOKUP(fuel,F$2:F$6,G71:G76)))</f>
        <v>10.566763999999999</v>
      </c>
      <c r="H76">
        <f>'Selected Raw Data'!K72</f>
        <v>1690</v>
      </c>
      <c r="I76">
        <f t="shared" si="11"/>
        <v>1690</v>
      </c>
      <c r="J76" s="24">
        <v>0</v>
      </c>
      <c r="K76">
        <f t="shared" ca="1" si="12"/>
        <v>0.85</v>
      </c>
      <c r="L76">
        <f>'GAMS gens'!I76</f>
        <v>1690</v>
      </c>
      <c r="M76">
        <f t="shared" ca="1" si="13"/>
        <v>0.2</v>
      </c>
      <c r="N76">
        <f t="shared" ca="1" si="10"/>
        <v>300</v>
      </c>
      <c r="O76">
        <f t="shared" ca="1" si="10"/>
        <v>20000</v>
      </c>
      <c r="P76">
        <f t="shared" ca="1" si="10"/>
        <v>10000</v>
      </c>
    </row>
    <row r="77" spans="1:16">
      <c r="A77" t="str">
        <f>SUBSTITUTE(SUBSTITUTE(SUBSTITUTE(SUBSTITUTE('Selected Raw Data'!B73, " ", "_"), ",", "_"), ".", "_"), "&amp;", "_")</f>
        <v>J_T_Deely</v>
      </c>
      <c r="B77">
        <f t="shared" ca="1" si="14"/>
        <v>4.6900000000000004</v>
      </c>
      <c r="C77">
        <v>0</v>
      </c>
      <c r="D77">
        <v>0</v>
      </c>
      <c r="E77" s="24">
        <v>20</v>
      </c>
      <c r="F77" t="str">
        <f>VLOOKUP('Selected Raw Data'!G73,fuel_name_map,2,0)</f>
        <v>coal</v>
      </c>
      <c r="G77" s="25">
        <f>IF(OR(fuel="water",fuel="wind"),1,IF('Selected Raw Data'!AC73&lt;&gt;0,'Selected Raw Data'!AC73/1000,LOOKUP(fuel,F$2:F$6,G72:G77)))</f>
        <v>11.834039300000001</v>
      </c>
      <c r="H77">
        <f>'Selected Raw Data'!K73</f>
        <v>932</v>
      </c>
      <c r="I77">
        <f t="shared" si="11"/>
        <v>932</v>
      </c>
      <c r="J77" s="24">
        <v>0</v>
      </c>
      <c r="K77">
        <f t="shared" ca="1" si="12"/>
        <v>0.85</v>
      </c>
      <c r="L77">
        <f>'GAMS gens'!I77</f>
        <v>932</v>
      </c>
      <c r="M77">
        <f t="shared" ca="1" si="13"/>
        <v>0.2</v>
      </c>
      <c r="N77">
        <f t="shared" ca="1" si="10"/>
        <v>300</v>
      </c>
      <c r="O77">
        <f t="shared" ca="1" si="10"/>
        <v>20000</v>
      </c>
      <c r="P77">
        <f t="shared" ca="1" si="10"/>
        <v>10000</v>
      </c>
    </row>
    <row r="78" spans="1:16">
      <c r="A78" t="str">
        <f>SUBSTITUTE(SUBSTITUTE(SUBSTITUTE(SUBSTITUTE('Selected Raw Data'!B74, " ", "_"), ",", "_"), ".", "_"), "&amp;", "_")</f>
        <v>San_Miguel</v>
      </c>
      <c r="B78">
        <f t="shared" ca="1" si="14"/>
        <v>4.6900000000000004</v>
      </c>
      <c r="C78">
        <v>0</v>
      </c>
      <c r="D78">
        <v>0</v>
      </c>
      <c r="E78" s="24">
        <v>20</v>
      </c>
      <c r="F78" t="str">
        <f>VLOOKUP('Selected Raw Data'!G74,fuel_name_map,2,0)</f>
        <v>coal</v>
      </c>
      <c r="G78" s="25">
        <f>IF(OR(fuel="water",fuel="wind"),1,IF('Selected Raw Data'!AC74&lt;&gt;0,'Selected Raw Data'!AC74/1000,LOOKUP(fuel,F$2:F$6,G73:G78)))</f>
        <v>12.345813399999999</v>
      </c>
      <c r="H78">
        <f>'Selected Raw Data'!K74</f>
        <v>410</v>
      </c>
      <c r="I78">
        <f t="shared" si="11"/>
        <v>410</v>
      </c>
      <c r="J78" s="24">
        <v>0</v>
      </c>
      <c r="K78">
        <f t="shared" ca="1" si="12"/>
        <v>0.85</v>
      </c>
      <c r="L78">
        <f>'GAMS gens'!I78</f>
        <v>410</v>
      </c>
      <c r="M78">
        <f t="shared" ca="1" si="13"/>
        <v>0.2</v>
      </c>
      <c r="N78">
        <f t="shared" ca="1" si="10"/>
        <v>300</v>
      </c>
      <c r="O78">
        <f t="shared" ca="1" si="10"/>
        <v>20000</v>
      </c>
      <c r="P78">
        <f t="shared" ca="1" si="10"/>
        <v>10000</v>
      </c>
    </row>
    <row r="79" spans="1:16">
      <c r="A79" t="str">
        <f>SUBSTITUTE(SUBSTITUTE(SUBSTITUTE(SUBSTITUTE('Selected Raw Data'!B75, " ", "_"), ",", "_"), ".", "_"), "&amp;", "_")</f>
        <v>Dansby</v>
      </c>
      <c r="B79">
        <f t="shared" ca="1" si="14"/>
        <v>3.24</v>
      </c>
      <c r="C79">
        <v>0</v>
      </c>
      <c r="D79">
        <v>0</v>
      </c>
      <c r="E79" s="24">
        <v>20</v>
      </c>
      <c r="F79" t="str">
        <f>VLOOKUP('Selected Raw Data'!G75,fuel_name_map,2,0)</f>
        <v>ng</v>
      </c>
      <c r="G79" s="25">
        <f>IF(OR(fuel="water",fuel="wind"),1,IF('Selected Raw Data'!AC75&lt;&gt;0,'Selected Raw Data'!AC75/1000,LOOKUP(fuel,F$2:F$6,G74:G79)))</f>
        <v>11.130512699999999</v>
      </c>
      <c r="H79">
        <f>'Selected Raw Data'!K75</f>
        <v>154.1</v>
      </c>
      <c r="I79">
        <f t="shared" si="11"/>
        <v>154.1</v>
      </c>
      <c r="J79" s="24">
        <v>0</v>
      </c>
      <c r="K79">
        <f t="shared" ca="1" si="12"/>
        <v>0.85</v>
      </c>
      <c r="L79">
        <f>'GAMS gens'!I79</f>
        <v>154.1</v>
      </c>
      <c r="M79">
        <f t="shared" ca="1" si="13"/>
        <v>1</v>
      </c>
      <c r="N79">
        <f t="shared" ca="1" si="10"/>
        <v>10</v>
      </c>
      <c r="O79">
        <f t="shared" ca="1" si="10"/>
        <v>100</v>
      </c>
      <c r="P79">
        <f t="shared" ca="1" si="10"/>
        <v>0</v>
      </c>
    </row>
    <row r="80" spans="1:16">
      <c r="A80" t="str">
        <f>SUBSTITUTE(SUBSTITUTE(SUBSTITUTE(SUBSTITUTE('Selected Raw Data'!B76, " ", "_"), ",", "_"), ".", "_"), "&amp;", "_")</f>
        <v>South_Texas_Project</v>
      </c>
      <c r="B80">
        <f t="shared" ca="1" si="14"/>
        <v>0.51</v>
      </c>
      <c r="C80">
        <v>0</v>
      </c>
      <c r="D80">
        <v>0</v>
      </c>
      <c r="E80" s="24">
        <v>20</v>
      </c>
      <c r="F80" t="str">
        <f>VLOOKUP('Selected Raw Data'!G76,fuel_name_map,2,0)</f>
        <v>u235</v>
      </c>
      <c r="G80" s="25">
        <f ca="1">IF(OR(fuel="water",fuel="wind"),1,IF('Selected Raw Data'!AC76&lt;&gt;0,'Selected Raw Data'!AC76/1000,LOOKUP(fuel,F$2:F$6,G75:G80)))</f>
        <v>12.345813399999999</v>
      </c>
      <c r="H80">
        <f>'Selected Raw Data'!K76</f>
        <v>2708.6</v>
      </c>
      <c r="I80">
        <f t="shared" si="11"/>
        <v>2708.6</v>
      </c>
      <c r="J80" s="24">
        <v>0</v>
      </c>
      <c r="K80">
        <f t="shared" ca="1" si="12"/>
        <v>0.9</v>
      </c>
      <c r="L80">
        <f>'GAMS gens'!I80</f>
        <v>2708.6</v>
      </c>
      <c r="M80">
        <f t="shared" ca="1" si="13"/>
        <v>0.02</v>
      </c>
      <c r="N80">
        <f t="shared" ca="1" si="10"/>
        <v>1200</v>
      </c>
      <c r="O80">
        <f t="shared" ca="1" si="10"/>
        <v>100000</v>
      </c>
      <c r="P80">
        <f t="shared" ca="1" si="10"/>
        <v>10000</v>
      </c>
    </row>
    <row r="81" spans="1:16">
      <c r="A81" t="str">
        <f>SUBSTITUTE(SUBSTITUTE(SUBSTITUTE(SUBSTITUTE('Selected Raw Data'!B77, " ", "_"), ",", "_"), ".", "_"), "&amp;", "_")</f>
        <v>Falcon_Dam___Power</v>
      </c>
      <c r="B81">
        <f t="shared" ca="1" si="14"/>
        <v>1</v>
      </c>
      <c r="C81">
        <v>0</v>
      </c>
      <c r="D81">
        <v>0</v>
      </c>
      <c r="E81" s="24">
        <v>20</v>
      </c>
      <c r="F81" t="str">
        <f>VLOOKUP('Selected Raw Data'!G77,fuel_name_map,2,0)</f>
        <v>water</v>
      </c>
      <c r="G81" s="25">
        <f>IF(OR(fuel="water",fuel="wind"),1,IF('Selected Raw Data'!AC77&lt;&gt;0,'Selected Raw Data'!AC77/1000,LOOKUP(fuel,F$2:F$6,G76:G81)))</f>
        <v>1</v>
      </c>
      <c r="H81">
        <f>'Selected Raw Data'!K77</f>
        <v>31.5</v>
      </c>
      <c r="I81">
        <f t="shared" si="11"/>
        <v>31.5</v>
      </c>
      <c r="J81" s="24">
        <v>0</v>
      </c>
      <c r="K81">
        <f t="shared" ca="1" si="12"/>
        <v>0.99</v>
      </c>
      <c r="L81">
        <f>'GAMS gens'!I81</f>
        <v>31.5</v>
      </c>
      <c r="M81">
        <f t="shared" ca="1" si="13"/>
        <v>1</v>
      </c>
      <c r="N81">
        <f t="shared" ca="1" si="10"/>
        <v>0</v>
      </c>
      <c r="O81">
        <f t="shared" ca="1" si="10"/>
        <v>0</v>
      </c>
      <c r="P81">
        <f t="shared" ca="1" si="10"/>
        <v>0</v>
      </c>
    </row>
    <row r="82" spans="1:16">
      <c r="A82" s="26" t="str">
        <f>SUBSTITUTE(SUBSTITUTE(SUBSTITUTE(SUBSTITUTE('Selected Raw Data'!B78, " ", "_"), ",", "_"), ".", "_"), "&amp;", "_")&amp;"_hydro"</f>
        <v>Sam_Rayburn_hydro</v>
      </c>
      <c r="B82">
        <f t="shared" ca="1" si="14"/>
        <v>1</v>
      </c>
      <c r="C82">
        <v>0</v>
      </c>
      <c r="D82">
        <v>0</v>
      </c>
      <c r="E82" s="24">
        <v>20</v>
      </c>
      <c r="F82" t="str">
        <f>VLOOKUP('Selected Raw Data'!G78,fuel_name_map,2,0)</f>
        <v>water</v>
      </c>
      <c r="G82" s="25">
        <f>IF(OR(fuel="water",fuel="wind"),1,IF('Selected Raw Data'!AC78&lt;&gt;0,'Selected Raw Data'!AC78/1000,LOOKUP(fuel,F$2:F$6,G77:G82)))</f>
        <v>1</v>
      </c>
      <c r="H82">
        <f>'Selected Raw Data'!K78</f>
        <v>52</v>
      </c>
      <c r="I82">
        <f t="shared" si="11"/>
        <v>52</v>
      </c>
      <c r="J82" s="24">
        <v>0</v>
      </c>
      <c r="K82">
        <f t="shared" ca="1" si="12"/>
        <v>0.99</v>
      </c>
      <c r="L82">
        <f>'GAMS gens'!I82</f>
        <v>52</v>
      </c>
      <c r="M82">
        <f t="shared" ca="1" si="13"/>
        <v>1</v>
      </c>
      <c r="N82">
        <f t="shared" ca="1" si="10"/>
        <v>0</v>
      </c>
      <c r="O82">
        <f t="shared" ca="1" si="10"/>
        <v>0</v>
      </c>
      <c r="P82">
        <f t="shared" ca="1" si="10"/>
        <v>0</v>
      </c>
    </row>
    <row r="83" spans="1:16">
      <c r="A83" t="str">
        <f>SUBSTITUTE(SUBSTITUTE(SUBSTITUTE(SUBSTITUTE('Selected Raw Data'!B79, " ", "_"), ",", "_"), ".", "_"), "&amp;", "_")</f>
        <v>Whitney</v>
      </c>
      <c r="B83">
        <f t="shared" ca="1" si="14"/>
        <v>1</v>
      </c>
      <c r="C83">
        <v>0</v>
      </c>
      <c r="D83">
        <v>0</v>
      </c>
      <c r="E83" s="24">
        <v>20</v>
      </c>
      <c r="F83" t="str">
        <f>VLOOKUP('Selected Raw Data'!G79,fuel_name_map,2,0)</f>
        <v>water</v>
      </c>
      <c r="G83" s="25">
        <f>IF(OR(fuel="water",fuel="wind"),1,IF('Selected Raw Data'!AC79&lt;&gt;0,'Selected Raw Data'!AC79/1000,LOOKUP(fuel,F$2:F$6,G78:G83)))</f>
        <v>1</v>
      </c>
      <c r="H83">
        <f>'Selected Raw Data'!K79</f>
        <v>30</v>
      </c>
      <c r="I83">
        <f t="shared" si="11"/>
        <v>30</v>
      </c>
      <c r="J83" s="24">
        <v>0</v>
      </c>
      <c r="K83">
        <f t="shared" ca="1" si="12"/>
        <v>0.99</v>
      </c>
      <c r="L83">
        <f>'GAMS gens'!I83</f>
        <v>30</v>
      </c>
      <c r="M83">
        <f t="shared" ca="1" si="13"/>
        <v>1</v>
      </c>
      <c r="N83">
        <f t="shared" ca="1" si="10"/>
        <v>0</v>
      </c>
      <c r="O83">
        <f t="shared" ca="1" si="10"/>
        <v>0</v>
      </c>
      <c r="P83">
        <f t="shared" ca="1" si="10"/>
        <v>0</v>
      </c>
    </row>
    <row r="84" spans="1:16">
      <c r="A84" t="str">
        <f>SUBSTITUTE(SUBSTITUTE(SUBSTITUTE(SUBSTITUTE('Selected Raw Data'!B80, " ", "_"), ",", "_"), ".", "_"), "&amp;", "_")</f>
        <v>Sandow_No_4</v>
      </c>
      <c r="B84">
        <f t="shared" ca="1" si="14"/>
        <v>4.6900000000000004</v>
      </c>
      <c r="C84">
        <v>0</v>
      </c>
      <c r="D84">
        <v>0</v>
      </c>
      <c r="E84" s="24">
        <v>20</v>
      </c>
      <c r="F84" t="str">
        <f>VLOOKUP('Selected Raw Data'!G80,fuel_name_map,2,0)</f>
        <v>coal</v>
      </c>
      <c r="G84" s="25">
        <f>IF(OR(fuel="water",fuel="wind"),1,IF('Selected Raw Data'!AC80&lt;&gt;0,'Selected Raw Data'!AC80/1000,LOOKUP(fuel,F$2:F$6,G79:G84)))</f>
        <v>11.5307703</v>
      </c>
      <c r="H84">
        <f>'Selected Raw Data'!K80</f>
        <v>590.6</v>
      </c>
      <c r="I84">
        <f t="shared" si="11"/>
        <v>590.6</v>
      </c>
      <c r="J84" s="24">
        <v>0</v>
      </c>
      <c r="K84">
        <f t="shared" ca="1" si="12"/>
        <v>0.85</v>
      </c>
      <c r="L84">
        <f>'GAMS gens'!I84</f>
        <v>590.6</v>
      </c>
      <c r="M84">
        <f t="shared" ca="1" si="13"/>
        <v>0.2</v>
      </c>
      <c r="N84">
        <f t="shared" ca="1" si="10"/>
        <v>300</v>
      </c>
      <c r="O84">
        <f t="shared" ca="1" si="10"/>
        <v>20000</v>
      </c>
      <c r="P84">
        <f t="shared" ca="1" si="10"/>
        <v>10000</v>
      </c>
    </row>
    <row r="85" spans="1:16">
      <c r="A85" t="str">
        <f>SUBSTITUTE(SUBSTITUTE(SUBSTITUTE(SUBSTITUTE('Selected Raw Data'!B81, " ", "_"), ",", "_"), ".", "_"), "&amp;", "_")</f>
        <v>Twin_Oaks_Power_One</v>
      </c>
      <c r="B85">
        <f t="shared" ca="1" si="14"/>
        <v>4.6900000000000004</v>
      </c>
      <c r="C85">
        <v>0</v>
      </c>
      <c r="D85">
        <v>0</v>
      </c>
      <c r="E85" s="24">
        <v>20</v>
      </c>
      <c r="F85" t="str">
        <f>VLOOKUP('Selected Raw Data'!G81,fuel_name_map,2,0)</f>
        <v>coal</v>
      </c>
      <c r="G85" s="25">
        <f>IF(OR(fuel="water",fuel="wind"),1,IF('Selected Raw Data'!AC81&lt;&gt;0,'Selected Raw Data'!AC81/1000,LOOKUP(fuel,F$2:F$6,G80:G85)))</f>
        <v>11.2223705</v>
      </c>
      <c r="H85">
        <f>'Selected Raw Data'!K81</f>
        <v>349.2</v>
      </c>
      <c r="I85">
        <f t="shared" si="11"/>
        <v>349.2</v>
      </c>
      <c r="J85" s="24">
        <v>0</v>
      </c>
      <c r="K85">
        <f t="shared" ca="1" si="12"/>
        <v>0.85</v>
      </c>
      <c r="L85">
        <f>'GAMS gens'!I85</f>
        <v>349.2</v>
      </c>
      <c r="M85">
        <f t="shared" ca="1" si="13"/>
        <v>0.2</v>
      </c>
      <c r="N85">
        <f t="shared" ca="1" si="10"/>
        <v>300</v>
      </c>
      <c r="O85">
        <f t="shared" ca="1" si="10"/>
        <v>20000</v>
      </c>
      <c r="P85">
        <f t="shared" ca="1" si="10"/>
        <v>10000</v>
      </c>
    </row>
    <row r="86" spans="1:16">
      <c r="A86" t="str">
        <f>SUBSTITUTE(SUBSTITUTE(SUBSTITUTE(SUBSTITUTE('Selected Raw Data'!B82, " ", "_"), ",", "_"), ".", "_"), "&amp;", "_")</f>
        <v>J_K_Spruce</v>
      </c>
      <c r="B86">
        <f t="shared" ca="1" si="14"/>
        <v>4.6900000000000004</v>
      </c>
      <c r="C86">
        <v>0</v>
      </c>
      <c r="D86">
        <v>0</v>
      </c>
      <c r="E86" s="24">
        <v>20</v>
      </c>
      <c r="F86" t="str">
        <f>VLOOKUP('Selected Raw Data'!G82,fuel_name_map,2,0)</f>
        <v>coal</v>
      </c>
      <c r="G86" s="25">
        <f>IF(OR(fuel="water",fuel="wind"),1,IF('Selected Raw Data'!AC82&lt;&gt;0,'Selected Raw Data'!AC82/1000,LOOKUP(fuel,F$2:F$6,G81:G86)))</f>
        <v>11.4213334</v>
      </c>
      <c r="H86">
        <f>'Selected Raw Data'!K82</f>
        <v>566</v>
      </c>
      <c r="I86">
        <f t="shared" si="11"/>
        <v>566</v>
      </c>
      <c r="J86" s="24">
        <v>0</v>
      </c>
      <c r="K86">
        <f t="shared" ca="1" si="12"/>
        <v>0.85</v>
      </c>
      <c r="L86">
        <f>'GAMS gens'!I86</f>
        <v>566</v>
      </c>
      <c r="M86">
        <f t="shared" ca="1" si="13"/>
        <v>0.2</v>
      </c>
      <c r="N86">
        <f t="shared" ca="1" si="10"/>
        <v>300</v>
      </c>
      <c r="O86">
        <f t="shared" ca="1" si="10"/>
        <v>20000</v>
      </c>
      <c r="P86">
        <f t="shared" ca="1" si="10"/>
        <v>10000</v>
      </c>
    </row>
    <row r="87" spans="1:16">
      <c r="A87" t="str">
        <f>SUBSTITUTE(SUBSTITUTE(SUBSTITUTE(SUBSTITUTE('Selected Raw Data'!B83, " ", "_"), ",", "_"), ".", "_"), "&amp;", "_")</f>
        <v>Robert_D_Willis</v>
      </c>
      <c r="B87">
        <f t="shared" ca="1" si="14"/>
        <v>1</v>
      </c>
      <c r="C87">
        <v>0</v>
      </c>
      <c r="D87">
        <v>0</v>
      </c>
      <c r="E87" s="24">
        <v>20</v>
      </c>
      <c r="F87" t="str">
        <f>VLOOKUP('Selected Raw Data'!G83,fuel_name_map,2,0)</f>
        <v>water</v>
      </c>
      <c r="G87" s="25">
        <f>IF(OR(fuel="water",fuel="wind"),1,IF('Selected Raw Data'!AC83&lt;&gt;0,'Selected Raw Data'!AC83/1000,LOOKUP(fuel,F$2:F$6,G82:G87)))</f>
        <v>1</v>
      </c>
      <c r="H87">
        <f>'Selected Raw Data'!K83</f>
        <v>8</v>
      </c>
      <c r="I87">
        <f t="shared" si="11"/>
        <v>8</v>
      </c>
      <c r="J87" s="24">
        <v>0</v>
      </c>
      <c r="K87">
        <f t="shared" ca="1" si="12"/>
        <v>0.99</v>
      </c>
      <c r="L87">
        <f>'GAMS gens'!I87</f>
        <v>8</v>
      </c>
      <c r="M87">
        <f t="shared" ca="1" si="13"/>
        <v>1</v>
      </c>
      <c r="N87">
        <f t="shared" ref="N87:P106" ca="1" si="15">IF(fuel="water",0,OFFSET(N$2,IF(AND(fuel="ng",heatrate&gt;7.5),1,0)+MATCH(fuel,$F$2:$F$6,0)-1,0))</f>
        <v>0</v>
      </c>
      <c r="O87">
        <f t="shared" ca="1" si="15"/>
        <v>0</v>
      </c>
      <c r="P87">
        <f t="shared" ca="1" si="15"/>
        <v>0</v>
      </c>
    </row>
    <row r="88" spans="1:16">
      <c r="A88" t="str">
        <f>SUBSTITUTE(SUBSTITUTE(SUBSTITUTE(SUBSTITUTE('Selected Raw Data'!B84, " ", "_"), ",", "_"), ".", "_"), "&amp;", "_")</f>
        <v>San_Jacinto_Steam_Electric_Station</v>
      </c>
      <c r="B88">
        <f t="shared" ca="1" si="14"/>
        <v>3.24</v>
      </c>
      <c r="C88">
        <v>0</v>
      </c>
      <c r="D88">
        <v>0</v>
      </c>
      <c r="E88" s="24">
        <v>20</v>
      </c>
      <c r="F88" t="str">
        <f>VLOOKUP('Selected Raw Data'!G84,fuel_name_map,2,0)</f>
        <v>ng</v>
      </c>
      <c r="G88" s="25">
        <f>IF(OR(fuel="water",fuel="wind"),1,IF('Selected Raw Data'!AC84&lt;&gt;0,'Selected Raw Data'!AC84/1000,LOOKUP(fuel,F$2:F$6,G83:G88)))</f>
        <v>12.520061500000001</v>
      </c>
      <c r="H88">
        <f>'Selected Raw Data'!K84</f>
        <v>176.4</v>
      </c>
      <c r="I88">
        <f t="shared" si="11"/>
        <v>176.4</v>
      </c>
      <c r="J88" s="24">
        <v>0</v>
      </c>
      <c r="K88">
        <f t="shared" ca="1" si="12"/>
        <v>0.85</v>
      </c>
      <c r="L88">
        <f>'GAMS gens'!I88</f>
        <v>176.4</v>
      </c>
      <c r="M88">
        <f t="shared" ca="1" si="13"/>
        <v>1</v>
      </c>
      <c r="N88">
        <f t="shared" ca="1" si="15"/>
        <v>10</v>
      </c>
      <c r="O88">
        <f t="shared" ca="1" si="15"/>
        <v>100</v>
      </c>
      <c r="P88">
        <f t="shared" ca="1" si="15"/>
        <v>0</v>
      </c>
    </row>
    <row r="89" spans="1:16">
      <c r="A89" t="str">
        <f>SUBSTITUTE(SUBSTITUTE(SUBSTITUTE(SUBSTITUTE('Selected Raw Data'!B85, " ", "_"), ",", "_"), ".", "_"), "&amp;", "_")</f>
        <v>Arthur_Von_Rosenberg</v>
      </c>
      <c r="B89">
        <f t="shared" ca="1" si="14"/>
        <v>2.04</v>
      </c>
      <c r="C89">
        <v>0</v>
      </c>
      <c r="D89">
        <v>0</v>
      </c>
      <c r="E89" s="24">
        <v>20</v>
      </c>
      <c r="F89" t="str">
        <f>VLOOKUP('Selected Raw Data'!G85,fuel_name_map,2,0)</f>
        <v>ng</v>
      </c>
      <c r="G89" s="25">
        <f>IF(OR(fuel="water",fuel="wind"),1,IF('Selected Raw Data'!AC85&lt;&gt;0,'Selected Raw Data'!AC85/1000,LOOKUP(fuel,F$2:F$6,G84:G89)))</f>
        <v>7.2357300999999996</v>
      </c>
      <c r="H89">
        <f>'Selected Raw Data'!K85</f>
        <v>550</v>
      </c>
      <c r="I89">
        <f t="shared" si="11"/>
        <v>550</v>
      </c>
      <c r="J89" s="24">
        <v>0</v>
      </c>
      <c r="K89">
        <f t="shared" ca="1" si="12"/>
        <v>0.85</v>
      </c>
      <c r="L89">
        <f>'GAMS gens'!I89</f>
        <v>550</v>
      </c>
      <c r="M89">
        <f t="shared" ca="1" si="13"/>
        <v>0.5</v>
      </c>
      <c r="N89">
        <f t="shared" ca="1" si="15"/>
        <v>100</v>
      </c>
      <c r="O89">
        <f t="shared" ca="1" si="15"/>
        <v>5000</v>
      </c>
      <c r="P89">
        <f t="shared" ca="1" si="15"/>
        <v>1000</v>
      </c>
    </row>
    <row r="90" spans="1:16">
      <c r="A90" t="str">
        <f>SUBSTITUTE(SUBSTITUTE(SUBSTITUTE(SUBSTITUTE('Selected Raw Data'!B86, " ", "_"), ",", "_"), ".", "_"), "&amp;", "_")</f>
        <v>Sand_Hill</v>
      </c>
      <c r="B90">
        <f t="shared" ca="1" si="14"/>
        <v>2.04</v>
      </c>
      <c r="C90">
        <v>0</v>
      </c>
      <c r="D90">
        <v>0</v>
      </c>
      <c r="E90" s="24">
        <v>20</v>
      </c>
      <c r="F90" t="str">
        <f>VLOOKUP('Selected Raw Data'!G86,fuel_name_map,2,0)</f>
        <v>ng</v>
      </c>
      <c r="G90" s="25">
        <f>IF(OR(fuel="water",fuel="wind"),1,IF('Selected Raw Data'!AC86&lt;&gt;0,'Selected Raw Data'!AC86/1000,LOOKUP(fuel,F$2:F$6,G85:G90)))</f>
        <v>7.2864638000000008</v>
      </c>
      <c r="H90">
        <f>'Selected Raw Data'!K86</f>
        <v>593.6</v>
      </c>
      <c r="I90">
        <f t="shared" si="11"/>
        <v>593.6</v>
      </c>
      <c r="J90" s="24">
        <v>0</v>
      </c>
      <c r="K90">
        <f t="shared" ca="1" si="12"/>
        <v>0.85</v>
      </c>
      <c r="L90">
        <f>'GAMS gens'!I90</f>
        <v>593.6</v>
      </c>
      <c r="M90">
        <f t="shared" ca="1" si="13"/>
        <v>0.5</v>
      </c>
      <c r="N90">
        <f t="shared" ca="1" si="15"/>
        <v>100</v>
      </c>
      <c r="O90">
        <f t="shared" ca="1" si="15"/>
        <v>5000</v>
      </c>
      <c r="P90">
        <f t="shared" ca="1" si="15"/>
        <v>1000</v>
      </c>
    </row>
    <row r="91" spans="1:16">
      <c r="A91" t="str">
        <f>SUBSTITUTE(SUBSTITUTE(SUBSTITUTE(SUBSTITUTE('Selected Raw Data'!B87, " ", "_"), ",", "_"), ".", "_"), "&amp;", "_")</f>
        <v>DeCordova_Steam_Electric_Station</v>
      </c>
      <c r="B91">
        <f t="shared" ca="1" si="14"/>
        <v>3.24</v>
      </c>
      <c r="C91">
        <v>0</v>
      </c>
      <c r="D91">
        <v>0</v>
      </c>
      <c r="E91" s="24">
        <v>20</v>
      </c>
      <c r="F91" t="str">
        <f>VLOOKUP('Selected Raw Data'!G87,fuel_name_map,2,0)</f>
        <v>ng</v>
      </c>
      <c r="G91" s="25">
        <f>IF(OR(fuel="water",fuel="wind"),1,IF('Selected Raw Data'!AC87&lt;&gt;0,'Selected Raw Data'!AC87/1000,LOOKUP(fuel,F$2:F$6,G86:G91)))</f>
        <v>12.060199899999999</v>
      </c>
      <c r="H91">
        <f>'Selected Raw Data'!K87</f>
        <v>1156.8</v>
      </c>
      <c r="I91">
        <f t="shared" si="11"/>
        <v>1156.8</v>
      </c>
      <c r="J91" s="24">
        <v>0</v>
      </c>
      <c r="K91">
        <f t="shared" ca="1" si="12"/>
        <v>0.85</v>
      </c>
      <c r="L91">
        <f>'GAMS gens'!I91</f>
        <v>1156.8</v>
      </c>
      <c r="M91">
        <f t="shared" ca="1" si="13"/>
        <v>1</v>
      </c>
      <c r="N91">
        <f t="shared" ca="1" si="15"/>
        <v>10</v>
      </c>
      <c r="O91">
        <f t="shared" ca="1" si="15"/>
        <v>100</v>
      </c>
      <c r="P91">
        <f t="shared" ca="1" si="15"/>
        <v>0</v>
      </c>
    </row>
    <row r="92" spans="1:16">
      <c r="A92" t="str">
        <f>SUBSTITUTE(SUBSTITUTE(SUBSTITUTE(SUBSTITUTE('Selected Raw Data'!B88, " ", "_"), ",", "_"), ".", "_"), "&amp;", "_")</f>
        <v>Chocolate_Bayou_Works</v>
      </c>
      <c r="B92">
        <f t="shared" ca="1" si="14"/>
        <v>3.24</v>
      </c>
      <c r="C92">
        <v>0</v>
      </c>
      <c r="D92">
        <v>0</v>
      </c>
      <c r="E92" s="24">
        <v>20</v>
      </c>
      <c r="F92" t="str">
        <f>VLOOKUP('Selected Raw Data'!G88,fuel_name_map,2,0)</f>
        <v>ng</v>
      </c>
      <c r="G92" s="25">
        <f>IF(OR(fuel="water",fuel="wind"),1,IF('Selected Raw Data'!AC88&lt;&gt;0,'Selected Raw Data'!AC88/1000,LOOKUP(fuel,F$2:F$6,G87:G92)))</f>
        <v>9.2568988999999995</v>
      </c>
      <c r="H92">
        <f>'Selected Raw Data'!K88</f>
        <v>41</v>
      </c>
      <c r="I92">
        <f t="shared" si="11"/>
        <v>41</v>
      </c>
      <c r="J92" s="24">
        <v>0</v>
      </c>
      <c r="K92">
        <f t="shared" ca="1" si="12"/>
        <v>0.85</v>
      </c>
      <c r="L92">
        <f>'GAMS gens'!I92</f>
        <v>41</v>
      </c>
      <c r="M92">
        <f t="shared" ca="1" si="13"/>
        <v>1</v>
      </c>
      <c r="N92">
        <f t="shared" ca="1" si="15"/>
        <v>10</v>
      </c>
      <c r="O92">
        <f t="shared" ca="1" si="15"/>
        <v>100</v>
      </c>
      <c r="P92">
        <f t="shared" ca="1" si="15"/>
        <v>0</v>
      </c>
    </row>
    <row r="93" spans="1:16">
      <c r="A93" t="str">
        <f>SUBSTITUTE(SUBSTITUTE(SUBSTITUTE(SUBSTITUTE('Selected Raw Data'!B89, " ", "_"), ",", "_"), ".", "_"), "&amp;", "_")</f>
        <v>Seadrift_Coke_LP</v>
      </c>
      <c r="B93">
        <f t="shared" ca="1" si="14"/>
        <v>3.24</v>
      </c>
      <c r="C93">
        <v>0</v>
      </c>
      <c r="D93">
        <v>0</v>
      </c>
      <c r="E93" s="24">
        <v>20</v>
      </c>
      <c r="F93" t="str">
        <f>VLOOKUP('Selected Raw Data'!G89,fuel_name_map,2,0)</f>
        <v>ng</v>
      </c>
      <c r="G93" s="25">
        <f>IF(OR(fuel="water",fuel="wind"),1,IF('Selected Raw Data'!AC89&lt;&gt;0,'Selected Raw Data'!AC89/1000,LOOKUP(fuel,F$2:F$6,G88:G93)))</f>
        <v>42.914698100000003</v>
      </c>
      <c r="H93">
        <f>'Selected Raw Data'!K89</f>
        <v>7.6</v>
      </c>
      <c r="I93">
        <f t="shared" si="11"/>
        <v>7.6</v>
      </c>
      <c r="J93" s="24">
        <v>0</v>
      </c>
      <c r="K93">
        <f t="shared" ca="1" si="12"/>
        <v>0.85</v>
      </c>
      <c r="L93">
        <f>'GAMS gens'!I93</f>
        <v>7.6</v>
      </c>
      <c r="M93">
        <f t="shared" ca="1" si="13"/>
        <v>1</v>
      </c>
      <c r="N93">
        <f t="shared" ca="1" si="15"/>
        <v>10</v>
      </c>
      <c r="O93">
        <f t="shared" ca="1" si="15"/>
        <v>100</v>
      </c>
      <c r="P93">
        <f t="shared" ca="1" si="15"/>
        <v>0</v>
      </c>
    </row>
    <row r="94" spans="1:16">
      <c r="A94" t="str">
        <f>SUBSTITUTE(SUBSTITUTE(SUBSTITUTE(SUBSTITUTE('Selected Raw Data'!B90, " ", "_"), ",", "_"), ".", "_"), "&amp;", "_")</f>
        <v>Central_Utility_Plant</v>
      </c>
      <c r="B94">
        <f t="shared" ca="1" si="14"/>
        <v>3.24</v>
      </c>
      <c r="C94">
        <v>0</v>
      </c>
      <c r="D94">
        <v>0</v>
      </c>
      <c r="E94" s="24">
        <v>20</v>
      </c>
      <c r="F94" t="str">
        <f>VLOOKUP('Selected Raw Data'!G90,fuel_name_map,2,0)</f>
        <v>ng</v>
      </c>
      <c r="G94" s="25">
        <f>IF(OR(fuel="water",fuel="wind"),1,IF('Selected Raw Data'!AC90&lt;&gt;0,'Selected Raw Data'!AC90/1000,LOOKUP(fuel,F$2:F$6,G89:G94)))</f>
        <v>8.5</v>
      </c>
      <c r="H94">
        <f>'Selected Raw Data'!K90</f>
        <v>14.3</v>
      </c>
      <c r="I94">
        <f t="shared" si="11"/>
        <v>14.3</v>
      </c>
      <c r="J94" s="24">
        <v>0</v>
      </c>
      <c r="K94">
        <f t="shared" ca="1" si="12"/>
        <v>0.85</v>
      </c>
      <c r="L94">
        <f>'GAMS gens'!I94</f>
        <v>14.3</v>
      </c>
      <c r="M94">
        <f t="shared" ca="1" si="13"/>
        <v>1</v>
      </c>
      <c r="N94">
        <f t="shared" ca="1" si="15"/>
        <v>10</v>
      </c>
      <c r="O94">
        <f t="shared" ca="1" si="15"/>
        <v>100</v>
      </c>
      <c r="P94">
        <f t="shared" ca="1" si="15"/>
        <v>0</v>
      </c>
    </row>
    <row r="95" spans="1:16">
      <c r="A95" t="str">
        <f>SUBSTITUTE(SUBSTITUTE(SUBSTITUTE(SUBSTITUTE('Selected Raw Data'!B91, " ", "_"), ",", "_"), ".", "_"), "&amp;", "_")</f>
        <v>Valero_Refinery_Corpus_Christi_East</v>
      </c>
      <c r="B95">
        <f t="shared" ca="1" si="14"/>
        <v>3.24</v>
      </c>
      <c r="C95">
        <v>0</v>
      </c>
      <c r="D95">
        <v>0</v>
      </c>
      <c r="E95" s="24">
        <v>20</v>
      </c>
      <c r="F95" t="str">
        <f>VLOOKUP('Selected Raw Data'!G91,fuel_name_map,2,0)</f>
        <v>ng</v>
      </c>
      <c r="G95" s="25">
        <f>IF(OR(fuel="water",fuel="wind"),1,IF('Selected Raw Data'!AC91&lt;&gt;0,'Selected Raw Data'!AC91/1000,LOOKUP(fuel,F$2:F$6,G90:G95)))</f>
        <v>15.6742308</v>
      </c>
      <c r="H95">
        <f>'Selected Raw Data'!K91</f>
        <v>40</v>
      </c>
      <c r="I95">
        <f t="shared" si="11"/>
        <v>40</v>
      </c>
      <c r="J95" s="24">
        <v>0</v>
      </c>
      <c r="K95">
        <f t="shared" ca="1" si="12"/>
        <v>0.85</v>
      </c>
      <c r="L95">
        <f>'GAMS gens'!I95</f>
        <v>40</v>
      </c>
      <c r="M95">
        <f t="shared" ca="1" si="13"/>
        <v>1</v>
      </c>
      <c r="N95">
        <f t="shared" ca="1" si="15"/>
        <v>10</v>
      </c>
      <c r="O95">
        <f t="shared" ca="1" si="15"/>
        <v>100</v>
      </c>
      <c r="P95">
        <f t="shared" ca="1" si="15"/>
        <v>0</v>
      </c>
    </row>
    <row r="96" spans="1:16">
      <c r="A96" t="str">
        <f>SUBSTITUTE(SUBSTITUTE(SUBSTITUTE(SUBSTITUTE('Selected Raw Data'!B92, " ", "_"), ",", "_"), ".", "_"), "&amp;", "_")</f>
        <v>Celanese_Engineering_Resin</v>
      </c>
      <c r="B96">
        <f t="shared" ca="1" si="14"/>
        <v>3.24</v>
      </c>
      <c r="C96">
        <v>0</v>
      </c>
      <c r="D96">
        <v>0</v>
      </c>
      <c r="E96" s="24">
        <v>20</v>
      </c>
      <c r="F96" t="str">
        <f>VLOOKUP('Selected Raw Data'!G92,fuel_name_map,2,0)</f>
        <v>ng</v>
      </c>
      <c r="G96" s="25">
        <f>IF(OR(fuel="water",fuel="wind"),1,IF('Selected Raw Data'!AC92&lt;&gt;0,'Selected Raw Data'!AC92/1000,LOOKUP(fuel,F$2:F$6,G91:G96)))</f>
        <v>11.584500899999998</v>
      </c>
      <c r="H96">
        <f>'Selected Raw Data'!K92</f>
        <v>44.2</v>
      </c>
      <c r="I96">
        <f t="shared" si="11"/>
        <v>44.2</v>
      </c>
      <c r="J96" s="24">
        <v>0</v>
      </c>
      <c r="K96">
        <f t="shared" ca="1" si="12"/>
        <v>0.85</v>
      </c>
      <c r="L96">
        <f>'GAMS gens'!I96</f>
        <v>44.2</v>
      </c>
      <c r="M96">
        <f t="shared" ca="1" si="13"/>
        <v>1</v>
      </c>
      <c r="N96">
        <f t="shared" ca="1" si="15"/>
        <v>10</v>
      </c>
      <c r="O96">
        <f t="shared" ca="1" si="15"/>
        <v>100</v>
      </c>
      <c r="P96">
        <f t="shared" ca="1" si="15"/>
        <v>0</v>
      </c>
    </row>
    <row r="97" spans="1:16">
      <c r="A97" t="str">
        <f>SUBSTITUTE(SUBSTITUTE(SUBSTITUTE(SUBSTITUTE('Selected Raw Data'!B93, " ", "_"), ",", "_"), ".", "_"), "&amp;", "_")</f>
        <v>Enterprise_Products_Operating</v>
      </c>
      <c r="B97">
        <f t="shared" ca="1" si="14"/>
        <v>3.24</v>
      </c>
      <c r="C97">
        <v>0</v>
      </c>
      <c r="D97">
        <v>0</v>
      </c>
      <c r="E97" s="24">
        <v>20</v>
      </c>
      <c r="F97" t="str">
        <f>VLOOKUP('Selected Raw Data'!G93,fuel_name_map,2,0)</f>
        <v>ng</v>
      </c>
      <c r="G97" s="25">
        <f>IF(OR(fuel="water",fuel="wind"),1,IF('Selected Raw Data'!AC93&lt;&gt;0,'Selected Raw Data'!AC93/1000,LOOKUP(fuel,F$2:F$6,G92:G97)))</f>
        <v>8.5</v>
      </c>
      <c r="H97">
        <f>'Selected Raw Data'!K93</f>
        <v>25.7</v>
      </c>
      <c r="I97">
        <f t="shared" si="11"/>
        <v>25.7</v>
      </c>
      <c r="J97" s="24">
        <v>0</v>
      </c>
      <c r="K97">
        <f t="shared" ca="1" si="12"/>
        <v>0.85</v>
      </c>
      <c r="L97">
        <f>'GAMS gens'!I97</f>
        <v>25.7</v>
      </c>
      <c r="M97">
        <f t="shared" ca="1" si="13"/>
        <v>1</v>
      </c>
      <c r="N97">
        <f t="shared" ca="1" si="15"/>
        <v>10</v>
      </c>
      <c r="O97">
        <f t="shared" ca="1" si="15"/>
        <v>100</v>
      </c>
      <c r="P97">
        <f t="shared" ca="1" si="15"/>
        <v>0</v>
      </c>
    </row>
    <row r="98" spans="1:16">
      <c r="A98" t="str">
        <f>SUBSTITUTE(SUBSTITUTE(SUBSTITUTE(SUBSTITUTE('Selected Raw Data'!B94, " ", "_"), ",", "_"), ".", "_"), "&amp;", "_")</f>
        <v>Bayou_Cogen_Plant</v>
      </c>
      <c r="B98">
        <f t="shared" ca="1" si="14"/>
        <v>2.04</v>
      </c>
      <c r="C98">
        <v>0</v>
      </c>
      <c r="D98">
        <v>0</v>
      </c>
      <c r="E98" s="24">
        <v>20</v>
      </c>
      <c r="F98" t="str">
        <f>VLOOKUP('Selected Raw Data'!G94,fuel_name_map,2,0)</f>
        <v>ng</v>
      </c>
      <c r="G98" s="25">
        <f>IF(OR(fuel="water",fuel="wind"),1,IF('Selected Raw Data'!AC94&lt;&gt;0,'Selected Raw Data'!AC94/1000,LOOKUP(fuel,F$2:F$6,G93:G98)))</f>
        <v>5.8087553999999999</v>
      </c>
      <c r="H98">
        <f>'Selected Raw Data'!K94</f>
        <v>300</v>
      </c>
      <c r="I98">
        <f t="shared" si="11"/>
        <v>300</v>
      </c>
      <c r="J98" s="24">
        <v>0</v>
      </c>
      <c r="K98">
        <f t="shared" ca="1" si="12"/>
        <v>0.85</v>
      </c>
      <c r="L98">
        <f>'GAMS gens'!I98</f>
        <v>300</v>
      </c>
      <c r="M98">
        <f t="shared" ca="1" si="13"/>
        <v>0.5</v>
      </c>
      <c r="N98">
        <f t="shared" ca="1" si="15"/>
        <v>100</v>
      </c>
      <c r="O98">
        <f t="shared" ca="1" si="15"/>
        <v>5000</v>
      </c>
      <c r="P98">
        <f t="shared" ca="1" si="15"/>
        <v>1000</v>
      </c>
    </row>
    <row r="99" spans="1:16">
      <c r="A99" t="str">
        <f>SUBSTITUTE(SUBSTITUTE(SUBSTITUTE(SUBSTITUTE('Selected Raw Data'!B95, " ", "_"), ",", "_"), ".", "_"), "&amp;", "_")</f>
        <v>Baylor_University_Cogen</v>
      </c>
      <c r="B99">
        <f t="shared" ca="1" si="14"/>
        <v>3.24</v>
      </c>
      <c r="C99">
        <v>0</v>
      </c>
      <c r="D99">
        <v>0</v>
      </c>
      <c r="E99" s="24">
        <v>20</v>
      </c>
      <c r="F99" t="str">
        <f>VLOOKUP('Selected Raw Data'!G95,fuel_name_map,2,0)</f>
        <v>ng</v>
      </c>
      <c r="G99" s="25">
        <f>IF(OR(fuel="water",fuel="wind"),1,IF('Selected Raw Data'!AC95&lt;&gt;0,'Selected Raw Data'!AC95/1000,LOOKUP(fuel,F$2:F$6,G94:G99)))</f>
        <v>8.5</v>
      </c>
      <c r="H99">
        <f>'Selected Raw Data'!K95</f>
        <v>3.4</v>
      </c>
      <c r="I99">
        <f t="shared" si="11"/>
        <v>3.4</v>
      </c>
      <c r="J99" s="24">
        <v>0</v>
      </c>
      <c r="K99">
        <f t="shared" ca="1" si="12"/>
        <v>0.85</v>
      </c>
      <c r="L99">
        <f>'GAMS gens'!I99</f>
        <v>3.4</v>
      </c>
      <c r="M99">
        <f t="shared" ca="1" si="13"/>
        <v>1</v>
      </c>
      <c r="N99">
        <f t="shared" ca="1" si="15"/>
        <v>10</v>
      </c>
      <c r="O99">
        <f t="shared" ca="1" si="15"/>
        <v>100</v>
      </c>
      <c r="P99">
        <f t="shared" ca="1" si="15"/>
        <v>0</v>
      </c>
    </row>
    <row r="100" spans="1:16">
      <c r="A100" t="str">
        <f>SUBSTITUTE(SUBSTITUTE(SUBSTITUTE(SUBSTITUTE('Selected Raw Data'!B96, " ", "_"), ",", "_"), ".", "_"), "&amp;", "_")</f>
        <v>Chocolate_Bayou_Plant</v>
      </c>
      <c r="B100">
        <f t="shared" ca="1" si="14"/>
        <v>2.04</v>
      </c>
      <c r="C100">
        <v>0</v>
      </c>
      <c r="D100">
        <v>0</v>
      </c>
      <c r="E100" s="24">
        <v>20</v>
      </c>
      <c r="F100" t="str">
        <f>VLOOKUP('Selected Raw Data'!G96,fuel_name_map,2,0)</f>
        <v>ng</v>
      </c>
      <c r="G100" s="25">
        <f>IF(OR(fuel="water",fuel="wind"),1,IF('Selected Raw Data'!AC96&lt;&gt;0,'Selected Raw Data'!AC96/1000,LOOKUP(fuel,F$2:F$6,G95:G100)))</f>
        <v>3.0999441999999999</v>
      </c>
      <c r="H100">
        <f>'Selected Raw Data'!K96</f>
        <v>55.3</v>
      </c>
      <c r="I100">
        <f t="shared" si="11"/>
        <v>55.3</v>
      </c>
      <c r="J100" s="24">
        <v>0</v>
      </c>
      <c r="K100">
        <f t="shared" ca="1" si="12"/>
        <v>0.85</v>
      </c>
      <c r="L100">
        <f>'GAMS gens'!I100</f>
        <v>55.3</v>
      </c>
      <c r="M100">
        <f t="shared" ca="1" si="13"/>
        <v>0.5</v>
      </c>
      <c r="N100">
        <f t="shared" ca="1" si="15"/>
        <v>100</v>
      </c>
      <c r="O100">
        <f t="shared" ca="1" si="15"/>
        <v>5000</v>
      </c>
      <c r="P100">
        <f t="shared" ca="1" si="15"/>
        <v>1000</v>
      </c>
    </row>
    <row r="101" spans="1:16">
      <c r="A101" t="str">
        <f>SUBSTITUTE(SUBSTITUTE(SUBSTITUTE(SUBSTITUTE('Selected Raw Data'!B97, " ", "_"), ",", "_"), ".", "_"), "&amp;", "_")</f>
        <v>ExxonMobil_Baytown_Refinery</v>
      </c>
      <c r="B101">
        <f t="shared" ca="1" si="14"/>
        <v>3.24</v>
      </c>
      <c r="C101">
        <v>0</v>
      </c>
      <c r="D101">
        <v>0</v>
      </c>
      <c r="E101" s="24">
        <v>20</v>
      </c>
      <c r="F101" t="str">
        <f>VLOOKUP('Selected Raw Data'!G97,fuel_name_map,2,0)</f>
        <v>ng</v>
      </c>
      <c r="G101" s="25">
        <f>IF(OR(fuel="water",fuel="wind"),1,IF('Selected Raw Data'!AC97&lt;&gt;0,'Selected Raw Data'!AC97/1000,LOOKUP(fuel,F$2:F$6,G96:G101)))</f>
        <v>9.7310637</v>
      </c>
      <c r="H101">
        <f>'Selected Raw Data'!K97</f>
        <v>207.4</v>
      </c>
      <c r="I101">
        <f t="shared" si="11"/>
        <v>207.4</v>
      </c>
      <c r="J101" s="24">
        <v>0</v>
      </c>
      <c r="K101">
        <f t="shared" ca="1" si="12"/>
        <v>0.85</v>
      </c>
      <c r="L101">
        <f>'GAMS gens'!I101</f>
        <v>207.4</v>
      </c>
      <c r="M101">
        <f t="shared" ca="1" si="13"/>
        <v>1</v>
      </c>
      <c r="N101">
        <f t="shared" ca="1" si="15"/>
        <v>10</v>
      </c>
      <c r="O101">
        <f t="shared" ca="1" si="15"/>
        <v>100</v>
      </c>
      <c r="P101">
        <f t="shared" ca="1" si="15"/>
        <v>0</v>
      </c>
    </row>
    <row r="102" spans="1:16" hidden="1">
      <c r="A102" t="str">
        <f>SUBSTITUTE(SUBSTITUTE(SUBSTITUTE(SUBSTITUTE('Selected Raw Data'!B98, " ", "_"), ",", "_"), ".", "_"), "&amp;", "_")</f>
        <v>Formosa_Utility_Venture_Ltd</v>
      </c>
      <c r="B102" t="str">
        <f t="shared" ca="1" si="14"/>
        <v/>
      </c>
      <c r="C102">
        <v>0</v>
      </c>
      <c r="D102">
        <v>0</v>
      </c>
      <c r="E102" s="24">
        <v>20</v>
      </c>
      <c r="F102" t="str">
        <f>VLOOKUP('Selected Raw Data'!G98,fuel_name_map,2,0)</f>
        <v>other</v>
      </c>
      <c r="G102" s="25">
        <f>IF(OR(fuel="water",fuel="wind"),1,IF('Selected Raw Data'!AC98&lt;&gt;0,'Selected Raw Data'!AC98/1000,LOOKUP(fuel,F$2:F$6,G97:G102)))</f>
        <v>0.6178418</v>
      </c>
      <c r="H102">
        <f>'Selected Raw Data'!K98</f>
        <v>689.4</v>
      </c>
      <c r="I102">
        <f t="shared" si="11"/>
        <v>689.4</v>
      </c>
      <c r="J102" s="24">
        <v>0</v>
      </c>
      <c r="K102" t="e">
        <f t="shared" ca="1" si="12"/>
        <v>#N/A</v>
      </c>
      <c r="L102">
        <f>'GAMS gens'!I102</f>
        <v>689.4</v>
      </c>
      <c r="M102" t="e">
        <f t="shared" ca="1" si="13"/>
        <v>#N/A</v>
      </c>
      <c r="N102" t="e">
        <f t="shared" ca="1" si="15"/>
        <v>#N/A</v>
      </c>
      <c r="O102" t="e">
        <f t="shared" ca="1" si="15"/>
        <v>#N/A</v>
      </c>
      <c r="P102" t="e">
        <f t="shared" ca="1" si="15"/>
        <v>#N/A</v>
      </c>
    </row>
    <row r="103" spans="1:16">
      <c r="A103" t="str">
        <f>SUBSTITUTE(SUBSTITUTE(SUBSTITUTE(SUBSTITUTE('Selected Raw Data'!B99, " ", "_"), ",", "_"), ".", "_"), "&amp;", "_")</f>
        <v>Pasadena</v>
      </c>
      <c r="B103">
        <f t="shared" ca="1" si="14"/>
        <v>3.24</v>
      </c>
      <c r="C103">
        <v>0</v>
      </c>
      <c r="D103">
        <v>0</v>
      </c>
      <c r="E103" s="24">
        <v>20</v>
      </c>
      <c r="F103" t="str">
        <f>VLOOKUP('Selected Raw Data'!G99,fuel_name_map,2,0)</f>
        <v>ng</v>
      </c>
      <c r="G103" s="25">
        <f>IF(OR(fuel="water",fuel="wind"),1,IF('Selected Raw Data'!AC99&lt;&gt;0,'Selected Raw Data'!AC99/1000,LOOKUP(fuel,F$2:F$6,G98:G103)))</f>
        <v>8.5504385999999997</v>
      </c>
      <c r="H103">
        <f>'Selected Raw Data'!K99</f>
        <v>6.5</v>
      </c>
      <c r="I103">
        <f t="shared" ref="I103:I134" si="16">H103</f>
        <v>6.5</v>
      </c>
      <c r="J103" s="24">
        <v>0</v>
      </c>
      <c r="K103">
        <f t="shared" ref="K103:K134" ca="1" si="17">IF(fuel="water",0.99,OFFSET(K$2,MATCH(fuel,$F$2:$F$6,0)-1,0))</f>
        <v>0.85</v>
      </c>
      <c r="L103">
        <f>'GAMS gens'!I103</f>
        <v>6.5</v>
      </c>
      <c r="M103">
        <f t="shared" ref="M103:M134" ca="1" si="18">IF(fuel="water",1,OFFSET(M$2,IF(AND(fuel="ng",heatrate&gt;ct_ccgt_split),1,0)+MATCH(fuel,$F$2:$F$6,0)-1,0))</f>
        <v>1</v>
      </c>
      <c r="N103">
        <f t="shared" ca="1" si="15"/>
        <v>10</v>
      </c>
      <c r="O103">
        <f t="shared" ca="1" si="15"/>
        <v>100</v>
      </c>
      <c r="P103">
        <f t="shared" ca="1" si="15"/>
        <v>0</v>
      </c>
    </row>
    <row r="104" spans="1:16" hidden="1">
      <c r="A104" t="str">
        <f>SUBSTITUTE(SUBSTITUTE(SUBSTITUTE(SUBSTITUTE('Selected Raw Data'!B100, " ", "_"), ",", "_"), ".", "_"), "&amp;", "_")</f>
        <v>AES_Deepwater</v>
      </c>
      <c r="B104" t="str">
        <f t="shared" ca="1" si="14"/>
        <v/>
      </c>
      <c r="C104">
        <v>0</v>
      </c>
      <c r="D104">
        <v>0</v>
      </c>
      <c r="E104" s="24">
        <v>20</v>
      </c>
      <c r="F104" t="str">
        <f>VLOOKUP('Selected Raw Data'!G100,fuel_name_map,2,0)</f>
        <v>other</v>
      </c>
      <c r="G104" s="25">
        <f>IF(OR(fuel="water",fuel="wind"),1,IF('Selected Raw Data'!AC100&lt;&gt;0,'Selected Raw Data'!AC100/1000,LOOKUP(fuel,F$2:F$6,G99:G104)))</f>
        <v>12.172833300000001</v>
      </c>
      <c r="H104">
        <f>'Selected Raw Data'!K100</f>
        <v>184</v>
      </c>
      <c r="I104">
        <f t="shared" si="16"/>
        <v>184</v>
      </c>
      <c r="J104" s="24">
        <v>0</v>
      </c>
      <c r="K104" t="e">
        <f t="shared" ca="1" si="17"/>
        <v>#N/A</v>
      </c>
      <c r="L104">
        <f>'GAMS gens'!I104</f>
        <v>184</v>
      </c>
      <c r="M104" t="e">
        <f t="shared" ca="1" si="18"/>
        <v>#N/A</v>
      </c>
      <c r="N104" t="e">
        <f t="shared" ca="1" si="15"/>
        <v>#N/A</v>
      </c>
      <c r="O104" t="e">
        <f t="shared" ca="1" si="15"/>
        <v>#N/A</v>
      </c>
      <c r="P104" t="e">
        <f t="shared" ca="1" si="15"/>
        <v>#N/A</v>
      </c>
    </row>
    <row r="105" spans="1:16">
      <c r="A105" t="str">
        <f>SUBSTITUTE(SUBSTITUTE(SUBSTITUTE(SUBSTITUTE('Selected Raw Data'!B101, " ", "_"), ",", "_"), ".", "_"), "&amp;", "_")</f>
        <v>ExxonMobil_Baytown_Turbine</v>
      </c>
      <c r="B105">
        <f t="shared" ca="1" si="14"/>
        <v>3.24</v>
      </c>
      <c r="C105">
        <v>0</v>
      </c>
      <c r="D105">
        <v>0</v>
      </c>
      <c r="E105" s="24">
        <v>20</v>
      </c>
      <c r="F105" t="str">
        <f>VLOOKUP('Selected Raw Data'!G101,fuel_name_map,2,0)</f>
        <v>ng</v>
      </c>
      <c r="G105" s="25">
        <f>IF(OR(fuel="water",fuel="wind"),1,IF('Selected Raw Data'!AC101&lt;&gt;0,'Selected Raw Data'!AC101/1000,LOOKUP(fuel,F$2:F$6,G100:G105)))</f>
        <v>8.5</v>
      </c>
      <c r="H105">
        <f>'Selected Raw Data'!K101</f>
        <v>376.9</v>
      </c>
      <c r="I105">
        <f t="shared" si="16"/>
        <v>376.9</v>
      </c>
      <c r="J105" s="24">
        <v>0</v>
      </c>
      <c r="K105">
        <f t="shared" ca="1" si="17"/>
        <v>0.85</v>
      </c>
      <c r="L105">
        <f>'GAMS gens'!I105</f>
        <v>376.9</v>
      </c>
      <c r="M105">
        <f t="shared" ca="1" si="18"/>
        <v>1</v>
      </c>
      <c r="N105">
        <f t="shared" ca="1" si="15"/>
        <v>10</v>
      </c>
      <c r="O105">
        <f t="shared" ca="1" si="15"/>
        <v>100</v>
      </c>
      <c r="P105">
        <f t="shared" ca="1" si="15"/>
        <v>0</v>
      </c>
    </row>
    <row r="106" spans="1:16">
      <c r="A106" t="str">
        <f>SUBSTITUTE(SUBSTITUTE(SUBSTITUTE(SUBSTITUTE('Selected Raw Data'!B102, " ", "_"), ",", "_"), ".", "_"), "&amp;", "_")</f>
        <v>Clear_Lake_Cogeneration_Ltd</v>
      </c>
      <c r="B106">
        <f t="shared" ca="1" si="14"/>
        <v>3.24</v>
      </c>
      <c r="C106">
        <v>0</v>
      </c>
      <c r="D106">
        <v>0</v>
      </c>
      <c r="E106" s="24">
        <v>20</v>
      </c>
      <c r="F106" t="str">
        <f>VLOOKUP('Selected Raw Data'!G102,fuel_name_map,2,0)</f>
        <v>ng</v>
      </c>
      <c r="G106" s="25">
        <f>IF(OR(fuel="water",fuel="wind"),1,IF('Selected Raw Data'!AC102&lt;&gt;0,'Selected Raw Data'!AC102/1000,LOOKUP(fuel,F$2:F$6,G101:G106)))</f>
        <v>8.5</v>
      </c>
      <c r="H106">
        <f>'Selected Raw Data'!K102</f>
        <v>465.2</v>
      </c>
      <c r="I106">
        <f t="shared" si="16"/>
        <v>465.2</v>
      </c>
      <c r="J106" s="24">
        <v>0</v>
      </c>
      <c r="K106">
        <f t="shared" ca="1" si="17"/>
        <v>0.85</v>
      </c>
      <c r="L106">
        <f>'GAMS gens'!I106</f>
        <v>465.2</v>
      </c>
      <c r="M106">
        <f t="shared" ca="1" si="18"/>
        <v>1</v>
      </c>
      <c r="N106">
        <f t="shared" ca="1" si="15"/>
        <v>10</v>
      </c>
      <c r="O106">
        <f t="shared" ca="1" si="15"/>
        <v>100</v>
      </c>
      <c r="P106">
        <f t="shared" ca="1" si="15"/>
        <v>0</v>
      </c>
    </row>
    <row r="107" spans="1:16">
      <c r="A107" t="str">
        <f>SUBSTITUTE(SUBSTITUTE(SUBSTITUTE(SUBSTITUTE('Selected Raw Data'!B103, " ", "_"), ",", "_"), ".", "_"), "&amp;", "_")</f>
        <v>Victoria_Texas_Plant</v>
      </c>
      <c r="B107">
        <f t="shared" ca="1" si="14"/>
        <v>3.24</v>
      </c>
      <c r="C107">
        <v>0</v>
      </c>
      <c r="D107">
        <v>0</v>
      </c>
      <c r="E107" s="24">
        <v>20</v>
      </c>
      <c r="F107" t="str">
        <f>VLOOKUP('Selected Raw Data'!G103,fuel_name_map,2,0)</f>
        <v>ng</v>
      </c>
      <c r="G107" s="25">
        <f>IF(OR(fuel="water",fuel="wind"),1,IF('Selected Raw Data'!AC103&lt;&gt;0,'Selected Raw Data'!AC103/1000,LOOKUP(fuel,F$2:F$6,G102:G107)))</f>
        <v>8.5</v>
      </c>
      <c r="H107">
        <f>'Selected Raw Data'!K103</f>
        <v>102.4</v>
      </c>
      <c r="I107">
        <f t="shared" si="16"/>
        <v>102.4</v>
      </c>
      <c r="J107" s="24">
        <v>0</v>
      </c>
      <c r="K107">
        <f t="shared" ca="1" si="17"/>
        <v>0.85</v>
      </c>
      <c r="L107">
        <f>'GAMS gens'!I107</f>
        <v>102.4</v>
      </c>
      <c r="M107">
        <f t="shared" ca="1" si="18"/>
        <v>1</v>
      </c>
      <c r="N107">
        <f t="shared" ref="N107:P126" ca="1" si="19">IF(fuel="water",0,OFFSET(N$2,IF(AND(fuel="ng",heatrate&gt;7.5),1,0)+MATCH(fuel,$F$2:$F$6,0)-1,0))</f>
        <v>10</v>
      </c>
      <c r="O107">
        <f t="shared" ca="1" si="19"/>
        <v>100</v>
      </c>
      <c r="P107">
        <f t="shared" ca="1" si="19"/>
        <v>0</v>
      </c>
    </row>
    <row r="108" spans="1:16">
      <c r="A108" t="str">
        <f>SUBSTITUTE(SUBSTITUTE(SUBSTITUTE(SUBSTITUTE('Selected Raw Data'!B104, " ", "_"), ",", "_"), ".", "_"), "&amp;", "_")</f>
        <v>Corpus_Refinery</v>
      </c>
      <c r="B108">
        <f t="shared" ca="1" si="14"/>
        <v>3.24</v>
      </c>
      <c r="C108">
        <v>0</v>
      </c>
      <c r="D108">
        <v>0</v>
      </c>
      <c r="E108" s="24">
        <v>20</v>
      </c>
      <c r="F108" t="str">
        <f>VLOOKUP('Selected Raw Data'!G104,fuel_name_map,2,0)</f>
        <v>ng</v>
      </c>
      <c r="G108" s="25">
        <f>IF(OR(fuel="water",fuel="wind"),1,IF('Selected Raw Data'!AC104&lt;&gt;0,'Selected Raw Data'!AC104/1000,LOOKUP(fuel,F$2:F$6,G103:G108)))</f>
        <v>8.5</v>
      </c>
      <c r="H108">
        <f>'Selected Raw Data'!K104</f>
        <v>64.7</v>
      </c>
      <c r="I108">
        <f t="shared" si="16"/>
        <v>64.7</v>
      </c>
      <c r="J108" s="24">
        <v>0</v>
      </c>
      <c r="K108">
        <f t="shared" ca="1" si="17"/>
        <v>0.85</v>
      </c>
      <c r="L108">
        <f>'GAMS gens'!I108</f>
        <v>64.7</v>
      </c>
      <c r="M108">
        <f t="shared" ca="1" si="18"/>
        <v>1</v>
      </c>
      <c r="N108">
        <f t="shared" ca="1" si="19"/>
        <v>10</v>
      </c>
      <c r="O108">
        <f t="shared" ca="1" si="19"/>
        <v>100</v>
      </c>
      <c r="P108">
        <f t="shared" ca="1" si="19"/>
        <v>0</v>
      </c>
    </row>
    <row r="109" spans="1:16">
      <c r="A109" t="str">
        <f>SUBSTITUTE(SUBSTITUTE(SUBSTITUTE(SUBSTITUTE('Selected Raw Data'!B105, " ", "_"), ",", "_"), ".", "_"), "&amp;", "_")</f>
        <v>Houston_Chemical_Complex_Battleground</v>
      </c>
      <c r="B109">
        <f t="shared" ca="1" si="14"/>
        <v>2.04</v>
      </c>
      <c r="C109">
        <v>0</v>
      </c>
      <c r="D109">
        <v>0</v>
      </c>
      <c r="E109" s="24">
        <v>20</v>
      </c>
      <c r="F109" t="str">
        <f>VLOOKUP('Selected Raw Data'!G105,fuel_name_map,2,0)</f>
        <v>ng</v>
      </c>
      <c r="G109" s="25">
        <f>IF(OR(fuel="water",fuel="wind"),1,IF('Selected Raw Data'!AC105&lt;&gt;0,'Selected Raw Data'!AC105/1000,LOOKUP(fuel,F$2:F$6,G104:G109)))</f>
        <v>0.47074480000000002</v>
      </c>
      <c r="H109">
        <f>'Selected Raw Data'!K105</f>
        <v>316.39999999999998</v>
      </c>
      <c r="I109">
        <f t="shared" si="16"/>
        <v>316.39999999999998</v>
      </c>
      <c r="J109" s="24">
        <v>0</v>
      </c>
      <c r="K109">
        <f t="shared" ca="1" si="17"/>
        <v>0.85</v>
      </c>
      <c r="L109">
        <f>'GAMS gens'!I109</f>
        <v>316.39999999999998</v>
      </c>
      <c r="M109">
        <f t="shared" ca="1" si="18"/>
        <v>0.5</v>
      </c>
      <c r="N109">
        <f t="shared" ca="1" si="19"/>
        <v>100</v>
      </c>
      <c r="O109">
        <f t="shared" ca="1" si="19"/>
        <v>5000</v>
      </c>
      <c r="P109">
        <f t="shared" ca="1" si="19"/>
        <v>1000</v>
      </c>
    </row>
    <row r="110" spans="1:16">
      <c r="A110" t="str">
        <f>SUBSTITUTE(SUBSTITUTE(SUBSTITUTE(SUBSTITUTE('Selected Raw Data'!B106, " ", "_"), ",", "_"), ".", "_"), "&amp;", "_")</f>
        <v>Rice_University</v>
      </c>
      <c r="B110">
        <f t="shared" ca="1" si="14"/>
        <v>3.24</v>
      </c>
      <c r="C110">
        <v>0</v>
      </c>
      <c r="D110">
        <v>0</v>
      </c>
      <c r="E110" s="24">
        <v>20</v>
      </c>
      <c r="F110" t="str">
        <f>VLOOKUP('Selected Raw Data'!G106,fuel_name_map,2,0)</f>
        <v>ng</v>
      </c>
      <c r="G110" s="25">
        <f>IF(OR(fuel="water",fuel="wind"),1,IF('Selected Raw Data'!AC106&lt;&gt;0,'Selected Raw Data'!AC106/1000,LOOKUP(fuel,F$2:F$6,G105:G110)))</f>
        <v>12.148523600000001</v>
      </c>
      <c r="H110">
        <f>'Selected Raw Data'!K106</f>
        <v>6.9</v>
      </c>
      <c r="I110">
        <f t="shared" si="16"/>
        <v>6.9</v>
      </c>
      <c r="J110" s="24">
        <v>0</v>
      </c>
      <c r="K110">
        <f t="shared" ca="1" si="17"/>
        <v>0.85</v>
      </c>
      <c r="L110">
        <f>'GAMS gens'!I110</f>
        <v>6.9</v>
      </c>
      <c r="M110">
        <f t="shared" ca="1" si="18"/>
        <v>1</v>
      </c>
      <c r="N110">
        <f t="shared" ca="1" si="19"/>
        <v>10</v>
      </c>
      <c r="O110">
        <f t="shared" ca="1" si="19"/>
        <v>100</v>
      </c>
      <c r="P110">
        <f t="shared" ca="1" si="19"/>
        <v>0</v>
      </c>
    </row>
    <row r="111" spans="1:16">
      <c r="A111" t="str">
        <f>SUBSTITUTE(SUBSTITUTE(SUBSTITUTE(SUBSTITUTE('Selected Raw Data'!B107, " ", "_"), ",", "_"), ".", "_"), "&amp;", "_")</f>
        <v>Paris_Generating_Station</v>
      </c>
      <c r="B111">
        <f t="shared" ca="1" si="14"/>
        <v>2.04</v>
      </c>
      <c r="C111">
        <v>0</v>
      </c>
      <c r="D111">
        <v>0</v>
      </c>
      <c r="E111" s="24">
        <v>20</v>
      </c>
      <c r="F111" t="str">
        <f>VLOOKUP('Selected Raw Data'!G107,fuel_name_map,2,0)</f>
        <v>ng</v>
      </c>
      <c r="G111" s="25">
        <f>IF(OR(fuel="water",fuel="wind"),1,IF('Selected Raw Data'!AC107&lt;&gt;0,'Selected Raw Data'!AC107/1000,LOOKUP(fuel,F$2:F$6,G106:G111)))</f>
        <v>2.4296999999999999E-2</v>
      </c>
      <c r="H111">
        <f>'Selected Raw Data'!K107</f>
        <v>250</v>
      </c>
      <c r="I111">
        <f t="shared" si="16"/>
        <v>250</v>
      </c>
      <c r="J111" s="24">
        <v>0</v>
      </c>
      <c r="K111">
        <f t="shared" ca="1" si="17"/>
        <v>0.85</v>
      </c>
      <c r="L111">
        <f>'GAMS gens'!I111</f>
        <v>250</v>
      </c>
      <c r="M111">
        <f t="shared" ca="1" si="18"/>
        <v>0.5</v>
      </c>
      <c r="N111">
        <f t="shared" ca="1" si="19"/>
        <v>100</v>
      </c>
      <c r="O111">
        <f t="shared" ca="1" si="19"/>
        <v>5000</v>
      </c>
      <c r="P111">
        <f t="shared" ca="1" si="19"/>
        <v>1000</v>
      </c>
    </row>
    <row r="112" spans="1:16">
      <c r="A112" t="str">
        <f>SUBSTITUTE(SUBSTITUTE(SUBSTITUTE(SUBSTITUTE('Selected Raw Data'!B108, " ", "_"), ",", "_"), ".", "_"), "&amp;", "_")</f>
        <v>Hal_C_Weaver_Power_Plant</v>
      </c>
      <c r="B112">
        <f t="shared" ca="1" si="14"/>
        <v>2.04</v>
      </c>
      <c r="C112">
        <v>0</v>
      </c>
      <c r="D112">
        <v>0</v>
      </c>
      <c r="E112" s="24">
        <v>20</v>
      </c>
      <c r="F112" t="str">
        <f>VLOOKUP('Selected Raw Data'!G108,fuel_name_map,2,0)</f>
        <v>ng</v>
      </c>
      <c r="G112" s="25">
        <f>IF(OR(fuel="water",fuel="wind"),1,IF('Selected Raw Data'!AC108&lt;&gt;0,'Selected Raw Data'!AC108/1000,LOOKUP(fuel,F$2:F$6,G107:G112)))</f>
        <v>2.7581536</v>
      </c>
      <c r="H112">
        <f>'Selected Raw Data'!K108</f>
        <v>128.4</v>
      </c>
      <c r="I112">
        <f t="shared" si="16"/>
        <v>128.4</v>
      </c>
      <c r="J112" s="24">
        <v>0</v>
      </c>
      <c r="K112">
        <f t="shared" ca="1" si="17"/>
        <v>0.85</v>
      </c>
      <c r="L112">
        <f>'GAMS gens'!I112</f>
        <v>128.4</v>
      </c>
      <c r="M112">
        <f t="shared" ca="1" si="18"/>
        <v>0.5</v>
      </c>
      <c r="N112">
        <f t="shared" ca="1" si="19"/>
        <v>100</v>
      </c>
      <c r="O112">
        <f t="shared" ca="1" si="19"/>
        <v>5000</v>
      </c>
      <c r="P112">
        <f t="shared" ca="1" si="19"/>
        <v>1000</v>
      </c>
    </row>
    <row r="113" spans="1:16" hidden="1">
      <c r="A113" t="str">
        <f>SUBSTITUTE(SUBSTITUTE(SUBSTITUTE(SUBSTITUTE('Selected Raw Data'!B109, " ", "_"), ",", "_"), ".", "_"), "&amp;", "_")</f>
        <v>Valero_Refinery_Corpus_Christi_West</v>
      </c>
      <c r="B113" t="str">
        <f t="shared" ca="1" si="14"/>
        <v/>
      </c>
      <c r="C113">
        <v>0</v>
      </c>
      <c r="D113">
        <v>0</v>
      </c>
      <c r="E113" s="24">
        <v>20</v>
      </c>
      <c r="F113" t="str">
        <f>VLOOKUP('Selected Raw Data'!G109,fuel_name_map,2,0)</f>
        <v>oil</v>
      </c>
      <c r="G113" s="25">
        <f>IF(OR(fuel="water",fuel="wind"),1,IF('Selected Raw Data'!AC109&lt;&gt;0,'Selected Raw Data'!AC109/1000,LOOKUP(fuel,F$2:F$6,G108:G113)))</f>
        <v>10.6277778</v>
      </c>
      <c r="H113">
        <f>'Selected Raw Data'!K109</f>
        <v>76.7</v>
      </c>
      <c r="I113">
        <f t="shared" si="16"/>
        <v>76.7</v>
      </c>
      <c r="J113" s="24">
        <v>0</v>
      </c>
      <c r="K113" t="e">
        <f t="shared" ca="1" si="17"/>
        <v>#N/A</v>
      </c>
      <c r="L113">
        <f>'GAMS gens'!I113</f>
        <v>76.7</v>
      </c>
      <c r="M113" t="e">
        <f t="shared" ca="1" si="18"/>
        <v>#N/A</v>
      </c>
      <c r="N113" t="e">
        <f t="shared" ca="1" si="19"/>
        <v>#N/A</v>
      </c>
      <c r="O113" t="e">
        <f t="shared" ca="1" si="19"/>
        <v>#N/A</v>
      </c>
      <c r="P113" t="e">
        <f t="shared" ca="1" si="19"/>
        <v>#N/A</v>
      </c>
    </row>
    <row r="114" spans="1:16">
      <c r="A114" t="str">
        <f>SUBSTITUTE(SUBSTITUTE(SUBSTITUTE(SUBSTITUTE('Selected Raw Data'!B110, " ", "_"), ",", "_"), ".", "_"), "&amp;", "_")</f>
        <v>Signal_Hill_Wichita_Falls_Power_LP</v>
      </c>
      <c r="B114">
        <f t="shared" ca="1" si="14"/>
        <v>3.24</v>
      </c>
      <c r="C114">
        <v>0</v>
      </c>
      <c r="D114">
        <v>0</v>
      </c>
      <c r="E114" s="24">
        <v>20</v>
      </c>
      <c r="F114" t="str">
        <f>VLOOKUP('Selected Raw Data'!G110,fuel_name_map,2,0)</f>
        <v>ng</v>
      </c>
      <c r="G114" s="25">
        <f>IF(OR(fuel="water",fuel="wind"),1,IF('Selected Raw Data'!AC110&lt;&gt;0,'Selected Raw Data'!AC110/1000,LOOKUP(fuel,F$2:F$6,G109:G114)))</f>
        <v>8.5</v>
      </c>
      <c r="H114">
        <f>'Selected Raw Data'!K110</f>
        <v>80</v>
      </c>
      <c r="I114">
        <f t="shared" si="16"/>
        <v>80</v>
      </c>
      <c r="J114" s="24">
        <v>0</v>
      </c>
      <c r="K114">
        <f t="shared" ca="1" si="17"/>
        <v>0.85</v>
      </c>
      <c r="L114">
        <f>'GAMS gens'!I114</f>
        <v>80</v>
      </c>
      <c r="M114">
        <f t="shared" ca="1" si="18"/>
        <v>1</v>
      </c>
      <c r="N114">
        <f t="shared" ca="1" si="19"/>
        <v>10</v>
      </c>
      <c r="O114">
        <f t="shared" ca="1" si="19"/>
        <v>100</v>
      </c>
      <c r="P114">
        <f t="shared" ca="1" si="19"/>
        <v>0</v>
      </c>
    </row>
    <row r="115" spans="1:16">
      <c r="A115" t="str">
        <f>SUBSTITUTE(SUBSTITUTE(SUBSTITUTE(SUBSTITUTE('Selected Raw Data'!B111, " ", "_"), ",", "_"), ".", "_"), "&amp;", "_")</f>
        <v>Newgulf_Cogen</v>
      </c>
      <c r="B115">
        <f t="shared" ca="1" si="14"/>
        <v>3.24</v>
      </c>
      <c r="C115">
        <v>0</v>
      </c>
      <c r="D115">
        <v>0</v>
      </c>
      <c r="E115" s="24">
        <v>20</v>
      </c>
      <c r="F115" t="str">
        <f>VLOOKUP('Selected Raw Data'!G111,fuel_name_map,2,0)</f>
        <v>ng</v>
      </c>
      <c r="G115" s="25">
        <f>IF(OR(fuel="water",fuel="wind"),1,IF('Selected Raw Data'!AC111&lt;&gt;0,'Selected Raw Data'!AC111/1000,LOOKUP(fuel,F$2:F$6,G110:G115)))</f>
        <v>12.230092699999998</v>
      </c>
      <c r="H115">
        <f>'Selected Raw Data'!K111</f>
        <v>91.2</v>
      </c>
      <c r="I115">
        <f t="shared" si="16"/>
        <v>91.2</v>
      </c>
      <c r="J115" s="24">
        <v>0</v>
      </c>
      <c r="K115">
        <f t="shared" ca="1" si="17"/>
        <v>0.85</v>
      </c>
      <c r="L115">
        <f>'GAMS gens'!I115</f>
        <v>91.2</v>
      </c>
      <c r="M115">
        <f t="shared" ca="1" si="18"/>
        <v>1</v>
      </c>
      <c r="N115">
        <f t="shared" ca="1" si="19"/>
        <v>10</v>
      </c>
      <c r="O115">
        <f t="shared" ca="1" si="19"/>
        <v>100</v>
      </c>
      <c r="P115">
        <f t="shared" ca="1" si="19"/>
        <v>0</v>
      </c>
    </row>
    <row r="116" spans="1:16">
      <c r="A116" t="str">
        <f>SUBSTITUTE(SUBSTITUTE(SUBSTITUTE(SUBSTITUTE('Selected Raw Data'!B112, " ", "_"), ",", "_"), ".", "_"), "&amp;", "_")</f>
        <v>Union_Carbide_Seadrift_Cogen</v>
      </c>
      <c r="B116">
        <f t="shared" ca="1" si="14"/>
        <v>2.04</v>
      </c>
      <c r="C116">
        <v>0</v>
      </c>
      <c r="D116">
        <v>0</v>
      </c>
      <c r="E116" s="24">
        <v>20</v>
      </c>
      <c r="F116" t="str">
        <f>VLOOKUP('Selected Raw Data'!G112,fuel_name_map,2,0)</f>
        <v>ng</v>
      </c>
      <c r="G116" s="25">
        <f>IF(OR(fuel="water",fuel="wind"),1,IF('Selected Raw Data'!AC112&lt;&gt;0,'Selected Raw Data'!AC112/1000,LOOKUP(fuel,F$2:F$6,G111:G116)))</f>
        <v>0.74255280000000001</v>
      </c>
      <c r="H116">
        <f>'Selected Raw Data'!K112</f>
        <v>168</v>
      </c>
      <c r="I116">
        <f t="shared" si="16"/>
        <v>168</v>
      </c>
      <c r="J116" s="24">
        <v>0</v>
      </c>
      <c r="K116">
        <f t="shared" ca="1" si="17"/>
        <v>0.85</v>
      </c>
      <c r="L116">
        <f>'GAMS gens'!I116</f>
        <v>168</v>
      </c>
      <c r="M116">
        <f t="shared" ca="1" si="18"/>
        <v>0.5</v>
      </c>
      <c r="N116">
        <f t="shared" ca="1" si="19"/>
        <v>100</v>
      </c>
      <c r="O116">
        <f t="shared" ca="1" si="19"/>
        <v>5000</v>
      </c>
      <c r="P116">
        <f t="shared" ca="1" si="19"/>
        <v>1000</v>
      </c>
    </row>
    <row r="117" spans="1:16">
      <c r="A117" t="str">
        <f>SUBSTITUTE(SUBSTITUTE(SUBSTITUTE(SUBSTITUTE('Selected Raw Data'!B113, " ", "_"), ",", "_"), ".", "_"), "&amp;", "_")</f>
        <v>Texas_City_Plant_Union_Carbide</v>
      </c>
      <c r="B117">
        <f t="shared" ca="1" si="14"/>
        <v>2.04</v>
      </c>
      <c r="C117">
        <v>0</v>
      </c>
      <c r="D117">
        <v>0</v>
      </c>
      <c r="E117" s="24">
        <v>20</v>
      </c>
      <c r="F117" t="str">
        <f>VLOOKUP('Selected Raw Data'!G113,fuel_name_map,2,0)</f>
        <v>ng</v>
      </c>
      <c r="G117" s="25">
        <f>IF(OR(fuel="water",fuel="wind"),1,IF('Selected Raw Data'!AC113&lt;&gt;0,'Selected Raw Data'!AC113/1000,LOOKUP(fuel,F$2:F$6,G112:G117)))</f>
        <v>3.5881694000000004</v>
      </c>
      <c r="H117">
        <f>'Selected Raw Data'!K113</f>
        <v>96</v>
      </c>
      <c r="I117">
        <f t="shared" si="16"/>
        <v>96</v>
      </c>
      <c r="J117" s="24">
        <v>0</v>
      </c>
      <c r="K117">
        <f t="shared" ca="1" si="17"/>
        <v>0.85</v>
      </c>
      <c r="L117">
        <f>'GAMS gens'!I117</f>
        <v>96</v>
      </c>
      <c r="M117">
        <f t="shared" ca="1" si="18"/>
        <v>0.5</v>
      </c>
      <c r="N117">
        <f t="shared" ca="1" si="19"/>
        <v>100</v>
      </c>
      <c r="O117">
        <f t="shared" ca="1" si="19"/>
        <v>5000</v>
      </c>
      <c r="P117">
        <f t="shared" ca="1" si="19"/>
        <v>1000</v>
      </c>
    </row>
    <row r="118" spans="1:16">
      <c r="A118" t="str">
        <f>SUBSTITUTE(SUBSTITUTE(SUBSTITUTE(SUBSTITUTE('Selected Raw Data'!B114, " ", "_"), ",", "_"), ".", "_"), "&amp;", "_")</f>
        <v>Texas_Petrochemicals</v>
      </c>
      <c r="B118">
        <f t="shared" ca="1" si="14"/>
        <v>2.04</v>
      </c>
      <c r="C118">
        <v>0</v>
      </c>
      <c r="D118">
        <v>0</v>
      </c>
      <c r="E118" s="24">
        <v>20</v>
      </c>
      <c r="F118" t="str">
        <f>VLOOKUP('Selected Raw Data'!G114,fuel_name_map,2,0)</f>
        <v>ng</v>
      </c>
      <c r="G118" s="25">
        <f>IF(OR(fuel="water",fuel="wind"),1,IF('Selected Raw Data'!AC114&lt;&gt;0,'Selected Raw Data'!AC114/1000,LOOKUP(fuel,F$2:F$6,G113:G118)))</f>
        <v>5.8380627</v>
      </c>
      <c r="H118">
        <f>'Selected Raw Data'!K114</f>
        <v>35</v>
      </c>
      <c r="I118">
        <f t="shared" si="16"/>
        <v>35</v>
      </c>
      <c r="J118" s="24">
        <v>0</v>
      </c>
      <c r="K118">
        <f t="shared" ca="1" si="17"/>
        <v>0.85</v>
      </c>
      <c r="L118">
        <f>'GAMS gens'!I118</f>
        <v>35</v>
      </c>
      <c r="M118">
        <f t="shared" ca="1" si="18"/>
        <v>0.5</v>
      </c>
      <c r="N118">
        <f t="shared" ca="1" si="19"/>
        <v>100</v>
      </c>
      <c r="O118">
        <f t="shared" ca="1" si="19"/>
        <v>5000</v>
      </c>
      <c r="P118">
        <f t="shared" ca="1" si="19"/>
        <v>1000</v>
      </c>
    </row>
    <row r="119" spans="1:16">
      <c r="A119" t="str">
        <f>SUBSTITUTE(SUBSTITUTE(SUBSTITUTE(SUBSTITUTE('Selected Raw Data'!B115, " ", "_"), ",", "_"), ".", "_"), "&amp;", "_")</f>
        <v>Southwest_Texas_State_University</v>
      </c>
      <c r="B119">
        <f t="shared" ca="1" si="14"/>
        <v>3.24</v>
      </c>
      <c r="C119">
        <v>0</v>
      </c>
      <c r="D119">
        <v>0</v>
      </c>
      <c r="E119" s="24">
        <v>20</v>
      </c>
      <c r="F119" t="str">
        <f>VLOOKUP('Selected Raw Data'!G115,fuel_name_map,2,0)</f>
        <v>ng</v>
      </c>
      <c r="G119" s="25">
        <f>IF(OR(fuel="water",fuel="wind"),1,IF('Selected Raw Data'!AC115&lt;&gt;0,'Selected Raw Data'!AC115/1000,LOOKUP(fuel,F$2:F$6,G114:G119)))</f>
        <v>10.0521078</v>
      </c>
      <c r="H119">
        <f>'Selected Raw Data'!K115</f>
        <v>6</v>
      </c>
      <c r="I119">
        <f t="shared" si="16"/>
        <v>6</v>
      </c>
      <c r="J119" s="24">
        <v>0</v>
      </c>
      <c r="K119">
        <f t="shared" ca="1" si="17"/>
        <v>0.85</v>
      </c>
      <c r="L119">
        <f>'GAMS gens'!I119</f>
        <v>6</v>
      </c>
      <c r="M119">
        <f t="shared" ca="1" si="18"/>
        <v>1</v>
      </c>
      <c r="N119">
        <f t="shared" ca="1" si="19"/>
        <v>10</v>
      </c>
      <c r="O119">
        <f t="shared" ca="1" si="19"/>
        <v>100</v>
      </c>
      <c r="P119">
        <f t="shared" ca="1" si="19"/>
        <v>0</v>
      </c>
    </row>
    <row r="120" spans="1:16">
      <c r="A120" t="str">
        <f>SUBSTITUTE(SUBSTITUTE(SUBSTITUTE(SUBSTITUTE('Selected Raw Data'!B116, " ", "_"), ",", "_"), ".", "_"), "&amp;", "_")</f>
        <v>Shell_Deer_Park</v>
      </c>
      <c r="B120">
        <f t="shared" ca="1" si="14"/>
        <v>3.24</v>
      </c>
      <c r="C120">
        <v>0</v>
      </c>
      <c r="D120">
        <v>0</v>
      </c>
      <c r="E120" s="24">
        <v>20</v>
      </c>
      <c r="F120" t="str">
        <f>VLOOKUP('Selected Raw Data'!G116,fuel_name_map,2,0)</f>
        <v>ng</v>
      </c>
      <c r="G120" s="25">
        <f>IF(OR(fuel="water",fuel="wind"),1,IF('Selected Raw Data'!AC116&lt;&gt;0,'Selected Raw Data'!AC116/1000,LOOKUP(fuel,F$2:F$6,G115:G120)))</f>
        <v>10.3777685</v>
      </c>
      <c r="H120">
        <f>'Selected Raw Data'!K116</f>
        <v>252</v>
      </c>
      <c r="I120">
        <f t="shared" si="16"/>
        <v>252</v>
      </c>
      <c r="J120" s="24">
        <v>0</v>
      </c>
      <c r="K120">
        <f t="shared" ca="1" si="17"/>
        <v>0.85</v>
      </c>
      <c r="L120">
        <f>'GAMS gens'!I120</f>
        <v>252</v>
      </c>
      <c r="M120">
        <f t="shared" ca="1" si="18"/>
        <v>1</v>
      </c>
      <c r="N120">
        <f t="shared" ca="1" si="19"/>
        <v>10</v>
      </c>
      <c r="O120">
        <f t="shared" ca="1" si="19"/>
        <v>100</v>
      </c>
      <c r="P120">
        <f t="shared" ca="1" si="19"/>
        <v>0</v>
      </c>
    </row>
    <row r="121" spans="1:16" hidden="1">
      <c r="A121" t="str">
        <f>SUBSTITUTE(SUBSTITUTE(SUBSTITUTE(SUBSTITUTE('Selected Raw Data'!B117, " ", "_"), ",", "_"), ".", "_"), "&amp;", "_")</f>
        <v>BP_Chemicals_Green_Lake_Plant</v>
      </c>
      <c r="B121" t="str">
        <f t="shared" ca="1" si="14"/>
        <v/>
      </c>
      <c r="C121">
        <v>0</v>
      </c>
      <c r="D121">
        <v>0</v>
      </c>
      <c r="E121" s="24">
        <v>20</v>
      </c>
      <c r="F121" t="str">
        <f>VLOOKUP('Selected Raw Data'!G117,fuel_name_map,2,0)</f>
        <v>other</v>
      </c>
      <c r="G121" s="25">
        <f ca="1">IF(OR(fuel="water",fuel="wind"),1,IF('Selected Raw Data'!AC117&lt;&gt;0,'Selected Raw Data'!AC117/1000,LOOKUP(fuel,F$2:F$6,G116:G121)))</f>
        <v>10.0521078</v>
      </c>
      <c r="H121">
        <f>'Selected Raw Data'!K117</f>
        <v>38.799999999999997</v>
      </c>
      <c r="I121">
        <f t="shared" si="16"/>
        <v>38.799999999999997</v>
      </c>
      <c r="J121" s="24">
        <v>0</v>
      </c>
      <c r="K121" t="e">
        <f t="shared" ca="1" si="17"/>
        <v>#N/A</v>
      </c>
      <c r="L121">
        <f>'GAMS gens'!I121</f>
        <v>38.799999999999997</v>
      </c>
      <c r="M121" t="e">
        <f t="shared" ca="1" si="18"/>
        <v>#N/A</v>
      </c>
      <c r="N121" t="e">
        <f t="shared" ca="1" si="19"/>
        <v>#N/A</v>
      </c>
      <c r="O121" t="e">
        <f t="shared" ca="1" si="19"/>
        <v>#N/A</v>
      </c>
      <c r="P121" t="e">
        <f t="shared" ca="1" si="19"/>
        <v>#N/A</v>
      </c>
    </row>
    <row r="122" spans="1:16">
      <c r="A122" t="str">
        <f>SUBSTITUTE(SUBSTITUTE(SUBSTITUTE(SUBSTITUTE('Selected Raw Data'!B118, " ", "_"), ",", "_"), ".", "_"), "&amp;", "_")</f>
        <v>Corpus_Christi</v>
      </c>
      <c r="B122">
        <f t="shared" ca="1" si="14"/>
        <v>3.24</v>
      </c>
      <c r="C122">
        <v>0</v>
      </c>
      <c r="D122">
        <v>0</v>
      </c>
      <c r="E122" s="24">
        <v>20</v>
      </c>
      <c r="F122" t="str">
        <f>VLOOKUP('Selected Raw Data'!G118,fuel_name_map,2,0)</f>
        <v>ng</v>
      </c>
      <c r="G122" s="25">
        <f>IF(OR(fuel="water",fuel="wind"),1,IF('Selected Raw Data'!AC118&lt;&gt;0,'Selected Raw Data'!AC118/1000,LOOKUP(fuel,F$2:F$6,G117:G122)))</f>
        <v>11.9530423</v>
      </c>
      <c r="H122">
        <f>'Selected Raw Data'!K118</f>
        <v>41</v>
      </c>
      <c r="I122">
        <f t="shared" si="16"/>
        <v>41</v>
      </c>
      <c r="J122" s="24">
        <v>0</v>
      </c>
      <c r="K122">
        <f t="shared" ca="1" si="17"/>
        <v>0.85</v>
      </c>
      <c r="L122">
        <f>'GAMS gens'!I122</f>
        <v>41</v>
      </c>
      <c r="M122">
        <f t="shared" ca="1" si="18"/>
        <v>1</v>
      </c>
      <c r="N122">
        <f t="shared" ca="1" si="19"/>
        <v>10</v>
      </c>
      <c r="O122">
        <f t="shared" ca="1" si="19"/>
        <v>100</v>
      </c>
      <c r="P122">
        <f t="shared" ca="1" si="19"/>
        <v>0</v>
      </c>
    </row>
    <row r="123" spans="1:16" hidden="1">
      <c r="A123" t="str">
        <f>SUBSTITUTE(SUBSTITUTE(SUBSTITUTE(SUBSTITUTE('Selected Raw Data'!B119, " ", "_"), ",", "_"), ".", "_"), "&amp;", "_")</f>
        <v>DFW_Gas_Recovery</v>
      </c>
      <c r="B123" t="str">
        <f t="shared" ca="1" si="14"/>
        <v/>
      </c>
      <c r="C123">
        <v>0</v>
      </c>
      <c r="D123">
        <v>0</v>
      </c>
      <c r="E123" s="24">
        <v>20</v>
      </c>
      <c r="F123" t="str">
        <f>VLOOKUP('Selected Raw Data'!G119,fuel_name_map,2,0)</f>
        <v>other</v>
      </c>
      <c r="G123" s="25">
        <f>IF(OR(fuel="water",fuel="wind"),1,IF('Selected Raw Data'!AC119&lt;&gt;0,'Selected Raw Data'!AC119/1000,LOOKUP(fuel,F$2:F$6,G118:G123)))</f>
        <v>23.799258300000002</v>
      </c>
      <c r="H123">
        <f>'Selected Raw Data'!K119</f>
        <v>6</v>
      </c>
      <c r="I123">
        <f t="shared" si="16"/>
        <v>6</v>
      </c>
      <c r="J123" s="24">
        <v>0</v>
      </c>
      <c r="K123" t="e">
        <f t="shared" ca="1" si="17"/>
        <v>#N/A</v>
      </c>
      <c r="L123">
        <f>'GAMS gens'!I123</f>
        <v>6</v>
      </c>
      <c r="M123" t="e">
        <f t="shared" ca="1" si="18"/>
        <v>#N/A</v>
      </c>
      <c r="N123" t="e">
        <f t="shared" ca="1" si="19"/>
        <v>#N/A</v>
      </c>
      <c r="O123" t="e">
        <f t="shared" ca="1" si="19"/>
        <v>#N/A</v>
      </c>
      <c r="P123" t="e">
        <f t="shared" ca="1" si="19"/>
        <v>#N/A</v>
      </c>
    </row>
    <row r="124" spans="1:16">
      <c r="A124" t="str">
        <f>SUBSTITUTE(SUBSTITUTE(SUBSTITUTE(SUBSTITUTE('Selected Raw Data'!B120, " ", "_"), ",", "_"), ".", "_"), "&amp;", "_")</f>
        <v>TXU_Sweetwater_Generating_Plant</v>
      </c>
      <c r="B124">
        <f t="shared" ca="1" si="14"/>
        <v>3.24</v>
      </c>
      <c r="C124">
        <v>0</v>
      </c>
      <c r="D124">
        <v>0</v>
      </c>
      <c r="E124" s="24">
        <v>20</v>
      </c>
      <c r="F124" t="str">
        <f>VLOOKUP('Selected Raw Data'!G120,fuel_name_map,2,0)</f>
        <v>ng</v>
      </c>
      <c r="G124" s="25">
        <f>IF(OR(fuel="water",fuel="wind"),1,IF('Selected Raw Data'!AC120&lt;&gt;0,'Selected Raw Data'!AC120/1000,LOOKUP(fuel,F$2:F$6,G119:G124)))</f>
        <v>8.0859674000000012</v>
      </c>
      <c r="H124">
        <f>'Selected Raw Data'!K120</f>
        <v>344</v>
      </c>
      <c r="I124">
        <f t="shared" si="16"/>
        <v>344</v>
      </c>
      <c r="J124" s="24">
        <v>0</v>
      </c>
      <c r="K124">
        <f t="shared" ca="1" si="17"/>
        <v>0.85</v>
      </c>
      <c r="L124">
        <f>'GAMS gens'!I124</f>
        <v>344</v>
      </c>
      <c r="M124">
        <f t="shared" ca="1" si="18"/>
        <v>1</v>
      </c>
      <c r="N124">
        <f t="shared" ca="1" si="19"/>
        <v>10</v>
      </c>
      <c r="O124">
        <f t="shared" ca="1" si="19"/>
        <v>100</v>
      </c>
      <c r="P124">
        <f t="shared" ca="1" si="19"/>
        <v>0</v>
      </c>
    </row>
    <row r="125" spans="1:16">
      <c r="A125" t="str">
        <f>SUBSTITUTE(SUBSTITUTE(SUBSTITUTE(SUBSTITUTE('Selected Raw Data'!B121, " ", "_"), ",", "_"), ".", "_"), "&amp;", "_")</f>
        <v>Altura_Cogen</v>
      </c>
      <c r="B125">
        <f t="shared" ca="1" si="14"/>
        <v>3.24</v>
      </c>
      <c r="C125">
        <v>0</v>
      </c>
      <c r="D125">
        <v>0</v>
      </c>
      <c r="E125" s="24">
        <v>20</v>
      </c>
      <c r="F125" t="str">
        <f>VLOOKUP('Selected Raw Data'!G121,fuel_name_map,2,0)</f>
        <v>ng</v>
      </c>
      <c r="G125" s="25">
        <f>IF(OR(fuel="water",fuel="wind"),1,IF('Selected Raw Data'!AC121&lt;&gt;0,'Selected Raw Data'!AC121/1000,LOOKUP(fuel,F$2:F$6,G120:G125)))</f>
        <v>10.5846138</v>
      </c>
      <c r="H125">
        <f>'Selected Raw Data'!K121</f>
        <v>643.6</v>
      </c>
      <c r="I125">
        <f t="shared" si="16"/>
        <v>643.6</v>
      </c>
      <c r="J125" s="24">
        <v>0</v>
      </c>
      <c r="K125">
        <f t="shared" ca="1" si="17"/>
        <v>0.85</v>
      </c>
      <c r="L125">
        <f>'GAMS gens'!I125</f>
        <v>643.6</v>
      </c>
      <c r="M125">
        <f t="shared" ca="1" si="18"/>
        <v>1</v>
      </c>
      <c r="N125">
        <f t="shared" ca="1" si="19"/>
        <v>10</v>
      </c>
      <c r="O125">
        <f t="shared" ca="1" si="19"/>
        <v>100</v>
      </c>
      <c r="P125">
        <f t="shared" ca="1" si="19"/>
        <v>0</v>
      </c>
    </row>
    <row r="126" spans="1:16">
      <c r="A126" t="str">
        <f>SUBSTITUTE(SUBSTITUTE(SUBSTITUTE(SUBSTITUTE('Selected Raw Data'!B122, " ", "_"), ",", "_"), ".", "_"), "&amp;", "_")</f>
        <v>Valero_Refining_Texas_Houston</v>
      </c>
      <c r="B126">
        <f t="shared" ca="1" si="14"/>
        <v>2.04</v>
      </c>
      <c r="C126">
        <v>0</v>
      </c>
      <c r="D126">
        <v>0</v>
      </c>
      <c r="E126" s="24">
        <v>20</v>
      </c>
      <c r="F126" t="str">
        <f>VLOOKUP('Selected Raw Data'!G122,fuel_name_map,2,0)</f>
        <v>ng</v>
      </c>
      <c r="G126" s="25">
        <f>IF(OR(fuel="water",fuel="wind"),1,IF('Selected Raw Data'!AC122&lt;&gt;0,'Selected Raw Data'!AC122/1000,LOOKUP(fuel,F$2:F$6,G121:G126)))</f>
        <v>6.8515945</v>
      </c>
      <c r="H126">
        <f>'Selected Raw Data'!K122</f>
        <v>34.200000000000003</v>
      </c>
      <c r="I126">
        <f t="shared" si="16"/>
        <v>34.200000000000003</v>
      </c>
      <c r="J126" s="24">
        <v>0</v>
      </c>
      <c r="K126">
        <f t="shared" ca="1" si="17"/>
        <v>0.85</v>
      </c>
      <c r="L126">
        <f>'GAMS gens'!I126</f>
        <v>34.200000000000003</v>
      </c>
      <c r="M126">
        <f t="shared" ca="1" si="18"/>
        <v>0.5</v>
      </c>
      <c r="N126">
        <f t="shared" ca="1" si="19"/>
        <v>100</v>
      </c>
      <c r="O126">
        <f t="shared" ca="1" si="19"/>
        <v>5000</v>
      </c>
      <c r="P126">
        <f t="shared" ca="1" si="19"/>
        <v>1000</v>
      </c>
    </row>
    <row r="127" spans="1:16">
      <c r="A127" t="str">
        <f>SUBSTITUTE(SUBSTITUTE(SUBSTITUTE(SUBSTITUTE('Selected Raw Data'!B123, " ", "_"), ",", "_"), ".", "_"), "&amp;", "_")</f>
        <v>Valero_Refining_Texas_City</v>
      </c>
      <c r="B127">
        <f t="shared" ca="1" si="14"/>
        <v>3.24</v>
      </c>
      <c r="C127">
        <v>0</v>
      </c>
      <c r="D127">
        <v>0</v>
      </c>
      <c r="E127" s="24">
        <v>20</v>
      </c>
      <c r="F127" t="str">
        <f>VLOOKUP('Selected Raw Data'!G123,fuel_name_map,2,0)</f>
        <v>ng</v>
      </c>
      <c r="G127" s="25">
        <f>IF(OR(fuel="water",fuel="wind"),1,IF('Selected Raw Data'!AC123&lt;&gt;0,'Selected Raw Data'!AC123/1000,LOOKUP(fuel,F$2:F$6,G122:G127)))</f>
        <v>8.5</v>
      </c>
      <c r="H127">
        <f>'Selected Raw Data'!K123</f>
        <v>32.4</v>
      </c>
      <c r="I127">
        <f t="shared" si="16"/>
        <v>32.4</v>
      </c>
      <c r="J127" s="24">
        <v>0</v>
      </c>
      <c r="K127">
        <f t="shared" ca="1" si="17"/>
        <v>0.85</v>
      </c>
      <c r="L127">
        <f>'GAMS gens'!I127</f>
        <v>32.4</v>
      </c>
      <c r="M127">
        <f t="shared" ca="1" si="18"/>
        <v>1</v>
      </c>
      <c r="N127">
        <f t="shared" ref="N127:P146" ca="1" si="20">IF(fuel="water",0,OFFSET(N$2,IF(AND(fuel="ng",heatrate&gt;7.5),1,0)+MATCH(fuel,$F$2:$F$6,0)-1,0))</f>
        <v>10</v>
      </c>
      <c r="O127">
        <f t="shared" ca="1" si="20"/>
        <v>100</v>
      </c>
      <c r="P127">
        <f t="shared" ca="1" si="20"/>
        <v>0</v>
      </c>
    </row>
    <row r="128" spans="1:16" hidden="1">
      <c r="A128" t="str">
        <f>SUBSTITUTE(SUBSTITUTE(SUBSTITUTE(SUBSTITUTE('Selected Raw Data'!B124, " ", "_"), ",", "_"), ".", "_"), "&amp;", "_")</f>
        <v>Rhodia_Houston_Plant</v>
      </c>
      <c r="B128" t="str">
        <f t="shared" ca="1" si="14"/>
        <v/>
      </c>
      <c r="C128">
        <v>0</v>
      </c>
      <c r="D128">
        <v>0</v>
      </c>
      <c r="E128" s="24">
        <v>20</v>
      </c>
      <c r="F128" t="str">
        <f>VLOOKUP('Selected Raw Data'!G124,fuel_name_map,2,0)</f>
        <v>other</v>
      </c>
      <c r="G128" s="25">
        <f>IF(OR(fuel="water",fuel="wind"),1,IF('Selected Raw Data'!AC124&lt;&gt;0,'Selected Raw Data'!AC124/1000,LOOKUP(fuel,F$2:F$6,G123:G128)))</f>
        <v>5.5563536000000004</v>
      </c>
      <c r="H128">
        <f>'Selected Raw Data'!K124</f>
        <v>7.5</v>
      </c>
      <c r="I128">
        <f t="shared" si="16"/>
        <v>7.5</v>
      </c>
      <c r="J128" s="24">
        <v>0</v>
      </c>
      <c r="K128" t="e">
        <f t="shared" ca="1" si="17"/>
        <v>#N/A</v>
      </c>
      <c r="L128">
        <f>'GAMS gens'!I128</f>
        <v>7.5</v>
      </c>
      <c r="M128" t="e">
        <f t="shared" ca="1" si="18"/>
        <v>#N/A</v>
      </c>
      <c r="N128" t="e">
        <f t="shared" ca="1" si="20"/>
        <v>#N/A</v>
      </c>
      <c r="O128" t="e">
        <f t="shared" ca="1" si="20"/>
        <v>#N/A</v>
      </c>
      <c r="P128" t="e">
        <f t="shared" ca="1" si="20"/>
        <v>#N/A</v>
      </c>
    </row>
    <row r="129" spans="1:16">
      <c r="A129" t="str">
        <f>SUBSTITUTE(SUBSTITUTE(SUBSTITUTE(SUBSTITUTE('Selected Raw Data'!B125, " ", "_"), ",", "_"), ".", "_"), "&amp;", "_")</f>
        <v>Point_Comfort_Operations</v>
      </c>
      <c r="B129">
        <f t="shared" ca="1" si="14"/>
        <v>2.04</v>
      </c>
      <c r="C129">
        <v>0</v>
      </c>
      <c r="D129">
        <v>0</v>
      </c>
      <c r="E129" s="24">
        <v>20</v>
      </c>
      <c r="F129" t="str">
        <f>VLOOKUP('Selected Raw Data'!G125,fuel_name_map,2,0)</f>
        <v>ng</v>
      </c>
      <c r="G129" s="25">
        <f>IF(OR(fuel="water",fuel="wind"),1,IF('Selected Raw Data'!AC125&lt;&gt;0,'Selected Raw Data'!AC125/1000,LOOKUP(fuel,F$2:F$6,G124:G129)))</f>
        <v>5.1357545</v>
      </c>
      <c r="H129">
        <f>'Selected Raw Data'!K125</f>
        <v>63.1</v>
      </c>
      <c r="I129">
        <f t="shared" si="16"/>
        <v>63.1</v>
      </c>
      <c r="J129" s="24">
        <v>0</v>
      </c>
      <c r="K129">
        <f t="shared" ca="1" si="17"/>
        <v>0.85</v>
      </c>
      <c r="L129">
        <f>'GAMS gens'!I129</f>
        <v>63.1</v>
      </c>
      <c r="M129">
        <f t="shared" ca="1" si="18"/>
        <v>0.5</v>
      </c>
      <c r="N129">
        <f t="shared" ca="1" si="20"/>
        <v>100</v>
      </c>
      <c r="O129">
        <f t="shared" ca="1" si="20"/>
        <v>5000</v>
      </c>
      <c r="P129">
        <f t="shared" ca="1" si="20"/>
        <v>1000</v>
      </c>
    </row>
    <row r="130" spans="1:16">
      <c r="A130" t="str">
        <f>SUBSTITUTE(SUBSTITUTE(SUBSTITUTE(SUBSTITUTE('Selected Raw Data'!B126, " ", "_"), ",", "_"), ".", "_"), "&amp;", "_")</f>
        <v>Sandow_Station</v>
      </c>
      <c r="B130">
        <f t="shared" ca="1" si="14"/>
        <v>4.6900000000000004</v>
      </c>
      <c r="C130">
        <v>0</v>
      </c>
      <c r="D130">
        <v>0</v>
      </c>
      <c r="E130" s="24">
        <v>20</v>
      </c>
      <c r="F130" t="str">
        <f>VLOOKUP('Selected Raw Data'!G126,fuel_name_map,2,0)</f>
        <v>coal</v>
      </c>
      <c r="G130" s="25">
        <f>IF(OR(fuel="water",fuel="wind"),1,IF('Selected Raw Data'!AC126&lt;&gt;0,'Selected Raw Data'!AC126/1000,LOOKUP(fuel,F$2:F$6,G125:G130)))</f>
        <v>11.7565966</v>
      </c>
      <c r="H130">
        <f>'Selected Raw Data'!K126</f>
        <v>363</v>
      </c>
      <c r="I130">
        <f t="shared" si="16"/>
        <v>363</v>
      </c>
      <c r="J130" s="24">
        <v>0</v>
      </c>
      <c r="K130">
        <f t="shared" ca="1" si="17"/>
        <v>0.85</v>
      </c>
      <c r="L130">
        <f>'GAMS gens'!I130</f>
        <v>363</v>
      </c>
      <c r="M130">
        <f t="shared" ca="1" si="18"/>
        <v>0.2</v>
      </c>
      <c r="N130">
        <f t="shared" ca="1" si="20"/>
        <v>300</v>
      </c>
      <c r="O130">
        <f t="shared" ca="1" si="20"/>
        <v>20000</v>
      </c>
      <c r="P130">
        <f t="shared" ca="1" si="20"/>
        <v>10000</v>
      </c>
    </row>
    <row r="131" spans="1:16" hidden="1">
      <c r="A131" t="str">
        <f>SUBSTITUTE(SUBSTITUTE(SUBSTITUTE(SUBSTITUTE('Selected Raw Data'!B127, " ", "_"), ",", "_"), ".", "_"), "&amp;", "_")</f>
        <v>Texas_City_Power_Plant</v>
      </c>
      <c r="B131" t="str">
        <f t="shared" ca="1" si="14"/>
        <v/>
      </c>
      <c r="C131">
        <v>0</v>
      </c>
      <c r="D131">
        <v>0</v>
      </c>
      <c r="E131" s="24">
        <v>20</v>
      </c>
      <c r="F131" t="str">
        <f>VLOOKUP('Selected Raw Data'!G127,fuel_name_map,2,0)</f>
        <v>oil</v>
      </c>
      <c r="G131" s="25">
        <f>IF(OR(fuel="water",fuel="wind"),1,IF('Selected Raw Data'!AC127&lt;&gt;0,'Selected Raw Data'!AC127/1000,LOOKUP(fuel,F$2:F$6,G126:G131)))</f>
        <v>1.7719228</v>
      </c>
      <c r="H131">
        <f>'Selected Raw Data'!K127</f>
        <v>450</v>
      </c>
      <c r="I131">
        <f t="shared" si="16"/>
        <v>450</v>
      </c>
      <c r="J131" s="24">
        <v>0</v>
      </c>
      <c r="K131" t="e">
        <f t="shared" ca="1" si="17"/>
        <v>#N/A</v>
      </c>
      <c r="L131">
        <f>'GAMS gens'!I131</f>
        <v>450</v>
      </c>
      <c r="M131" t="e">
        <f t="shared" ca="1" si="18"/>
        <v>#N/A</v>
      </c>
      <c r="N131" t="e">
        <f t="shared" ca="1" si="20"/>
        <v>#N/A</v>
      </c>
      <c r="O131" t="e">
        <f t="shared" ca="1" si="20"/>
        <v>#N/A</v>
      </c>
      <c r="P131" t="e">
        <f t="shared" ca="1" si="20"/>
        <v>#N/A</v>
      </c>
    </row>
    <row r="132" spans="1:16">
      <c r="A132" t="str">
        <f>SUBSTITUTE(SUBSTITUTE(SUBSTITUTE(SUBSTITUTE('Selected Raw Data'!B128, " ", "_"), ",", "_"), ".", "_"), "&amp;", "_")</f>
        <v>Dow_Chemical_Texas_Operation</v>
      </c>
      <c r="B132">
        <f t="shared" ca="1" si="14"/>
        <v>3.24</v>
      </c>
      <c r="C132">
        <v>0</v>
      </c>
      <c r="D132">
        <v>0</v>
      </c>
      <c r="E132" s="24">
        <v>20</v>
      </c>
      <c r="F132" t="str">
        <f>VLOOKUP('Selected Raw Data'!G128,fuel_name_map,2,0)</f>
        <v>ng</v>
      </c>
      <c r="G132" s="25">
        <f>IF(OR(fuel="water",fuel="wind"),1,IF('Selected Raw Data'!AC128&lt;&gt;0,'Selected Raw Data'!AC128/1000,LOOKUP(fuel,F$2:F$6,G127:G132)))</f>
        <v>7.5463057999999998</v>
      </c>
      <c r="H132">
        <f>'Selected Raw Data'!K128</f>
        <v>1328.6</v>
      </c>
      <c r="I132">
        <f t="shared" si="16"/>
        <v>1328.6</v>
      </c>
      <c r="J132" s="24">
        <v>0</v>
      </c>
      <c r="K132">
        <f t="shared" ca="1" si="17"/>
        <v>0.85</v>
      </c>
      <c r="L132">
        <f>'GAMS gens'!I132</f>
        <v>1328.6</v>
      </c>
      <c r="M132">
        <f t="shared" ca="1" si="18"/>
        <v>1</v>
      </c>
      <c r="N132">
        <f t="shared" ca="1" si="20"/>
        <v>10</v>
      </c>
      <c r="O132">
        <f t="shared" ca="1" si="20"/>
        <v>100</v>
      </c>
      <c r="P132">
        <f t="shared" ca="1" si="20"/>
        <v>0</v>
      </c>
    </row>
    <row r="133" spans="1:16">
      <c r="A133" t="str">
        <f>SUBSTITUTE(SUBSTITUTE(SUBSTITUTE(SUBSTITUTE('Selected Raw Data'!B129, " ", "_"), ",", "_"), ".", "_"), "&amp;", "_")</f>
        <v>Power_Station_4</v>
      </c>
      <c r="B133">
        <f t="shared" ca="1" si="14"/>
        <v>3.24</v>
      </c>
      <c r="C133">
        <v>0</v>
      </c>
      <c r="D133">
        <v>0</v>
      </c>
      <c r="E133" s="24">
        <v>20</v>
      </c>
      <c r="F133" t="str">
        <f>VLOOKUP('Selected Raw Data'!G129,fuel_name_map,2,0)</f>
        <v>ng</v>
      </c>
      <c r="G133" s="25">
        <f>IF(OR(fuel="water",fuel="wind"),1,IF('Selected Raw Data'!AC129&lt;&gt;0,'Selected Raw Data'!AC129/1000,LOOKUP(fuel,F$2:F$6,G128:G133)))</f>
        <v>12.728316000000001</v>
      </c>
      <c r="H133">
        <f>'Selected Raw Data'!K129</f>
        <v>191.1</v>
      </c>
      <c r="I133">
        <f t="shared" si="16"/>
        <v>191.1</v>
      </c>
      <c r="J133" s="24">
        <v>0</v>
      </c>
      <c r="K133">
        <f t="shared" ca="1" si="17"/>
        <v>0.85</v>
      </c>
      <c r="L133">
        <f>'GAMS gens'!I133</f>
        <v>191.1</v>
      </c>
      <c r="M133">
        <f t="shared" ca="1" si="18"/>
        <v>1</v>
      </c>
      <c r="N133">
        <f t="shared" ca="1" si="20"/>
        <v>10</v>
      </c>
      <c r="O133">
        <f t="shared" ca="1" si="20"/>
        <v>100</v>
      </c>
      <c r="P133">
        <f t="shared" ca="1" si="20"/>
        <v>0</v>
      </c>
    </row>
    <row r="134" spans="1:16">
      <c r="A134" t="str">
        <f>SUBSTITUTE(SUBSTITUTE(SUBSTITUTE(SUBSTITUTE('Selected Raw Data'!B130, " ", "_"), ",", "_"), ".", "_"), "&amp;", "_")</f>
        <v>C_R_Wing_Cogen_Plant</v>
      </c>
      <c r="B134">
        <f t="shared" ca="1" si="14"/>
        <v>3.24</v>
      </c>
      <c r="C134">
        <v>0</v>
      </c>
      <c r="D134">
        <v>0</v>
      </c>
      <c r="E134" s="24">
        <v>20</v>
      </c>
      <c r="F134" t="str">
        <f>VLOOKUP('Selected Raw Data'!G130,fuel_name_map,2,0)</f>
        <v>ng</v>
      </c>
      <c r="G134" s="25">
        <f>IF(OR(fuel="water",fuel="wind"),1,IF('Selected Raw Data'!AC130&lt;&gt;0,'Selected Raw Data'!AC130/1000,LOOKUP(fuel,F$2:F$6,G129:G134)))</f>
        <v>8.5245431000000007</v>
      </c>
      <c r="H134">
        <f>'Selected Raw Data'!K130</f>
        <v>230</v>
      </c>
      <c r="I134">
        <f t="shared" si="16"/>
        <v>230</v>
      </c>
      <c r="J134" s="24">
        <v>0</v>
      </c>
      <c r="K134">
        <f t="shared" ca="1" si="17"/>
        <v>0.85</v>
      </c>
      <c r="L134">
        <f>'GAMS gens'!I134</f>
        <v>230</v>
      </c>
      <c r="M134">
        <f t="shared" ca="1" si="18"/>
        <v>1</v>
      </c>
      <c r="N134">
        <f t="shared" ca="1" si="20"/>
        <v>10</v>
      </c>
      <c r="O134">
        <f t="shared" ca="1" si="20"/>
        <v>100</v>
      </c>
      <c r="P134">
        <f t="shared" ca="1" si="20"/>
        <v>0</v>
      </c>
    </row>
    <row r="135" spans="1:16">
      <c r="A135" t="str">
        <f>SUBSTITUTE(SUBSTITUTE(SUBSTITUTE(SUBSTITUTE('Selected Raw Data'!B131, " ", "_"), ",", "_"), ".", "_"), "&amp;", "_")</f>
        <v>S_L_Cogeneration</v>
      </c>
      <c r="B135">
        <f t="shared" ca="1" si="14"/>
        <v>3.24</v>
      </c>
      <c r="C135">
        <v>0</v>
      </c>
      <c r="D135">
        <v>0</v>
      </c>
      <c r="E135" s="24">
        <v>20</v>
      </c>
      <c r="F135" t="str">
        <f>VLOOKUP('Selected Raw Data'!G131,fuel_name_map,2,0)</f>
        <v>ng</v>
      </c>
      <c r="G135" s="25">
        <f>IF(OR(fuel="water",fuel="wind"),1,IF('Selected Raw Data'!AC131&lt;&gt;0,'Selected Raw Data'!AC131/1000,LOOKUP(fuel,F$2:F$6,G130:G135)))</f>
        <v>8.5</v>
      </c>
      <c r="H135">
        <f>'Selected Raw Data'!K131</f>
        <v>55</v>
      </c>
      <c r="I135">
        <f t="shared" ref="I135:I166" si="21">H135</f>
        <v>55</v>
      </c>
      <c r="J135" s="24">
        <v>0</v>
      </c>
      <c r="K135">
        <f t="shared" ref="K135:K166" ca="1" si="22">IF(fuel="water",0.99,OFFSET(K$2,MATCH(fuel,$F$2:$F$6,0)-1,0))</f>
        <v>0.85</v>
      </c>
      <c r="L135">
        <f>'GAMS gens'!I135</f>
        <v>55</v>
      </c>
      <c r="M135">
        <f t="shared" ref="M135:M166" ca="1" si="23">IF(fuel="water",1,OFFSET(M$2,IF(AND(fuel="ng",heatrate&gt;ct_ccgt_split),1,0)+MATCH(fuel,$F$2:$F$6,0)-1,0))</f>
        <v>1</v>
      </c>
      <c r="N135">
        <f t="shared" ca="1" si="20"/>
        <v>10</v>
      </c>
      <c r="O135">
        <f t="shared" ca="1" si="20"/>
        <v>100</v>
      </c>
      <c r="P135">
        <f t="shared" ca="1" si="20"/>
        <v>0</v>
      </c>
    </row>
    <row r="136" spans="1:16" hidden="1">
      <c r="A136" t="str">
        <f>SUBSTITUTE(SUBSTITUTE(SUBSTITUTE(SUBSTITUTE('Selected Raw Data'!B132, " ", "_"), ",", "_"), ".", "_"), "&amp;", "_")</f>
        <v>Sherwin_Alumina</v>
      </c>
      <c r="B136" t="str">
        <f t="shared" ref="B136:B199" ca="1" si="24">IFERROR(IF(fuel="water",1,OFFSET(B$2,IF(AND(fuel="ng",heatrate&gt;ct_ccgt_split),1,0)+MATCH(fuel,$F$2:$F$6,0)-1,0)),"")</f>
        <v/>
      </c>
      <c r="C136">
        <v>0</v>
      </c>
      <c r="D136">
        <v>0</v>
      </c>
      <c r="E136" s="24">
        <v>20</v>
      </c>
      <c r="F136" t="str">
        <f>VLOOKUP('Selected Raw Data'!G132,fuel_name_map,2,0)</f>
        <v>other</v>
      </c>
      <c r="G136" s="25">
        <f ca="1">IF(OR(fuel="water",fuel="wind"),1,IF('Selected Raw Data'!AC132&lt;&gt;0,'Selected Raw Data'!AC132/1000,LOOKUP(fuel,F$2:F$6,G131:G136)))</f>
        <v>8.5245431000000007</v>
      </c>
      <c r="H136">
        <f>'Selected Raw Data'!K132</f>
        <v>24</v>
      </c>
      <c r="I136">
        <f t="shared" si="21"/>
        <v>24</v>
      </c>
      <c r="J136" s="24">
        <v>0</v>
      </c>
      <c r="K136" t="e">
        <f t="shared" ca="1" si="22"/>
        <v>#N/A</v>
      </c>
      <c r="L136">
        <f>'GAMS gens'!I136</f>
        <v>24</v>
      </c>
      <c r="M136" t="e">
        <f t="shared" ca="1" si="23"/>
        <v>#N/A</v>
      </c>
      <c r="N136" t="e">
        <f t="shared" ca="1" si="20"/>
        <v>#N/A</v>
      </c>
      <c r="O136" t="e">
        <f t="shared" ca="1" si="20"/>
        <v>#N/A</v>
      </c>
      <c r="P136" t="e">
        <f t="shared" ca="1" si="20"/>
        <v>#N/A</v>
      </c>
    </row>
    <row r="137" spans="1:16">
      <c r="A137" t="str">
        <f>SUBSTITUTE(SUBSTITUTE(SUBSTITUTE(SUBSTITUTE('Selected Raw Data'!B133, " ", "_"), ",", "_"), ".", "_"), "&amp;", "_")</f>
        <v>Westhollow_Technology_Center</v>
      </c>
      <c r="B137">
        <f t="shared" ca="1" si="24"/>
        <v>3.24</v>
      </c>
      <c r="C137">
        <v>0</v>
      </c>
      <c r="D137">
        <v>0</v>
      </c>
      <c r="E137" s="24">
        <v>20</v>
      </c>
      <c r="F137" t="str">
        <f>VLOOKUP('Selected Raw Data'!G133,fuel_name_map,2,0)</f>
        <v>ng</v>
      </c>
      <c r="G137" s="25">
        <f>IF(OR(fuel="water",fuel="wind"),1,IF('Selected Raw Data'!AC133&lt;&gt;0,'Selected Raw Data'!AC133/1000,LOOKUP(fuel,F$2:F$6,G132:G137)))</f>
        <v>8.5</v>
      </c>
      <c r="H137">
        <f>'Selected Raw Data'!K133</f>
        <v>3.7</v>
      </c>
      <c r="I137">
        <f t="shared" si="21"/>
        <v>3.7</v>
      </c>
      <c r="J137" s="24">
        <v>0</v>
      </c>
      <c r="K137">
        <f t="shared" ca="1" si="22"/>
        <v>0.85</v>
      </c>
      <c r="L137">
        <f>'GAMS gens'!I137</f>
        <v>3.7</v>
      </c>
      <c r="M137">
        <f t="shared" ca="1" si="23"/>
        <v>1</v>
      </c>
      <c r="N137">
        <f t="shared" ca="1" si="20"/>
        <v>10</v>
      </c>
      <c r="O137">
        <f t="shared" ca="1" si="20"/>
        <v>100</v>
      </c>
      <c r="P137">
        <f t="shared" ca="1" si="20"/>
        <v>0</v>
      </c>
    </row>
    <row r="138" spans="1:16" hidden="1">
      <c r="A138" t="str">
        <f>SUBSTITUTE(SUBSTITUTE(SUBSTITUTE(SUBSTITUTE('Selected Raw Data'!B134, " ", "_"), ",", "_"), ".", "_"), "&amp;", "_")</f>
        <v>Rio_Grande_Valley_Sugar_Growers</v>
      </c>
      <c r="B138" t="str">
        <f t="shared" ca="1" si="24"/>
        <v/>
      </c>
      <c r="C138">
        <v>0</v>
      </c>
      <c r="D138">
        <v>0</v>
      </c>
      <c r="E138" s="24">
        <v>20</v>
      </c>
      <c r="F138" t="str">
        <f>VLOOKUP('Selected Raw Data'!G134,fuel_name_map,2,0)</f>
        <v>other</v>
      </c>
      <c r="G138" s="25">
        <f>IF(OR(fuel="water",fuel="wind"),1,IF('Selected Raw Data'!AC134&lt;&gt;0,'Selected Raw Data'!AC134/1000,LOOKUP(fuel,F$2:F$6,G133:G138)))</f>
        <v>8.0071902999999995</v>
      </c>
      <c r="H138">
        <f>'Selected Raw Data'!K134</f>
        <v>7.5</v>
      </c>
      <c r="I138">
        <f t="shared" si="21"/>
        <v>7.5</v>
      </c>
      <c r="J138" s="24">
        <v>0</v>
      </c>
      <c r="K138" t="e">
        <f t="shared" ca="1" si="22"/>
        <v>#N/A</v>
      </c>
      <c r="L138">
        <f>'GAMS gens'!I138</f>
        <v>7.5</v>
      </c>
      <c r="M138" t="e">
        <f t="shared" ca="1" si="23"/>
        <v>#N/A</v>
      </c>
      <c r="N138" t="e">
        <f t="shared" ca="1" si="20"/>
        <v>#N/A</v>
      </c>
      <c r="O138" t="e">
        <f t="shared" ca="1" si="20"/>
        <v>#N/A</v>
      </c>
      <c r="P138" t="e">
        <f t="shared" ca="1" si="20"/>
        <v>#N/A</v>
      </c>
    </row>
    <row r="139" spans="1:16" hidden="1">
      <c r="A139" t="str">
        <f>SUBSTITUTE(SUBSTITUTE(SUBSTITUTE(SUBSTITUTE('Selected Raw Data'!B135, " ", "_"), ",", "_"), ".", "_"), "&amp;", "_")</f>
        <v>PPG_Industries_Works_4</v>
      </c>
      <c r="B139" t="str">
        <f t="shared" ca="1" si="24"/>
        <v/>
      </c>
      <c r="C139">
        <v>0</v>
      </c>
      <c r="D139">
        <v>0</v>
      </c>
      <c r="E139" s="24">
        <v>20</v>
      </c>
      <c r="F139" t="str">
        <f>VLOOKUP('Selected Raw Data'!G135,fuel_name_map,2,0)</f>
        <v>oil</v>
      </c>
      <c r="G139" s="25">
        <f>IF(OR(fuel="water",fuel="wind"),1,IF('Selected Raw Data'!AC135&lt;&gt;0,'Selected Raw Data'!AC135/1000,LOOKUP(fuel,F$2:F$6,G134:G139)))</f>
        <v>6.5689620000000009</v>
      </c>
      <c r="H139">
        <f>'Selected Raw Data'!K135</f>
        <v>6</v>
      </c>
      <c r="I139">
        <f t="shared" si="21"/>
        <v>6</v>
      </c>
      <c r="J139" s="24">
        <v>0</v>
      </c>
      <c r="K139" t="e">
        <f t="shared" ca="1" si="22"/>
        <v>#N/A</v>
      </c>
      <c r="L139">
        <f>'GAMS gens'!I139</f>
        <v>6</v>
      </c>
      <c r="M139" t="e">
        <f t="shared" ca="1" si="23"/>
        <v>#N/A</v>
      </c>
      <c r="N139" t="e">
        <f t="shared" ca="1" si="20"/>
        <v>#N/A</v>
      </c>
      <c r="O139" t="e">
        <f t="shared" ca="1" si="20"/>
        <v>#N/A</v>
      </c>
      <c r="P139" t="e">
        <f t="shared" ca="1" si="20"/>
        <v>#N/A</v>
      </c>
    </row>
    <row r="140" spans="1:16">
      <c r="A140" t="str">
        <f>SUBSTITUTE(SUBSTITUTE(SUBSTITUTE(SUBSTITUTE('Selected Raw Data'!B136, " ", "_"), ",", "_"), ".", "_"), "&amp;", "_")</f>
        <v>Benedum_Plant</v>
      </c>
      <c r="B140">
        <f t="shared" ca="1" si="24"/>
        <v>3.24</v>
      </c>
      <c r="C140">
        <v>0</v>
      </c>
      <c r="D140">
        <v>0</v>
      </c>
      <c r="E140" s="24">
        <v>20</v>
      </c>
      <c r="F140" t="str">
        <f>VLOOKUP('Selected Raw Data'!G136,fuel_name_map,2,0)</f>
        <v>ng</v>
      </c>
      <c r="G140" s="25">
        <f>IF(OR(fuel="water",fuel="wind"),1,IF('Selected Raw Data'!AC136&lt;&gt;0,'Selected Raw Data'!AC136/1000,LOOKUP(fuel,F$2:F$6,G135:G140)))</f>
        <v>12.8353866</v>
      </c>
      <c r="H140">
        <f>'Selected Raw Data'!K136</f>
        <v>2</v>
      </c>
      <c r="I140">
        <f t="shared" si="21"/>
        <v>2</v>
      </c>
      <c r="J140" s="24">
        <v>0</v>
      </c>
      <c r="K140">
        <f t="shared" ca="1" si="22"/>
        <v>0.85</v>
      </c>
      <c r="L140">
        <f>'GAMS gens'!I140</f>
        <v>2</v>
      </c>
      <c r="M140">
        <f t="shared" ca="1" si="23"/>
        <v>1</v>
      </c>
      <c r="N140">
        <f t="shared" ca="1" si="20"/>
        <v>10</v>
      </c>
      <c r="O140">
        <f t="shared" ca="1" si="20"/>
        <v>100</v>
      </c>
      <c r="P140">
        <f t="shared" ca="1" si="20"/>
        <v>0</v>
      </c>
    </row>
    <row r="141" spans="1:16">
      <c r="A141" t="str">
        <f>SUBSTITUTE(SUBSTITUTE(SUBSTITUTE(SUBSTITUTE('Selected Raw Data'!B137, " ", "_"), ",", "_"), ".", "_"), "&amp;", "_")</f>
        <v>Midkiff_Plant</v>
      </c>
      <c r="B141">
        <f t="shared" ca="1" si="24"/>
        <v>3.24</v>
      </c>
      <c r="C141">
        <v>0</v>
      </c>
      <c r="D141">
        <v>0</v>
      </c>
      <c r="E141" s="24">
        <v>20</v>
      </c>
      <c r="F141" t="str">
        <f>VLOOKUP('Selected Raw Data'!G137,fuel_name_map,2,0)</f>
        <v>ng</v>
      </c>
      <c r="G141" s="25">
        <f>IF(OR(fuel="water",fuel="wind"),1,IF('Selected Raw Data'!AC137&lt;&gt;0,'Selected Raw Data'!AC137/1000,LOOKUP(fuel,F$2:F$6,G136:G141)))</f>
        <v>13.5728554</v>
      </c>
      <c r="H141">
        <f>'Selected Raw Data'!K137</f>
        <v>3.6</v>
      </c>
      <c r="I141">
        <f t="shared" si="21"/>
        <v>3.6</v>
      </c>
      <c r="J141" s="24">
        <v>0</v>
      </c>
      <c r="K141">
        <f t="shared" ca="1" si="22"/>
        <v>0.85</v>
      </c>
      <c r="L141">
        <f>'GAMS gens'!I141</f>
        <v>3.6</v>
      </c>
      <c r="M141">
        <f t="shared" ca="1" si="23"/>
        <v>1</v>
      </c>
      <c r="N141">
        <f t="shared" ca="1" si="20"/>
        <v>10</v>
      </c>
      <c r="O141">
        <f t="shared" ca="1" si="20"/>
        <v>100</v>
      </c>
      <c r="P141">
        <f t="shared" ca="1" si="20"/>
        <v>0</v>
      </c>
    </row>
    <row r="142" spans="1:16" hidden="1">
      <c r="A142" t="str">
        <f>SUBSTITUTE(SUBSTITUTE(SUBSTITUTE(SUBSTITUTE('Selected Raw Data'!B138, " ", "_"), ",", "_"), ".", "_"), "&amp;", "_")</f>
        <v>Village_Creek_Wastewater_Treatment_Plant</v>
      </c>
      <c r="B142" t="str">
        <f t="shared" ca="1" si="24"/>
        <v/>
      </c>
      <c r="C142">
        <v>0</v>
      </c>
      <c r="D142">
        <v>0</v>
      </c>
      <c r="E142" s="24">
        <v>20</v>
      </c>
      <c r="F142" t="str">
        <f>VLOOKUP('Selected Raw Data'!G138,fuel_name_map,2,0)</f>
        <v>other</v>
      </c>
      <c r="G142" s="25">
        <f>IF(OR(fuel="water",fuel="wind"),1,IF('Selected Raw Data'!AC138&lt;&gt;0,'Selected Raw Data'!AC138/1000,LOOKUP(fuel,F$2:F$6,G137:G142)))</f>
        <v>8.5</v>
      </c>
      <c r="H142">
        <f>'Selected Raw Data'!K138</f>
        <v>12.4</v>
      </c>
      <c r="I142">
        <f t="shared" si="21"/>
        <v>12.4</v>
      </c>
      <c r="J142" s="24">
        <v>0</v>
      </c>
      <c r="K142" t="e">
        <f t="shared" ca="1" si="22"/>
        <v>#N/A</v>
      </c>
      <c r="L142">
        <f>'GAMS gens'!I142</f>
        <v>12.4</v>
      </c>
      <c r="M142" t="e">
        <f t="shared" ca="1" si="23"/>
        <v>#N/A</v>
      </c>
      <c r="N142" t="e">
        <f t="shared" ca="1" si="20"/>
        <v>#N/A</v>
      </c>
      <c r="O142" t="e">
        <f t="shared" ca="1" si="20"/>
        <v>#N/A</v>
      </c>
      <c r="P142" t="e">
        <f t="shared" ca="1" si="20"/>
        <v>#N/A</v>
      </c>
    </row>
    <row r="143" spans="1:16">
      <c r="A143" t="str">
        <f>SUBSTITUTE(SUBSTITUTE(SUBSTITUTE(SUBSTITUTE('Selected Raw Data'!B139, " ", "_"), ",", "_"), ".", "_"), "&amp;", "_")</f>
        <v>University_of_Texas_at_San_Antonio</v>
      </c>
      <c r="B143">
        <f t="shared" ca="1" si="24"/>
        <v>3.24</v>
      </c>
      <c r="C143">
        <v>0</v>
      </c>
      <c r="D143">
        <v>0</v>
      </c>
      <c r="E143" s="24">
        <v>20</v>
      </c>
      <c r="F143" t="str">
        <f>VLOOKUP('Selected Raw Data'!G139,fuel_name_map,2,0)</f>
        <v>ng</v>
      </c>
      <c r="G143" s="25">
        <f>IF(OR(fuel="water",fuel="wind"),1,IF('Selected Raw Data'!AC139&lt;&gt;0,'Selected Raw Data'!AC139/1000,LOOKUP(fuel,F$2:F$6,G138:G143)))</f>
        <v>8.5</v>
      </c>
      <c r="H143">
        <f>'Selected Raw Data'!K139</f>
        <v>3.4</v>
      </c>
      <c r="I143">
        <f t="shared" si="21"/>
        <v>3.4</v>
      </c>
      <c r="J143" s="24">
        <v>0</v>
      </c>
      <c r="K143">
        <f t="shared" ca="1" si="22"/>
        <v>0.85</v>
      </c>
      <c r="L143">
        <f>'GAMS gens'!I143</f>
        <v>3.4</v>
      </c>
      <c r="M143">
        <f t="shared" ca="1" si="23"/>
        <v>1</v>
      </c>
      <c r="N143">
        <f t="shared" ca="1" si="20"/>
        <v>10</v>
      </c>
      <c r="O143">
        <f t="shared" ca="1" si="20"/>
        <v>100</v>
      </c>
      <c r="P143">
        <f t="shared" ca="1" si="20"/>
        <v>0</v>
      </c>
    </row>
    <row r="144" spans="1:16">
      <c r="A144" t="str">
        <f>SUBSTITUTE(SUBSTITUTE(SUBSTITUTE(SUBSTITUTE('Selected Raw Data'!B140, " ", "_"), ",", "_"), ".", "_"), "&amp;", "_")</f>
        <v>University_of_Texas_at_Dallas</v>
      </c>
      <c r="B144">
        <f t="shared" ca="1" si="24"/>
        <v>3.24</v>
      </c>
      <c r="C144">
        <v>0</v>
      </c>
      <c r="D144">
        <v>0</v>
      </c>
      <c r="E144" s="24">
        <v>20</v>
      </c>
      <c r="F144" t="str">
        <f>VLOOKUP('Selected Raw Data'!G140,fuel_name_map,2,0)</f>
        <v>ng</v>
      </c>
      <c r="G144" s="25">
        <f>IF(OR(fuel="water",fuel="wind"),1,IF('Selected Raw Data'!AC140&lt;&gt;0,'Selected Raw Data'!AC140/1000,LOOKUP(fuel,F$2:F$6,G139:G144)))</f>
        <v>8.5</v>
      </c>
      <c r="H144">
        <f>'Selected Raw Data'!K140</f>
        <v>3.5</v>
      </c>
      <c r="I144">
        <f t="shared" si="21"/>
        <v>3.5</v>
      </c>
      <c r="J144" s="24">
        <v>0</v>
      </c>
      <c r="K144">
        <f t="shared" ca="1" si="22"/>
        <v>0.85</v>
      </c>
      <c r="L144">
        <f>'GAMS gens'!I144</f>
        <v>3.5</v>
      </c>
      <c r="M144">
        <f t="shared" ca="1" si="23"/>
        <v>1</v>
      </c>
      <c r="N144">
        <f t="shared" ca="1" si="20"/>
        <v>10</v>
      </c>
      <c r="O144">
        <f t="shared" ca="1" si="20"/>
        <v>100</v>
      </c>
      <c r="P144">
        <f t="shared" ca="1" si="20"/>
        <v>0</v>
      </c>
    </row>
    <row r="145" spans="1:16">
      <c r="A145" t="str">
        <f>SUBSTITUTE(SUBSTITUTE(SUBSTITUTE(SUBSTITUTE('Selected Raw Data'!B141, " ", "_"), ",", "_"), ".", "_"), "&amp;", "_")</f>
        <v>Oyster_Creek_Unit_VIII</v>
      </c>
      <c r="B145">
        <f t="shared" ca="1" si="24"/>
        <v>3.24</v>
      </c>
      <c r="C145">
        <v>0</v>
      </c>
      <c r="D145">
        <v>0</v>
      </c>
      <c r="E145" s="24">
        <v>20</v>
      </c>
      <c r="F145" t="str">
        <f>VLOOKUP('Selected Raw Data'!G141,fuel_name_map,2,0)</f>
        <v>ng</v>
      </c>
      <c r="G145" s="25">
        <f>IF(OR(fuel="water",fuel="wind"),1,IF('Selected Raw Data'!AC141&lt;&gt;0,'Selected Raw Data'!AC141/1000,LOOKUP(fuel,F$2:F$6,G140:G145)))</f>
        <v>8.2851766000000016</v>
      </c>
      <c r="H145">
        <f>'Selected Raw Data'!K141</f>
        <v>497.9</v>
      </c>
      <c r="I145">
        <f t="shared" si="21"/>
        <v>497.9</v>
      </c>
      <c r="J145" s="24">
        <v>0</v>
      </c>
      <c r="K145">
        <f t="shared" ca="1" si="22"/>
        <v>0.85</v>
      </c>
      <c r="L145">
        <f>'GAMS gens'!I145</f>
        <v>497.9</v>
      </c>
      <c r="M145">
        <f t="shared" ca="1" si="23"/>
        <v>1</v>
      </c>
      <c r="N145">
        <f t="shared" ca="1" si="20"/>
        <v>10</v>
      </c>
      <c r="O145">
        <f t="shared" ca="1" si="20"/>
        <v>100</v>
      </c>
      <c r="P145">
        <f t="shared" ca="1" si="20"/>
        <v>0</v>
      </c>
    </row>
    <row r="146" spans="1:16">
      <c r="A146" t="str">
        <f>SUBSTITUTE(SUBSTITUTE(SUBSTITUTE(SUBSTITUTE('Selected Raw Data'!B142, " ", "_"), ",", "_"), ".", "_"), "&amp;", "_")</f>
        <v>Johnson_County</v>
      </c>
      <c r="B146">
        <f t="shared" ca="1" si="24"/>
        <v>3.24</v>
      </c>
      <c r="C146">
        <v>0</v>
      </c>
      <c r="D146">
        <v>0</v>
      </c>
      <c r="E146" s="24">
        <v>20</v>
      </c>
      <c r="F146" t="str">
        <f>VLOOKUP('Selected Raw Data'!G142,fuel_name_map,2,0)</f>
        <v>ng</v>
      </c>
      <c r="G146" s="25">
        <f>IF(OR(fuel="water",fuel="wind"),1,IF('Selected Raw Data'!AC142&lt;&gt;0,'Selected Raw Data'!AC142/1000,LOOKUP(fuel,F$2:F$6,G141:G146)))</f>
        <v>7.9992640000000002</v>
      </c>
      <c r="H146">
        <f>'Selected Raw Data'!K142</f>
        <v>282.60000000000002</v>
      </c>
      <c r="I146">
        <f t="shared" si="21"/>
        <v>282.60000000000002</v>
      </c>
      <c r="J146" s="24">
        <v>0</v>
      </c>
      <c r="K146">
        <f t="shared" ca="1" si="22"/>
        <v>0.85</v>
      </c>
      <c r="L146">
        <f>'GAMS gens'!I146</f>
        <v>282.60000000000002</v>
      </c>
      <c r="M146">
        <f t="shared" ca="1" si="23"/>
        <v>1</v>
      </c>
      <c r="N146">
        <f t="shared" ca="1" si="20"/>
        <v>10</v>
      </c>
      <c r="O146">
        <f t="shared" ca="1" si="20"/>
        <v>100</v>
      </c>
      <c r="P146">
        <f t="shared" ca="1" si="20"/>
        <v>0</v>
      </c>
    </row>
    <row r="147" spans="1:16">
      <c r="A147" t="str">
        <f>SUBSTITUTE(SUBSTITUTE(SUBSTITUTE(SUBSTITUTE('Selected Raw Data'!B143, " ", "_"), ",", "_"), ".", "_"), "&amp;", "_")</f>
        <v>Fullerton</v>
      </c>
      <c r="B147">
        <f t="shared" ca="1" si="24"/>
        <v>3.24</v>
      </c>
      <c r="C147">
        <v>0</v>
      </c>
      <c r="D147">
        <v>0</v>
      </c>
      <c r="E147" s="24">
        <v>20</v>
      </c>
      <c r="F147" t="str">
        <f>VLOOKUP('Selected Raw Data'!G143,fuel_name_map,2,0)</f>
        <v>ng</v>
      </c>
      <c r="G147" s="25">
        <f>IF(OR(fuel="water",fuel="wind"),1,IF('Selected Raw Data'!AC143&lt;&gt;0,'Selected Raw Data'!AC143/1000,LOOKUP(fuel,F$2:F$6,G142:G147)))</f>
        <v>12.7314375</v>
      </c>
      <c r="H147">
        <f>'Selected Raw Data'!K143</f>
        <v>3</v>
      </c>
      <c r="I147">
        <f t="shared" si="21"/>
        <v>3</v>
      </c>
      <c r="J147" s="24">
        <v>0</v>
      </c>
      <c r="K147">
        <f t="shared" ca="1" si="22"/>
        <v>0.85</v>
      </c>
      <c r="L147">
        <f>'GAMS gens'!I147</f>
        <v>3</v>
      </c>
      <c r="M147">
        <f t="shared" ca="1" si="23"/>
        <v>1</v>
      </c>
      <c r="N147">
        <f t="shared" ref="N147:P166" ca="1" si="25">IF(fuel="water",0,OFFSET(N$2,IF(AND(fuel="ng",heatrate&gt;7.5),1,0)+MATCH(fuel,$F$2:$F$6,0)-1,0))</f>
        <v>10</v>
      </c>
      <c r="O147">
        <f t="shared" ca="1" si="25"/>
        <v>100</v>
      </c>
      <c r="P147">
        <f t="shared" ca="1" si="25"/>
        <v>0</v>
      </c>
    </row>
    <row r="148" spans="1:16">
      <c r="A148" t="str">
        <f>SUBSTITUTE(SUBSTITUTE(SUBSTITUTE(SUBSTITUTE('Selected Raw Data'!B144, " ", "_"), ",", "_"), ".", "_"), "&amp;", "_")</f>
        <v>West_Texas_Windplant</v>
      </c>
      <c r="B148">
        <f t="shared" ca="1" si="24"/>
        <v>0</v>
      </c>
      <c r="C148">
        <v>0</v>
      </c>
      <c r="D148">
        <v>0</v>
      </c>
      <c r="E148" s="24">
        <v>20</v>
      </c>
      <c r="F148" t="str">
        <f>VLOOKUP('Selected Raw Data'!G144,fuel_name_map,2,0)</f>
        <v>wind</v>
      </c>
      <c r="G148" s="25">
        <f>IF(OR(fuel="water",fuel="wind"),1,IF('Selected Raw Data'!AC144&lt;&gt;0,'Selected Raw Data'!AC144/1000,LOOKUP(fuel,F$2:F$6,G143:G148)))</f>
        <v>1</v>
      </c>
      <c r="H148">
        <f>'Selected Raw Data'!K144</f>
        <v>33.6</v>
      </c>
      <c r="I148">
        <f t="shared" si="21"/>
        <v>33.6</v>
      </c>
      <c r="J148" s="24">
        <v>0</v>
      </c>
      <c r="K148">
        <f t="shared" ca="1" si="22"/>
        <v>0.1</v>
      </c>
      <c r="L148">
        <f>'GAMS gens'!I148</f>
        <v>33.6</v>
      </c>
      <c r="M148">
        <f t="shared" ca="1" si="23"/>
        <v>1</v>
      </c>
      <c r="N148">
        <f t="shared" ca="1" si="25"/>
        <v>0</v>
      </c>
      <c r="O148">
        <f t="shared" ca="1" si="25"/>
        <v>0</v>
      </c>
      <c r="P148">
        <f t="shared" ca="1" si="25"/>
        <v>0</v>
      </c>
    </row>
    <row r="149" spans="1:16">
      <c r="A149" t="str">
        <f>SUBSTITUTE(SUBSTITUTE(SUBSTITUTE(SUBSTITUTE('Selected Raw Data'!B145, " ", "_"), ",", "_"), ".", "_"), "&amp;", "_")</f>
        <v>Big_Spring_Wind_Power_Facility</v>
      </c>
      <c r="B149">
        <f t="shared" ca="1" si="24"/>
        <v>0</v>
      </c>
      <c r="C149">
        <v>0</v>
      </c>
      <c r="D149">
        <v>0</v>
      </c>
      <c r="E149" s="24">
        <v>20</v>
      </c>
      <c r="F149" t="str">
        <f>VLOOKUP('Selected Raw Data'!G145,fuel_name_map,2,0)</f>
        <v>wind</v>
      </c>
      <c r="G149" s="25">
        <f>IF(OR(fuel="water",fuel="wind"),1,IF('Selected Raw Data'!AC145&lt;&gt;0,'Selected Raw Data'!AC145/1000,LOOKUP(fuel,F$2:F$6,G144:G149)))</f>
        <v>1</v>
      </c>
      <c r="H149">
        <f>'Selected Raw Data'!K145</f>
        <v>34.299999999999997</v>
      </c>
      <c r="I149">
        <f t="shared" si="21"/>
        <v>34.299999999999997</v>
      </c>
      <c r="J149" s="24">
        <v>0</v>
      </c>
      <c r="K149">
        <f t="shared" ca="1" si="22"/>
        <v>0.1</v>
      </c>
      <c r="L149">
        <f>'GAMS gens'!I149</f>
        <v>34.299999999999997</v>
      </c>
      <c r="M149">
        <f t="shared" ca="1" si="23"/>
        <v>1</v>
      </c>
      <c r="N149">
        <f t="shared" ca="1" si="25"/>
        <v>0</v>
      </c>
      <c r="O149">
        <f t="shared" ca="1" si="25"/>
        <v>0</v>
      </c>
      <c r="P149">
        <f t="shared" ca="1" si="25"/>
        <v>0</v>
      </c>
    </row>
    <row r="150" spans="1:16">
      <c r="A150" t="str">
        <f>SUBSTITUTE(SUBSTITUTE(SUBSTITUTE(SUBSTITUTE('Selected Raw Data'!B146, " ", "_"), ",", "_"), ".", "_"), "&amp;", "_")</f>
        <v>Sweeny_Cogen_Facility</v>
      </c>
      <c r="B150">
        <f t="shared" ca="1" si="24"/>
        <v>3.24</v>
      </c>
      <c r="C150">
        <v>0</v>
      </c>
      <c r="D150">
        <v>0</v>
      </c>
      <c r="E150" s="24">
        <v>20</v>
      </c>
      <c r="F150" t="str">
        <f>VLOOKUP('Selected Raw Data'!G146,fuel_name_map,2,0)</f>
        <v>ng</v>
      </c>
      <c r="G150" s="25">
        <f>IF(OR(fuel="water",fuel="wind"),1,IF('Selected Raw Data'!AC146&lt;&gt;0,'Selected Raw Data'!AC146/1000,LOOKUP(fuel,F$2:F$6,G145:G150)))</f>
        <v>10.799592199999999</v>
      </c>
      <c r="H150">
        <f>'Selected Raw Data'!K146</f>
        <v>572</v>
      </c>
      <c r="I150">
        <f t="shared" si="21"/>
        <v>572</v>
      </c>
      <c r="J150" s="24">
        <v>0</v>
      </c>
      <c r="K150">
        <f t="shared" ca="1" si="22"/>
        <v>0.85</v>
      </c>
      <c r="L150">
        <f>'GAMS gens'!I150</f>
        <v>572</v>
      </c>
      <c r="M150">
        <f t="shared" ca="1" si="23"/>
        <v>1</v>
      </c>
      <c r="N150">
        <f t="shared" ca="1" si="25"/>
        <v>10</v>
      </c>
      <c r="O150">
        <f t="shared" ca="1" si="25"/>
        <v>100</v>
      </c>
      <c r="P150">
        <f t="shared" ca="1" si="25"/>
        <v>0</v>
      </c>
    </row>
    <row r="151" spans="1:16">
      <c r="A151" t="str">
        <f>SUBSTITUTE(SUBSTITUTE(SUBSTITUTE(SUBSTITUTE('Selected Raw Data'!B147, " ", "_"), ",", "_"), ".", "_"), "&amp;", "_")</f>
        <v>Yates_Gas_Plant</v>
      </c>
      <c r="B151">
        <f t="shared" ca="1" si="24"/>
        <v>3.24</v>
      </c>
      <c r="C151">
        <v>0</v>
      </c>
      <c r="D151">
        <v>0</v>
      </c>
      <c r="E151" s="24">
        <v>20</v>
      </c>
      <c r="F151" t="str">
        <f>VLOOKUP('Selected Raw Data'!G147,fuel_name_map,2,0)</f>
        <v>ng</v>
      </c>
      <c r="G151" s="25">
        <f>IF(OR(fuel="water",fuel="wind"),1,IF('Selected Raw Data'!AC147&lt;&gt;0,'Selected Raw Data'!AC147/1000,LOOKUP(fuel,F$2:F$6,G146:G151)))</f>
        <v>12.2238965</v>
      </c>
      <c r="H151">
        <f>'Selected Raw Data'!K147</f>
        <v>5.6</v>
      </c>
      <c r="I151">
        <f t="shared" si="21"/>
        <v>5.6</v>
      </c>
      <c r="J151" s="24">
        <v>0</v>
      </c>
      <c r="K151">
        <f t="shared" ca="1" si="22"/>
        <v>0.85</v>
      </c>
      <c r="L151">
        <f>'GAMS gens'!I151</f>
        <v>5.6</v>
      </c>
      <c r="M151">
        <f t="shared" ca="1" si="23"/>
        <v>1</v>
      </c>
      <c r="N151">
        <f t="shared" ca="1" si="25"/>
        <v>10</v>
      </c>
      <c r="O151">
        <f t="shared" ca="1" si="25"/>
        <v>100</v>
      </c>
      <c r="P151">
        <f t="shared" ca="1" si="25"/>
        <v>0</v>
      </c>
    </row>
    <row r="152" spans="1:16">
      <c r="A152" t="str">
        <f>SUBSTITUTE(SUBSTITUTE(SUBSTITUTE(SUBSTITUTE('Selected Raw Data'!B148, " ", "_"), ",", "_"), ".", "_"), "&amp;", "_")</f>
        <v>Pasadena_Cogeneration</v>
      </c>
      <c r="B152">
        <f t="shared" ca="1" si="24"/>
        <v>2.04</v>
      </c>
      <c r="C152">
        <v>0</v>
      </c>
      <c r="D152">
        <v>0</v>
      </c>
      <c r="E152" s="24">
        <v>20</v>
      </c>
      <c r="F152" t="str">
        <f>VLOOKUP('Selected Raw Data'!G148,fuel_name_map,2,0)</f>
        <v>ng</v>
      </c>
      <c r="G152" s="25">
        <f>IF(OR(fuel="water",fuel="wind"),1,IF('Selected Raw Data'!AC148&lt;&gt;0,'Selected Raw Data'!AC148/1000,LOOKUP(fuel,F$2:F$6,G147:G152)))</f>
        <v>6.9258761</v>
      </c>
      <c r="H152">
        <f>'Selected Raw Data'!K148</f>
        <v>815</v>
      </c>
      <c r="I152">
        <f t="shared" si="21"/>
        <v>815</v>
      </c>
      <c r="J152" s="24">
        <v>0</v>
      </c>
      <c r="K152">
        <f t="shared" ca="1" si="22"/>
        <v>0.85</v>
      </c>
      <c r="L152">
        <f>'GAMS gens'!I152</f>
        <v>815</v>
      </c>
      <c r="M152">
        <f t="shared" ca="1" si="23"/>
        <v>0.5</v>
      </c>
      <c r="N152">
        <f t="shared" ca="1" si="25"/>
        <v>100</v>
      </c>
      <c r="O152">
        <f t="shared" ca="1" si="25"/>
        <v>5000</v>
      </c>
      <c r="P152">
        <f t="shared" ca="1" si="25"/>
        <v>1000</v>
      </c>
    </row>
    <row r="153" spans="1:16">
      <c r="A153" t="str">
        <f>SUBSTITUTE(SUBSTITUTE(SUBSTITUTE(SUBSTITUTE('Selected Raw Data'!B149, " ", "_"), ",", "_"), ".", "_"), "&amp;", "_")</f>
        <v>Jameson_Gas_Processing_Plant</v>
      </c>
      <c r="B153">
        <f t="shared" ca="1" si="24"/>
        <v>3.24</v>
      </c>
      <c r="C153">
        <v>0</v>
      </c>
      <c r="D153">
        <v>0</v>
      </c>
      <c r="E153" s="24">
        <v>20</v>
      </c>
      <c r="F153" t="str">
        <f>VLOOKUP('Selected Raw Data'!G149,fuel_name_map,2,0)</f>
        <v>ng</v>
      </c>
      <c r="G153" s="25">
        <f>IF(OR(fuel="water",fuel="wind"),1,IF('Selected Raw Data'!AC149&lt;&gt;0,'Selected Raw Data'!AC149/1000,LOOKUP(fuel,F$2:F$6,G148:G153)))</f>
        <v>13.921009700000001</v>
      </c>
      <c r="H153">
        <f>'Selected Raw Data'!K149</f>
        <v>1.1000000000000001</v>
      </c>
      <c r="I153">
        <f t="shared" si="21"/>
        <v>1.1000000000000001</v>
      </c>
      <c r="J153" s="24">
        <v>0</v>
      </c>
      <c r="K153">
        <f t="shared" ca="1" si="22"/>
        <v>0.85</v>
      </c>
      <c r="L153">
        <f>'GAMS gens'!I153</f>
        <v>1.1000000000000001</v>
      </c>
      <c r="M153">
        <f t="shared" ca="1" si="23"/>
        <v>1</v>
      </c>
      <c r="N153">
        <f t="shared" ca="1" si="25"/>
        <v>10</v>
      </c>
      <c r="O153">
        <f t="shared" ca="1" si="25"/>
        <v>100</v>
      </c>
      <c r="P153">
        <f t="shared" ca="1" si="25"/>
        <v>0</v>
      </c>
    </row>
    <row r="154" spans="1:16">
      <c r="A154" t="str">
        <f>SUBSTITUTE(SUBSTITUTE(SUBSTITUTE(SUBSTITUTE('Selected Raw Data'!B150, " ", "_"), ",", "_"), ".", "_"), "&amp;", "_")</f>
        <v>Bridgeport_Gas_Processing_Plant</v>
      </c>
      <c r="B154">
        <f t="shared" ca="1" si="24"/>
        <v>3.24</v>
      </c>
      <c r="C154">
        <v>0</v>
      </c>
      <c r="D154">
        <v>0</v>
      </c>
      <c r="E154" s="24">
        <v>20</v>
      </c>
      <c r="F154" t="str">
        <f>VLOOKUP('Selected Raw Data'!G150,fuel_name_map,2,0)</f>
        <v>ng</v>
      </c>
      <c r="G154" s="25">
        <f>IF(OR(fuel="water",fuel="wind"),1,IF('Selected Raw Data'!AC150&lt;&gt;0,'Selected Raw Data'!AC150/1000,LOOKUP(fuel,F$2:F$6,G149:G154)))</f>
        <v>10.041543600000001</v>
      </c>
      <c r="H154">
        <f>'Selected Raw Data'!K150</f>
        <v>7</v>
      </c>
      <c r="I154">
        <f t="shared" si="21"/>
        <v>7</v>
      </c>
      <c r="J154" s="24">
        <v>0</v>
      </c>
      <c r="K154">
        <f t="shared" ca="1" si="22"/>
        <v>0.85</v>
      </c>
      <c r="L154">
        <f>'GAMS gens'!I154</f>
        <v>7</v>
      </c>
      <c r="M154">
        <f t="shared" ca="1" si="23"/>
        <v>1</v>
      </c>
      <c r="N154">
        <f t="shared" ca="1" si="25"/>
        <v>10</v>
      </c>
      <c r="O154">
        <f t="shared" ca="1" si="25"/>
        <v>100</v>
      </c>
      <c r="P154">
        <f t="shared" ca="1" si="25"/>
        <v>0</v>
      </c>
    </row>
    <row r="155" spans="1:16">
      <c r="A155" t="str">
        <f>SUBSTITUTE(SUBSTITUTE(SUBSTITUTE(SUBSTITUTE('Selected Raw Data'!B151, " ", "_"), ",", "_"), ".", "_"), "&amp;", "_")</f>
        <v>Gregory_Power_Facility</v>
      </c>
      <c r="B155">
        <f t="shared" ca="1" si="24"/>
        <v>3.24</v>
      </c>
      <c r="C155">
        <v>0</v>
      </c>
      <c r="D155">
        <v>0</v>
      </c>
      <c r="E155" s="24">
        <v>20</v>
      </c>
      <c r="F155" t="str">
        <f>VLOOKUP('Selected Raw Data'!G151,fuel_name_map,2,0)</f>
        <v>ng</v>
      </c>
      <c r="G155" s="25">
        <f>IF(OR(fuel="water",fuel="wind"),1,IF('Selected Raw Data'!AC151&lt;&gt;0,'Selected Raw Data'!AC151/1000,LOOKUP(fuel,F$2:F$6,G150:G155)))</f>
        <v>10.0281647</v>
      </c>
      <c r="H155">
        <f>'Selected Raw Data'!K151</f>
        <v>432</v>
      </c>
      <c r="I155">
        <f t="shared" si="21"/>
        <v>432</v>
      </c>
      <c r="J155" s="24">
        <v>0</v>
      </c>
      <c r="K155">
        <f t="shared" ca="1" si="22"/>
        <v>0.85</v>
      </c>
      <c r="L155">
        <f>'GAMS gens'!I155</f>
        <v>432</v>
      </c>
      <c r="M155">
        <f t="shared" ca="1" si="23"/>
        <v>1</v>
      </c>
      <c r="N155">
        <f t="shared" ca="1" si="25"/>
        <v>10</v>
      </c>
      <c r="O155">
        <f t="shared" ca="1" si="25"/>
        <v>100</v>
      </c>
      <c r="P155">
        <f t="shared" ca="1" si="25"/>
        <v>0</v>
      </c>
    </row>
    <row r="156" spans="1:16">
      <c r="A156" t="str">
        <f>SUBSTITUTE(SUBSTITUTE(SUBSTITUTE(SUBSTITUTE('Selected Raw Data'!B152, " ", "_"), ",", "_"), ".", "_"), "&amp;", "_")</f>
        <v>Midlothian_Energy_Facility</v>
      </c>
      <c r="B156">
        <f t="shared" ca="1" si="24"/>
        <v>2.04</v>
      </c>
      <c r="C156">
        <v>0</v>
      </c>
      <c r="D156">
        <v>0</v>
      </c>
      <c r="E156" s="24">
        <v>20</v>
      </c>
      <c r="F156" t="str">
        <f>VLOOKUP('Selected Raw Data'!G152,fuel_name_map,2,0)</f>
        <v>ng</v>
      </c>
      <c r="G156" s="25">
        <f>IF(OR(fuel="water",fuel="wind"),1,IF('Selected Raw Data'!AC152&lt;&gt;0,'Selected Raw Data'!AC152/1000,LOOKUP(fuel,F$2:F$6,G151:G156)))</f>
        <v>6.9781645000000001</v>
      </c>
      <c r="H156">
        <f>'Selected Raw Data'!K152</f>
        <v>1734</v>
      </c>
      <c r="I156">
        <f t="shared" si="21"/>
        <v>1734</v>
      </c>
      <c r="J156" s="24">
        <v>0</v>
      </c>
      <c r="K156">
        <f t="shared" ca="1" si="22"/>
        <v>0.85</v>
      </c>
      <c r="L156">
        <f>'GAMS gens'!I156</f>
        <v>1734</v>
      </c>
      <c r="M156">
        <f t="shared" ca="1" si="23"/>
        <v>0.5</v>
      </c>
      <c r="N156">
        <f t="shared" ca="1" si="25"/>
        <v>100</v>
      </c>
      <c r="O156">
        <f t="shared" ca="1" si="25"/>
        <v>5000</v>
      </c>
      <c r="P156">
        <f t="shared" ca="1" si="25"/>
        <v>1000</v>
      </c>
    </row>
    <row r="157" spans="1:16">
      <c r="A157" t="str">
        <f>SUBSTITUTE(SUBSTITUTE(SUBSTITUTE(SUBSTITUTE('Selected Raw Data'!B153, " ", "_"), ",", "_"), ".", "_"), "&amp;", "_")</f>
        <v>Lamar_Power_Project</v>
      </c>
      <c r="B157">
        <f t="shared" ca="1" si="24"/>
        <v>3.24</v>
      </c>
      <c r="C157">
        <v>0</v>
      </c>
      <c r="D157">
        <v>0</v>
      </c>
      <c r="E157" s="24">
        <v>20</v>
      </c>
      <c r="F157" t="str">
        <f>VLOOKUP('Selected Raw Data'!G153,fuel_name_map,2,0)</f>
        <v>ng</v>
      </c>
      <c r="G157" s="25">
        <f>IF(OR(fuel="water",fuel="wind"),1,IF('Selected Raw Data'!AC153&lt;&gt;0,'Selected Raw Data'!AC153/1000,LOOKUP(fuel,F$2:F$6,G152:G157)))</f>
        <v>7.5428810000000004</v>
      </c>
      <c r="H157">
        <f>'Selected Raw Data'!K153</f>
        <v>1090.8</v>
      </c>
      <c r="I157">
        <f t="shared" si="21"/>
        <v>1090.8</v>
      </c>
      <c r="J157" s="24">
        <v>0</v>
      </c>
      <c r="K157">
        <f t="shared" ca="1" si="22"/>
        <v>0.85</v>
      </c>
      <c r="L157">
        <f>'GAMS gens'!I157</f>
        <v>1090.8</v>
      </c>
      <c r="M157">
        <f t="shared" ca="1" si="23"/>
        <v>1</v>
      </c>
      <c r="N157">
        <f t="shared" ca="1" si="25"/>
        <v>10</v>
      </c>
      <c r="O157">
        <f t="shared" ca="1" si="25"/>
        <v>100</v>
      </c>
      <c r="P157">
        <f t="shared" ca="1" si="25"/>
        <v>0</v>
      </c>
    </row>
    <row r="158" spans="1:16">
      <c r="A158" t="str">
        <f>SUBSTITUTE(SUBSTITUTE(SUBSTITUTE(SUBSTITUTE('Selected Raw Data'!B154, " ", "_"), ",", "_"), ".", "_"), "&amp;", "_")</f>
        <v>Frontera_Energy_Center</v>
      </c>
      <c r="B158">
        <f t="shared" ca="1" si="24"/>
        <v>3.24</v>
      </c>
      <c r="C158">
        <v>0</v>
      </c>
      <c r="D158">
        <v>0</v>
      </c>
      <c r="E158" s="24">
        <v>20</v>
      </c>
      <c r="F158" t="str">
        <f>VLOOKUP('Selected Raw Data'!G154,fuel_name_map,2,0)</f>
        <v>ng</v>
      </c>
      <c r="G158" s="25">
        <f>IF(OR(fuel="water",fuel="wind"),1,IF('Selected Raw Data'!AC154&lt;&gt;0,'Selected Raw Data'!AC154/1000,LOOKUP(fuel,F$2:F$6,G153:G158)))</f>
        <v>7.6618202000000002</v>
      </c>
      <c r="H158">
        <f>'Selected Raw Data'!K154</f>
        <v>529</v>
      </c>
      <c r="I158">
        <f t="shared" si="21"/>
        <v>529</v>
      </c>
      <c r="J158" s="24">
        <v>0</v>
      </c>
      <c r="K158">
        <f t="shared" ca="1" si="22"/>
        <v>0.85</v>
      </c>
      <c r="L158">
        <f>'GAMS gens'!I158</f>
        <v>529</v>
      </c>
      <c r="M158">
        <f t="shared" ca="1" si="23"/>
        <v>1</v>
      </c>
      <c r="N158">
        <f t="shared" ca="1" si="25"/>
        <v>10</v>
      </c>
      <c r="O158">
        <f t="shared" ca="1" si="25"/>
        <v>100</v>
      </c>
      <c r="P158">
        <f t="shared" ca="1" si="25"/>
        <v>0</v>
      </c>
    </row>
    <row r="159" spans="1:16">
      <c r="A159" t="str">
        <f>SUBSTITUTE(SUBSTITUTE(SUBSTITUTE(SUBSTITUTE('Selected Raw Data'!B155, " ", "_"), ",", "_"), ".", "_"), "&amp;", "_")</f>
        <v>Magic_Valley_Generating_Station</v>
      </c>
      <c r="B159">
        <f t="shared" ca="1" si="24"/>
        <v>2.04</v>
      </c>
      <c r="C159">
        <v>0</v>
      </c>
      <c r="D159">
        <v>0</v>
      </c>
      <c r="E159" s="24">
        <v>20</v>
      </c>
      <c r="F159" t="str">
        <f>VLOOKUP('Selected Raw Data'!G155,fuel_name_map,2,0)</f>
        <v>ng</v>
      </c>
      <c r="G159" s="25">
        <f>IF(OR(fuel="water",fuel="wind"),1,IF('Selected Raw Data'!AC155&lt;&gt;0,'Selected Raw Data'!AC155/1000,LOOKUP(fuel,F$2:F$6,G154:G159)))</f>
        <v>7.2956108999999998</v>
      </c>
      <c r="H159">
        <f>'Selected Raw Data'!K155</f>
        <v>801</v>
      </c>
      <c r="I159">
        <f t="shared" si="21"/>
        <v>801</v>
      </c>
      <c r="J159" s="24">
        <v>0</v>
      </c>
      <c r="K159">
        <f t="shared" ca="1" si="22"/>
        <v>0.85</v>
      </c>
      <c r="L159">
        <f>'GAMS gens'!I159</f>
        <v>801</v>
      </c>
      <c r="M159">
        <f t="shared" ca="1" si="23"/>
        <v>0.5</v>
      </c>
      <c r="N159">
        <f t="shared" ca="1" si="25"/>
        <v>100</v>
      </c>
      <c r="O159">
        <f t="shared" ca="1" si="25"/>
        <v>5000</v>
      </c>
      <c r="P159">
        <f t="shared" ca="1" si="25"/>
        <v>1000</v>
      </c>
    </row>
    <row r="160" spans="1:16">
      <c r="A160" t="str">
        <f>SUBSTITUTE(SUBSTITUTE(SUBSTITUTE(SUBSTITUTE('Selected Raw Data'!B156, " ", "_"), ",", "_"), ".", "_"), "&amp;", "_")</f>
        <v>Rio_Nogales_Power_Project</v>
      </c>
      <c r="B160">
        <f t="shared" ca="1" si="24"/>
        <v>2.04</v>
      </c>
      <c r="C160">
        <v>0</v>
      </c>
      <c r="D160">
        <v>0</v>
      </c>
      <c r="E160" s="24">
        <v>20</v>
      </c>
      <c r="F160" t="str">
        <f>VLOOKUP('Selected Raw Data'!G156,fuel_name_map,2,0)</f>
        <v>ng</v>
      </c>
      <c r="G160" s="25">
        <f>IF(OR(fuel="water",fuel="wind"),1,IF('Selected Raw Data'!AC156&lt;&gt;0,'Selected Raw Data'!AC156/1000,LOOKUP(fuel,F$2:F$6,G155:G160)))</f>
        <v>7.3831581999999996</v>
      </c>
      <c r="H160">
        <f>'Selected Raw Data'!K156</f>
        <v>898.2</v>
      </c>
      <c r="I160">
        <f t="shared" si="21"/>
        <v>898.2</v>
      </c>
      <c r="J160" s="24">
        <v>0</v>
      </c>
      <c r="K160">
        <f t="shared" ca="1" si="22"/>
        <v>0.85</v>
      </c>
      <c r="L160">
        <f>'GAMS gens'!I160</f>
        <v>898.2</v>
      </c>
      <c r="M160">
        <f t="shared" ca="1" si="23"/>
        <v>0.5</v>
      </c>
      <c r="N160">
        <f t="shared" ca="1" si="25"/>
        <v>100</v>
      </c>
      <c r="O160">
        <f t="shared" ca="1" si="25"/>
        <v>5000</v>
      </c>
      <c r="P160">
        <f t="shared" ca="1" si="25"/>
        <v>1000</v>
      </c>
    </row>
    <row r="161" spans="1:16">
      <c r="A161" t="str">
        <f>SUBSTITUTE(SUBSTITUTE(SUBSTITUTE(SUBSTITUTE('Selected Raw Data'!B157, " ", "_"), ",", "_"), ".", "_"), "&amp;", "_")</f>
        <v>Wolf_Hollow_I__L_P_</v>
      </c>
      <c r="B161">
        <f t="shared" ca="1" si="24"/>
        <v>3.24</v>
      </c>
      <c r="C161">
        <v>0</v>
      </c>
      <c r="D161">
        <v>0</v>
      </c>
      <c r="E161" s="24">
        <v>20</v>
      </c>
      <c r="F161" t="str">
        <f>VLOOKUP('Selected Raw Data'!G157,fuel_name_map,2,0)</f>
        <v>ng</v>
      </c>
      <c r="G161" s="25">
        <f>IF(OR(fuel="water",fuel="wind"),1,IF('Selected Raw Data'!AC157&lt;&gt;0,'Selected Raw Data'!AC157/1000,LOOKUP(fuel,F$2:F$6,G156:G161)))</f>
        <v>8.4803467000000001</v>
      </c>
      <c r="H161">
        <f>'Selected Raw Data'!K157</f>
        <v>809.6</v>
      </c>
      <c r="I161">
        <f t="shared" si="21"/>
        <v>809.6</v>
      </c>
      <c r="J161" s="24">
        <v>0</v>
      </c>
      <c r="K161">
        <f t="shared" ca="1" si="22"/>
        <v>0.85</v>
      </c>
      <c r="L161">
        <f>'GAMS gens'!I161</f>
        <v>809.6</v>
      </c>
      <c r="M161">
        <f t="shared" ca="1" si="23"/>
        <v>1</v>
      </c>
      <c r="N161">
        <f t="shared" ca="1" si="25"/>
        <v>10</v>
      </c>
      <c r="O161">
        <f t="shared" ca="1" si="25"/>
        <v>100</v>
      </c>
      <c r="P161">
        <f t="shared" ca="1" si="25"/>
        <v>0</v>
      </c>
    </row>
    <row r="162" spans="1:16">
      <c r="A162" t="str">
        <f>SUBSTITUTE(SUBSTITUTE(SUBSTITUTE(SUBSTITUTE('Selected Raw Data'!B158, " ", "_"), ",", "_"), ".", "_"), "&amp;", "_")</f>
        <v>Hays_Energy_Project</v>
      </c>
      <c r="B162">
        <f t="shared" ca="1" si="24"/>
        <v>2.04</v>
      </c>
      <c r="C162">
        <v>0</v>
      </c>
      <c r="D162">
        <v>0</v>
      </c>
      <c r="E162" s="24">
        <v>20</v>
      </c>
      <c r="F162" t="str">
        <f>VLOOKUP('Selected Raw Data'!G158,fuel_name_map,2,0)</f>
        <v>ng</v>
      </c>
      <c r="G162" s="25">
        <f>IF(OR(fuel="water",fuel="wind"),1,IF('Selected Raw Data'!AC158&lt;&gt;0,'Selected Raw Data'!AC158/1000,LOOKUP(fuel,F$2:F$6,G157:G162)))</f>
        <v>7.0768135000000001</v>
      </c>
      <c r="H162">
        <f>'Selected Raw Data'!K158</f>
        <v>989</v>
      </c>
      <c r="I162">
        <f t="shared" si="21"/>
        <v>989</v>
      </c>
      <c r="J162" s="24">
        <v>0</v>
      </c>
      <c r="K162">
        <f t="shared" ca="1" si="22"/>
        <v>0.85</v>
      </c>
      <c r="L162">
        <f>'GAMS gens'!I162</f>
        <v>989</v>
      </c>
      <c r="M162">
        <f t="shared" ca="1" si="23"/>
        <v>0.5</v>
      </c>
      <c r="N162">
        <f t="shared" ca="1" si="25"/>
        <v>100</v>
      </c>
      <c r="O162">
        <f t="shared" ca="1" si="25"/>
        <v>5000</v>
      </c>
      <c r="P162">
        <f t="shared" ca="1" si="25"/>
        <v>1000</v>
      </c>
    </row>
    <row r="163" spans="1:16">
      <c r="A163" t="str">
        <f>SUBSTITUTE(SUBSTITUTE(SUBSTITUTE(SUBSTITUTE('Selected Raw Data'!B159, " ", "_"), ",", "_"), ".", "_"), "&amp;", "_")</f>
        <v>Guadalupe_Generating_Station</v>
      </c>
      <c r="B163">
        <f t="shared" ca="1" si="24"/>
        <v>2.04</v>
      </c>
      <c r="C163">
        <v>0</v>
      </c>
      <c r="D163">
        <v>0</v>
      </c>
      <c r="E163" s="24">
        <v>20</v>
      </c>
      <c r="F163" t="str">
        <f>VLOOKUP('Selected Raw Data'!G159,fuel_name_map,2,0)</f>
        <v>ng</v>
      </c>
      <c r="G163" s="25">
        <f>IF(OR(fuel="water",fuel="wind"),1,IF('Selected Raw Data'!AC159&lt;&gt;0,'Selected Raw Data'!AC159/1000,LOOKUP(fuel,F$2:F$6,G158:G163)))</f>
        <v>7.3471583000000003</v>
      </c>
      <c r="H163">
        <f>'Selected Raw Data'!K159</f>
        <v>1142.2</v>
      </c>
      <c r="I163">
        <f t="shared" si="21"/>
        <v>1142.2</v>
      </c>
      <c r="J163" s="24">
        <v>0</v>
      </c>
      <c r="K163">
        <f t="shared" ca="1" si="22"/>
        <v>0.85</v>
      </c>
      <c r="L163">
        <f>'GAMS gens'!I163</f>
        <v>1142.2</v>
      </c>
      <c r="M163">
        <f t="shared" ca="1" si="23"/>
        <v>0.5</v>
      </c>
      <c r="N163">
        <f t="shared" ca="1" si="25"/>
        <v>100</v>
      </c>
      <c r="O163">
        <f t="shared" ca="1" si="25"/>
        <v>5000</v>
      </c>
      <c r="P163">
        <f t="shared" ca="1" si="25"/>
        <v>1000</v>
      </c>
    </row>
    <row r="164" spans="1:16">
      <c r="A164" t="str">
        <f>SUBSTITUTE(SUBSTITUTE(SUBSTITUTE(SUBSTITUTE('Selected Raw Data'!B160, " ", "_"), ",", "_"), ".", "_"), "&amp;", "_")</f>
        <v>Lost_Pines_1_Power_Project</v>
      </c>
      <c r="B164">
        <f t="shared" ca="1" si="24"/>
        <v>2.04</v>
      </c>
      <c r="C164">
        <v>0</v>
      </c>
      <c r="D164">
        <v>0</v>
      </c>
      <c r="E164" s="24">
        <v>20</v>
      </c>
      <c r="F164" t="str">
        <f>VLOOKUP('Selected Raw Data'!G160,fuel_name_map,2,0)</f>
        <v>ng</v>
      </c>
      <c r="G164" s="25">
        <f>IF(OR(fuel="water",fuel="wind"),1,IF('Selected Raw Data'!AC160&lt;&gt;0,'Selected Raw Data'!AC160/1000,LOOKUP(fuel,F$2:F$6,G159:G164)))</f>
        <v>7.2103712999999994</v>
      </c>
      <c r="H164">
        <f>'Selected Raw Data'!K160</f>
        <v>595</v>
      </c>
      <c r="I164">
        <f t="shared" si="21"/>
        <v>595</v>
      </c>
      <c r="J164" s="24">
        <v>0</v>
      </c>
      <c r="K164">
        <f t="shared" ca="1" si="22"/>
        <v>0.85</v>
      </c>
      <c r="L164">
        <f>'GAMS gens'!I164</f>
        <v>595</v>
      </c>
      <c r="M164">
        <f t="shared" ca="1" si="23"/>
        <v>0.5</v>
      </c>
      <c r="N164">
        <f t="shared" ca="1" si="25"/>
        <v>100</v>
      </c>
      <c r="O164">
        <f t="shared" ca="1" si="25"/>
        <v>5000</v>
      </c>
      <c r="P164">
        <f t="shared" ca="1" si="25"/>
        <v>1000</v>
      </c>
    </row>
    <row r="165" spans="1:16">
      <c r="A165" t="str">
        <f>SUBSTITUTE(SUBSTITUTE(SUBSTITUTE(SUBSTITUTE('Selected Raw Data'!B161, " ", "_"), ",", "_"), ".", "_"), "&amp;", "_")</f>
        <v>Bastrop_Energy_Center</v>
      </c>
      <c r="B165">
        <f t="shared" ca="1" si="24"/>
        <v>3.24</v>
      </c>
      <c r="C165">
        <v>0</v>
      </c>
      <c r="D165">
        <v>0</v>
      </c>
      <c r="E165" s="24">
        <v>20</v>
      </c>
      <c r="F165" t="str">
        <f>VLOOKUP('Selected Raw Data'!G161,fuel_name_map,2,0)</f>
        <v>ng</v>
      </c>
      <c r="G165" s="25">
        <f>IF(OR(fuel="water",fuel="wind"),1,IF('Selected Raw Data'!AC161&lt;&gt;0,'Selected Raw Data'!AC161/1000,LOOKUP(fuel,F$2:F$6,G160:G165)))</f>
        <v>7.8535594</v>
      </c>
      <c r="H165">
        <f>'Selected Raw Data'!K161</f>
        <v>727.8</v>
      </c>
      <c r="I165">
        <f t="shared" si="21"/>
        <v>727.8</v>
      </c>
      <c r="J165" s="24">
        <v>0</v>
      </c>
      <c r="K165">
        <f t="shared" ca="1" si="22"/>
        <v>0.85</v>
      </c>
      <c r="L165">
        <f>'GAMS gens'!I165</f>
        <v>727.8</v>
      </c>
      <c r="M165">
        <f t="shared" ca="1" si="23"/>
        <v>1</v>
      </c>
      <c r="N165">
        <f t="shared" ca="1" si="25"/>
        <v>10</v>
      </c>
      <c r="O165">
        <f t="shared" ca="1" si="25"/>
        <v>100</v>
      </c>
      <c r="P165">
        <f t="shared" ca="1" si="25"/>
        <v>0</v>
      </c>
    </row>
    <row r="166" spans="1:16">
      <c r="A166" t="str">
        <f>SUBSTITUTE(SUBSTITUTE(SUBSTITUTE(SUBSTITUTE('Selected Raw Data'!B162, " ", "_"), ",", "_"), ".", "_"), "&amp;", "_")</f>
        <v>Bosque_County_Peaking</v>
      </c>
      <c r="B166">
        <f t="shared" ca="1" si="24"/>
        <v>3.24</v>
      </c>
      <c r="C166">
        <v>0</v>
      </c>
      <c r="D166">
        <v>0</v>
      </c>
      <c r="E166" s="24">
        <v>20</v>
      </c>
      <c r="F166" t="str">
        <f>VLOOKUP('Selected Raw Data'!G162,fuel_name_map,2,0)</f>
        <v>ng</v>
      </c>
      <c r="G166" s="25">
        <f>IF(OR(fuel="water",fuel="wind"),1,IF('Selected Raw Data'!AC162&lt;&gt;0,'Selected Raw Data'!AC162/1000,LOOKUP(fuel,F$2:F$6,G161:G166)))</f>
        <v>7.9332539999999998</v>
      </c>
      <c r="H166">
        <f>'Selected Raw Data'!K162</f>
        <v>557</v>
      </c>
      <c r="I166">
        <f t="shared" si="21"/>
        <v>557</v>
      </c>
      <c r="J166" s="24">
        <v>0</v>
      </c>
      <c r="K166">
        <f t="shared" ca="1" si="22"/>
        <v>0.85</v>
      </c>
      <c r="L166">
        <f>'GAMS gens'!I166</f>
        <v>557</v>
      </c>
      <c r="M166">
        <f t="shared" ca="1" si="23"/>
        <v>1</v>
      </c>
      <c r="N166">
        <f t="shared" ca="1" si="25"/>
        <v>10</v>
      </c>
      <c r="O166">
        <f t="shared" ca="1" si="25"/>
        <v>100</v>
      </c>
      <c r="P166">
        <f t="shared" ca="1" si="25"/>
        <v>0</v>
      </c>
    </row>
    <row r="167" spans="1:16">
      <c r="A167" t="str">
        <f>SUBSTITUTE(SUBSTITUTE(SUBSTITUTE(SUBSTITUTE('Selected Raw Data'!B163, " ", "_"), ",", "_"), ".", "_"), "&amp;", "_")</f>
        <v>Channelview_Cogeneration_Plant</v>
      </c>
      <c r="B167">
        <f t="shared" ca="1" si="24"/>
        <v>2.04</v>
      </c>
      <c r="C167">
        <v>0</v>
      </c>
      <c r="D167">
        <v>0</v>
      </c>
      <c r="E167" s="24">
        <v>20</v>
      </c>
      <c r="F167" t="str">
        <f>VLOOKUP('Selected Raw Data'!G163,fuel_name_map,2,0)</f>
        <v>ng</v>
      </c>
      <c r="G167" s="25">
        <f>IF(OR(fuel="water",fuel="wind"),1,IF('Selected Raw Data'!AC163&lt;&gt;0,'Selected Raw Data'!AC163/1000,LOOKUP(fuel,F$2:F$6,G162:G167)))</f>
        <v>5.4556526000000005</v>
      </c>
      <c r="H167">
        <f>'Selected Raw Data'!K163</f>
        <v>918.3</v>
      </c>
      <c r="I167">
        <f t="shared" ref="I167:I198" si="26">H167</f>
        <v>918.3</v>
      </c>
      <c r="J167" s="24">
        <v>0</v>
      </c>
      <c r="K167">
        <f t="shared" ref="K167:K198" ca="1" si="27">IF(fuel="water",0.99,OFFSET(K$2,MATCH(fuel,$F$2:$F$6,0)-1,0))</f>
        <v>0.85</v>
      </c>
      <c r="L167">
        <f>'GAMS gens'!I167</f>
        <v>918.3</v>
      </c>
      <c r="M167">
        <f t="shared" ref="M167:M198" ca="1" si="28">IF(fuel="water",1,OFFSET(M$2,IF(AND(fuel="ng",heatrate&gt;ct_ccgt_split),1,0)+MATCH(fuel,$F$2:$F$6,0)-1,0))</f>
        <v>0.5</v>
      </c>
      <c r="N167">
        <f t="shared" ref="N167:P186" ca="1" si="29">IF(fuel="water",0,OFFSET(N$2,IF(AND(fuel="ng",heatrate&gt;7.5),1,0)+MATCH(fuel,$F$2:$F$6,0)-1,0))</f>
        <v>100</v>
      </c>
      <c r="O167">
        <f t="shared" ca="1" si="29"/>
        <v>5000</v>
      </c>
      <c r="P167">
        <f t="shared" ca="1" si="29"/>
        <v>1000</v>
      </c>
    </row>
    <row r="168" spans="1:16">
      <c r="A168" t="str">
        <f>SUBSTITUTE(SUBSTITUTE(SUBSTITUTE(SUBSTITUTE('Selected Raw Data'!B164, " ", "_"), ",", "_"), ".", "_"), "&amp;", "_")</f>
        <v>Corpus_Christi_Energy_Center</v>
      </c>
      <c r="B168">
        <f t="shared" ca="1" si="24"/>
        <v>3.24</v>
      </c>
      <c r="C168">
        <v>0</v>
      </c>
      <c r="D168">
        <v>0</v>
      </c>
      <c r="E168" s="24">
        <v>20</v>
      </c>
      <c r="F168" t="str">
        <f>VLOOKUP('Selected Raw Data'!G164,fuel_name_map,2,0)</f>
        <v>ng</v>
      </c>
      <c r="G168" s="25">
        <f>IF(OR(fuel="water",fuel="wind"),1,IF('Selected Raw Data'!AC164&lt;&gt;0,'Selected Raw Data'!AC164/1000,LOOKUP(fuel,F$2:F$6,G163:G168)))</f>
        <v>9.0293938999999988</v>
      </c>
      <c r="H168">
        <f>'Selected Raw Data'!K164</f>
        <v>575.5</v>
      </c>
      <c r="I168">
        <f t="shared" si="26"/>
        <v>575.5</v>
      </c>
      <c r="J168" s="24">
        <v>0</v>
      </c>
      <c r="K168">
        <f t="shared" ca="1" si="27"/>
        <v>0.85</v>
      </c>
      <c r="L168">
        <f>'GAMS gens'!I168</f>
        <v>575.5</v>
      </c>
      <c r="M168">
        <f t="shared" ca="1" si="28"/>
        <v>1</v>
      </c>
      <c r="N168">
        <f t="shared" ca="1" si="29"/>
        <v>10</v>
      </c>
      <c r="O168">
        <f t="shared" ca="1" si="29"/>
        <v>100</v>
      </c>
      <c r="P168">
        <f t="shared" ca="1" si="29"/>
        <v>0</v>
      </c>
    </row>
    <row r="169" spans="1:16">
      <c r="A169" t="str">
        <f>SUBSTITUTE(SUBSTITUTE(SUBSTITUTE(SUBSTITUTE('Selected Raw Data'!B165, " ", "_"), ",", "_"), ".", "_"), "&amp;", "_")</f>
        <v>Odessa_Ector_Generating_Station</v>
      </c>
      <c r="B169">
        <f t="shared" ca="1" si="24"/>
        <v>3.24</v>
      </c>
      <c r="C169">
        <v>0</v>
      </c>
      <c r="D169">
        <v>0</v>
      </c>
      <c r="E169" s="24">
        <v>20</v>
      </c>
      <c r="F169" t="str">
        <f>VLOOKUP('Selected Raw Data'!G165,fuel_name_map,2,0)</f>
        <v>ng</v>
      </c>
      <c r="G169" s="25">
        <f>IF(OR(fuel="water",fuel="wind"),1,IF('Selected Raw Data'!AC165&lt;&gt;0,'Selected Raw Data'!AC165/1000,LOOKUP(fuel,F$2:F$6,G164:G169)))</f>
        <v>7.6990615</v>
      </c>
      <c r="H169">
        <f>'Selected Raw Data'!K165</f>
        <v>1135.2</v>
      </c>
      <c r="I169">
        <f t="shared" si="26"/>
        <v>1135.2</v>
      </c>
      <c r="J169" s="24">
        <v>0</v>
      </c>
      <c r="K169">
        <f t="shared" ca="1" si="27"/>
        <v>0.85</v>
      </c>
      <c r="L169">
        <f>'GAMS gens'!I169</f>
        <v>1135.2</v>
      </c>
      <c r="M169">
        <f t="shared" ca="1" si="28"/>
        <v>1</v>
      </c>
      <c r="N169">
        <f t="shared" ca="1" si="29"/>
        <v>10</v>
      </c>
      <c r="O169">
        <f t="shared" ca="1" si="29"/>
        <v>100</v>
      </c>
      <c r="P169">
        <f t="shared" ca="1" si="29"/>
        <v>0</v>
      </c>
    </row>
    <row r="170" spans="1:16">
      <c r="A170" t="str">
        <f>SUBSTITUTE(SUBSTITUTE(SUBSTITUTE(SUBSTITUTE('Selected Raw Data'!B166, " ", "_"), ",", "_"), ".", "_"), "&amp;", "_")</f>
        <v>Ennis_Tractebel_Power_LP</v>
      </c>
      <c r="B170">
        <f t="shared" ca="1" si="24"/>
        <v>2.04</v>
      </c>
      <c r="C170">
        <v>0</v>
      </c>
      <c r="D170">
        <v>0</v>
      </c>
      <c r="E170" s="24">
        <v>20</v>
      </c>
      <c r="F170" t="str">
        <f>VLOOKUP('Selected Raw Data'!G166,fuel_name_map,2,0)</f>
        <v>ng</v>
      </c>
      <c r="G170" s="25">
        <f>IF(OR(fuel="water",fuel="wind"),1,IF('Selected Raw Data'!AC166&lt;&gt;0,'Selected Raw Data'!AC166/1000,LOOKUP(fuel,F$2:F$6,G165:G170)))</f>
        <v>6.5943145000000003</v>
      </c>
      <c r="H170">
        <f>'Selected Raw Data'!K166</f>
        <v>418</v>
      </c>
      <c r="I170">
        <f t="shared" si="26"/>
        <v>418</v>
      </c>
      <c r="J170" s="24">
        <v>0</v>
      </c>
      <c r="K170">
        <f t="shared" ca="1" si="27"/>
        <v>0.85</v>
      </c>
      <c r="L170">
        <f>'GAMS gens'!I170</f>
        <v>418</v>
      </c>
      <c r="M170">
        <f t="shared" ca="1" si="28"/>
        <v>0.5</v>
      </c>
      <c r="N170">
        <f t="shared" ca="1" si="29"/>
        <v>100</v>
      </c>
      <c r="O170">
        <f t="shared" ca="1" si="29"/>
        <v>5000</v>
      </c>
      <c r="P170">
        <f t="shared" ca="1" si="29"/>
        <v>1000</v>
      </c>
    </row>
    <row r="171" spans="1:16">
      <c r="A171" t="str">
        <f>SUBSTITUTE(SUBSTITUTE(SUBSTITUTE(SUBSTITUTE('Selected Raw Data'!B167, " ", "_"), ",", "_"), ".", "_"), "&amp;", "_")</f>
        <v>Freestone_Power_Generation_LP</v>
      </c>
      <c r="B171">
        <f t="shared" ca="1" si="24"/>
        <v>2.04</v>
      </c>
      <c r="C171">
        <v>0</v>
      </c>
      <c r="D171">
        <v>0</v>
      </c>
      <c r="E171" s="24">
        <v>20</v>
      </c>
      <c r="F171" t="str">
        <f>VLOOKUP('Selected Raw Data'!G167,fuel_name_map,2,0)</f>
        <v>ng</v>
      </c>
      <c r="G171" s="25">
        <f>IF(OR(fuel="water",fuel="wind"),1,IF('Selected Raw Data'!AC167&lt;&gt;0,'Selected Raw Data'!AC167/1000,LOOKUP(fuel,F$2:F$6,G166:G171)))</f>
        <v>7.4226790999999999</v>
      </c>
      <c r="H171">
        <f>'Selected Raw Data'!K167</f>
        <v>1036</v>
      </c>
      <c r="I171">
        <f t="shared" si="26"/>
        <v>1036</v>
      </c>
      <c r="J171" s="24">
        <v>0</v>
      </c>
      <c r="K171">
        <f t="shared" ca="1" si="27"/>
        <v>0.85</v>
      </c>
      <c r="L171">
        <f>'GAMS gens'!I171</f>
        <v>1036</v>
      </c>
      <c r="M171">
        <f t="shared" ca="1" si="28"/>
        <v>0.5</v>
      </c>
      <c r="N171">
        <f t="shared" ca="1" si="29"/>
        <v>100</v>
      </c>
      <c r="O171">
        <f t="shared" ca="1" si="29"/>
        <v>5000</v>
      </c>
      <c r="P171">
        <f t="shared" ca="1" si="29"/>
        <v>1000</v>
      </c>
    </row>
    <row r="172" spans="1:16">
      <c r="A172" t="str">
        <f>SUBSTITUTE(SUBSTITUTE(SUBSTITUTE(SUBSTITUTE('Selected Raw Data'!B168, " ", "_"), ",", "_"), ".", "_"), "&amp;", "_")</f>
        <v>Jack_Energy_Facility</v>
      </c>
      <c r="B172">
        <f t="shared" ca="1" si="24"/>
        <v>3.24</v>
      </c>
      <c r="C172">
        <v>0</v>
      </c>
      <c r="D172">
        <v>0</v>
      </c>
      <c r="E172" s="24">
        <v>20</v>
      </c>
      <c r="F172" t="str">
        <f>VLOOKUP('Selected Raw Data'!G168,fuel_name_map,2,0)</f>
        <v>ng</v>
      </c>
      <c r="G172" s="25">
        <f>IF(OR(fuel="water",fuel="wind"),1,IF('Selected Raw Data'!AC168&lt;&gt;0,'Selected Raw Data'!AC168/1000,LOOKUP(fuel,F$2:F$6,G167:G172)))</f>
        <v>8.312336199999999</v>
      </c>
      <c r="H172">
        <f>'Selected Raw Data'!K168</f>
        <v>640</v>
      </c>
      <c r="I172">
        <f t="shared" si="26"/>
        <v>640</v>
      </c>
      <c r="J172" s="24">
        <v>0</v>
      </c>
      <c r="K172">
        <f t="shared" ca="1" si="27"/>
        <v>0.85</v>
      </c>
      <c r="L172">
        <f>'GAMS gens'!I172</f>
        <v>640</v>
      </c>
      <c r="M172">
        <f t="shared" ca="1" si="28"/>
        <v>1</v>
      </c>
      <c r="N172">
        <f t="shared" ca="1" si="29"/>
        <v>10</v>
      </c>
      <c r="O172">
        <f t="shared" ca="1" si="29"/>
        <v>100</v>
      </c>
      <c r="P172">
        <f t="shared" ca="1" si="29"/>
        <v>0</v>
      </c>
    </row>
    <row r="173" spans="1:16">
      <c r="A173" t="str">
        <f>SUBSTITUTE(SUBSTITUTE(SUBSTITUTE(SUBSTITUTE('Selected Raw Data'!B169, " ", "_"), ",", "_"), ".", "_"), "&amp;", "_")</f>
        <v>Channel_Energy_Center</v>
      </c>
      <c r="B173">
        <f t="shared" ca="1" si="24"/>
        <v>3.24</v>
      </c>
      <c r="C173">
        <v>0</v>
      </c>
      <c r="D173">
        <v>0</v>
      </c>
      <c r="E173" s="24">
        <v>20</v>
      </c>
      <c r="F173" t="str">
        <f>VLOOKUP('Selected Raw Data'!G169,fuel_name_map,2,0)</f>
        <v>ng</v>
      </c>
      <c r="G173" s="25">
        <f>IF(OR(fuel="water",fuel="wind"),1,IF('Selected Raw Data'!AC169&lt;&gt;0,'Selected Raw Data'!AC169/1000,LOOKUP(fuel,F$2:F$6,G168:G173)))</f>
        <v>8.7956591</v>
      </c>
      <c r="H173">
        <f>'Selected Raw Data'!K169</f>
        <v>715</v>
      </c>
      <c r="I173">
        <f t="shared" si="26"/>
        <v>715</v>
      </c>
      <c r="J173" s="24">
        <v>0</v>
      </c>
      <c r="K173">
        <f t="shared" ca="1" si="27"/>
        <v>0.85</v>
      </c>
      <c r="L173">
        <f>'GAMS gens'!I173</f>
        <v>715</v>
      </c>
      <c r="M173">
        <f t="shared" ca="1" si="28"/>
        <v>1</v>
      </c>
      <c r="N173">
        <f t="shared" ca="1" si="29"/>
        <v>10</v>
      </c>
      <c r="O173">
        <f t="shared" ca="1" si="29"/>
        <v>100</v>
      </c>
      <c r="P173">
        <f t="shared" ca="1" si="29"/>
        <v>0</v>
      </c>
    </row>
    <row r="174" spans="1:16">
      <c r="A174" t="str">
        <f>SUBSTITUTE(SUBSTITUTE(SUBSTITUTE(SUBSTITUTE('Selected Raw Data'!B170, " ", "_"), ",", "_"), ".", "_"), "&amp;", "_")</f>
        <v>BASF_Freeport_Works</v>
      </c>
      <c r="B174">
        <f t="shared" ca="1" si="24"/>
        <v>2.04</v>
      </c>
      <c r="C174">
        <v>0</v>
      </c>
      <c r="D174">
        <v>0</v>
      </c>
      <c r="E174" s="24">
        <v>20</v>
      </c>
      <c r="F174" t="str">
        <f>VLOOKUP('Selected Raw Data'!G170,fuel_name_map,2,0)</f>
        <v>ng</v>
      </c>
      <c r="G174" s="25">
        <f>IF(OR(fuel="water",fuel="wind"),1,IF('Selected Raw Data'!AC170&lt;&gt;0,'Selected Raw Data'!AC170/1000,LOOKUP(fuel,F$2:F$6,G169:G174)))</f>
        <v>6.6565497999999996</v>
      </c>
      <c r="H174">
        <f>'Selected Raw Data'!K170</f>
        <v>92.7</v>
      </c>
      <c r="I174">
        <f t="shared" si="26"/>
        <v>92.7</v>
      </c>
      <c r="J174" s="24">
        <v>0</v>
      </c>
      <c r="K174">
        <f t="shared" ca="1" si="27"/>
        <v>0.85</v>
      </c>
      <c r="L174">
        <f>'GAMS gens'!I174</f>
        <v>92.7</v>
      </c>
      <c r="M174">
        <f t="shared" ca="1" si="28"/>
        <v>0.5</v>
      </c>
      <c r="N174">
        <f t="shared" ca="1" si="29"/>
        <v>100</v>
      </c>
      <c r="O174">
        <f t="shared" ca="1" si="29"/>
        <v>5000</v>
      </c>
      <c r="P174">
        <f t="shared" ca="1" si="29"/>
        <v>1000</v>
      </c>
    </row>
    <row r="175" spans="1:16">
      <c r="A175" t="str">
        <f>SUBSTITUTE(SUBSTITUTE(SUBSTITUTE(SUBSTITUTE('Selected Raw Data'!B171, " ", "_"), ",", "_"), ".", "_"), "&amp;", "_")</f>
        <v>Ingleside_Cogeneration</v>
      </c>
      <c r="B175">
        <f t="shared" ca="1" si="24"/>
        <v>2.04</v>
      </c>
      <c r="C175">
        <v>0</v>
      </c>
      <c r="D175">
        <v>0</v>
      </c>
      <c r="E175" s="24">
        <v>20</v>
      </c>
      <c r="F175" t="str">
        <f>VLOOKUP('Selected Raw Data'!G171,fuel_name_map,2,0)</f>
        <v>ng</v>
      </c>
      <c r="G175" s="25">
        <f>IF(OR(fuel="water",fuel="wind"),1,IF('Selected Raw Data'!AC171&lt;&gt;0,'Selected Raw Data'!AC171/1000,LOOKUP(fuel,F$2:F$6,G170:G175)))</f>
        <v>6.2316668000000002</v>
      </c>
      <c r="H175">
        <f>'Selected Raw Data'!K171</f>
        <v>548.20000000000005</v>
      </c>
      <c r="I175">
        <f t="shared" si="26"/>
        <v>548.20000000000005</v>
      </c>
      <c r="J175" s="24">
        <v>0</v>
      </c>
      <c r="K175">
        <f t="shared" ca="1" si="27"/>
        <v>0.85</v>
      </c>
      <c r="L175">
        <f>'GAMS gens'!I175</f>
        <v>548.20000000000005</v>
      </c>
      <c r="M175">
        <f t="shared" ca="1" si="28"/>
        <v>0.5</v>
      </c>
      <c r="N175">
        <f t="shared" ca="1" si="29"/>
        <v>100</v>
      </c>
      <c r="O175">
        <f t="shared" ca="1" si="29"/>
        <v>5000</v>
      </c>
      <c r="P175">
        <f t="shared" ca="1" si="29"/>
        <v>1000</v>
      </c>
    </row>
    <row r="176" spans="1:16">
      <c r="A176" t="str">
        <f>SUBSTITUTE(SUBSTITUTE(SUBSTITUTE(SUBSTITUTE('Selected Raw Data'!B172, " ", "_"), ",", "_"), ".", "_"), "&amp;", "_")</f>
        <v>Wise_County_Power_LP</v>
      </c>
      <c r="B176">
        <f t="shared" ca="1" si="24"/>
        <v>2.04</v>
      </c>
      <c r="C176">
        <v>0</v>
      </c>
      <c r="D176">
        <v>0</v>
      </c>
      <c r="E176" s="24">
        <v>20</v>
      </c>
      <c r="F176" t="str">
        <f>VLOOKUP('Selected Raw Data'!G172,fuel_name_map,2,0)</f>
        <v>ng</v>
      </c>
      <c r="G176" s="25">
        <f>IF(OR(fuel="water",fuel="wind"),1,IF('Selected Raw Data'!AC172&lt;&gt;0,'Selected Raw Data'!AC172/1000,LOOKUP(fuel,F$2:F$6,G171:G176)))</f>
        <v>7.3221625000000001</v>
      </c>
      <c r="H176">
        <f>'Selected Raw Data'!K172</f>
        <v>746</v>
      </c>
      <c r="I176">
        <f t="shared" si="26"/>
        <v>746</v>
      </c>
      <c r="J176" s="24">
        <v>0</v>
      </c>
      <c r="K176">
        <f t="shared" ca="1" si="27"/>
        <v>0.85</v>
      </c>
      <c r="L176">
        <f>'GAMS gens'!I176</f>
        <v>746</v>
      </c>
      <c r="M176">
        <f t="shared" ca="1" si="28"/>
        <v>0.5</v>
      </c>
      <c r="N176">
        <f t="shared" ca="1" si="29"/>
        <v>100</v>
      </c>
      <c r="O176">
        <f t="shared" ca="1" si="29"/>
        <v>5000</v>
      </c>
      <c r="P176">
        <f t="shared" ca="1" si="29"/>
        <v>1000</v>
      </c>
    </row>
    <row r="177" spans="1:16">
      <c r="A177" t="str">
        <f>SUBSTITUTE(SUBSTITUTE(SUBSTITUTE(SUBSTITUTE('Selected Raw Data'!B173, " ", "_"), ",", "_"), ".", "_"), "&amp;", "_")</f>
        <v>Baytown_Energy_Center</v>
      </c>
      <c r="B177">
        <f t="shared" ca="1" si="24"/>
        <v>2.04</v>
      </c>
      <c r="C177">
        <v>0</v>
      </c>
      <c r="D177">
        <v>0</v>
      </c>
      <c r="E177" s="24">
        <v>20</v>
      </c>
      <c r="F177" t="str">
        <f>VLOOKUP('Selected Raw Data'!G173,fuel_name_map,2,0)</f>
        <v>ng</v>
      </c>
      <c r="G177" s="25">
        <f>IF(OR(fuel="water",fuel="wind"),1,IF('Selected Raw Data'!AC173&lt;&gt;0,'Selected Raw Data'!AC173/1000,LOOKUP(fuel,F$2:F$6,G172:G177)))</f>
        <v>7.034586</v>
      </c>
      <c r="H177">
        <f>'Selected Raw Data'!K173</f>
        <v>914.6</v>
      </c>
      <c r="I177">
        <f t="shared" si="26"/>
        <v>914.6</v>
      </c>
      <c r="J177" s="24">
        <v>0</v>
      </c>
      <c r="K177">
        <f t="shared" ca="1" si="27"/>
        <v>0.85</v>
      </c>
      <c r="L177">
        <f>'GAMS gens'!I177</f>
        <v>914.6</v>
      </c>
      <c r="M177">
        <f t="shared" ca="1" si="28"/>
        <v>0.5</v>
      </c>
      <c r="N177">
        <f t="shared" ca="1" si="29"/>
        <v>100</v>
      </c>
      <c r="O177">
        <f t="shared" ca="1" si="29"/>
        <v>5000</v>
      </c>
      <c r="P177">
        <f t="shared" ca="1" si="29"/>
        <v>1000</v>
      </c>
    </row>
    <row r="178" spans="1:16">
      <c r="A178" t="str">
        <f>SUBSTITUTE(SUBSTITUTE(SUBSTITUTE(SUBSTITUTE('Selected Raw Data'!B174, " ", "_"), ",", "_"), ".", "_"), "&amp;", "_")</f>
        <v>Brazos_Valley_Generating_Facility</v>
      </c>
      <c r="B178">
        <f t="shared" ca="1" si="24"/>
        <v>2.04</v>
      </c>
      <c r="C178">
        <v>0</v>
      </c>
      <c r="D178">
        <v>0</v>
      </c>
      <c r="E178" s="24">
        <v>20</v>
      </c>
      <c r="F178" t="str">
        <f>VLOOKUP('Selected Raw Data'!G174,fuel_name_map,2,0)</f>
        <v>ng</v>
      </c>
      <c r="G178" s="25">
        <f>IF(OR(fuel="water",fuel="wind"),1,IF('Selected Raw Data'!AC174&lt;&gt;0,'Selected Raw Data'!AC174/1000,LOOKUP(fuel,F$2:F$6,G173:G178)))</f>
        <v>7.2668020999999996</v>
      </c>
      <c r="H178">
        <f>'Selected Raw Data'!K174</f>
        <v>675.6</v>
      </c>
      <c r="I178">
        <f t="shared" si="26"/>
        <v>675.6</v>
      </c>
      <c r="J178" s="24">
        <v>0</v>
      </c>
      <c r="K178">
        <f t="shared" ca="1" si="27"/>
        <v>0.85</v>
      </c>
      <c r="L178">
        <f>'GAMS gens'!I178</f>
        <v>675.6</v>
      </c>
      <c r="M178">
        <f t="shared" ca="1" si="28"/>
        <v>0.5</v>
      </c>
      <c r="N178">
        <f t="shared" ca="1" si="29"/>
        <v>100</v>
      </c>
      <c r="O178">
        <f t="shared" ca="1" si="29"/>
        <v>5000</v>
      </c>
      <c r="P178">
        <f t="shared" ca="1" si="29"/>
        <v>1000</v>
      </c>
    </row>
    <row r="179" spans="1:16">
      <c r="A179" t="str">
        <f>SUBSTITUTE(SUBSTITUTE(SUBSTITUTE(SUBSTITUTE('Selected Raw Data'!B175, " ", "_"), ",", "_"), ".", "_"), "&amp;", "_")</f>
        <v>Exelon_LaPorte_Generating_Station</v>
      </c>
      <c r="B179">
        <f t="shared" ca="1" si="24"/>
        <v>3.24</v>
      </c>
      <c r="C179">
        <v>0</v>
      </c>
      <c r="D179">
        <v>0</v>
      </c>
      <c r="E179" s="24">
        <v>20</v>
      </c>
      <c r="F179" t="str">
        <f>VLOOKUP('Selected Raw Data'!G175,fuel_name_map,2,0)</f>
        <v>ng</v>
      </c>
      <c r="G179" s="25">
        <f>IF(OR(fuel="water",fuel="wind"),1,IF('Selected Raw Data'!AC175&lt;&gt;0,'Selected Raw Data'!AC175/1000,LOOKUP(fuel,F$2:F$6,G174:G179)))</f>
        <v>13.4850657</v>
      </c>
      <c r="H179">
        <f>'Selected Raw Data'!K175</f>
        <v>236</v>
      </c>
      <c r="I179">
        <f t="shared" si="26"/>
        <v>236</v>
      </c>
      <c r="J179" s="24">
        <v>0</v>
      </c>
      <c r="K179">
        <f t="shared" ca="1" si="27"/>
        <v>0.85</v>
      </c>
      <c r="L179">
        <f>'GAMS gens'!I179</f>
        <v>236</v>
      </c>
      <c r="M179">
        <f t="shared" ca="1" si="28"/>
        <v>1</v>
      </c>
      <c r="N179">
        <f t="shared" ca="1" si="29"/>
        <v>10</v>
      </c>
      <c r="O179">
        <f t="shared" ca="1" si="29"/>
        <v>100</v>
      </c>
      <c r="P179">
        <f t="shared" ca="1" si="29"/>
        <v>0</v>
      </c>
    </row>
    <row r="180" spans="1:16">
      <c r="A180" t="str">
        <f>SUBSTITUTE(SUBSTITUTE(SUBSTITUTE(SUBSTITUTE('Selected Raw Data'!B176, " ", "_"), ",", "_"), ".", "_"), "&amp;", "_")</f>
        <v>West_Texas_Wind_Energy_LLC</v>
      </c>
      <c r="B180">
        <f t="shared" ca="1" si="24"/>
        <v>0</v>
      </c>
      <c r="C180">
        <v>0</v>
      </c>
      <c r="D180">
        <v>0</v>
      </c>
      <c r="E180" s="24">
        <v>20</v>
      </c>
      <c r="F180" t="str">
        <f>VLOOKUP('Selected Raw Data'!G176,fuel_name_map,2,0)</f>
        <v>wind</v>
      </c>
      <c r="G180" s="25">
        <f>IF(OR(fuel="water",fuel="wind"),1,IF('Selected Raw Data'!AC176&lt;&gt;0,'Selected Raw Data'!AC176/1000,LOOKUP(fuel,F$2:F$6,G175:G180)))</f>
        <v>1</v>
      </c>
      <c r="H180">
        <f>'Selected Raw Data'!K176</f>
        <v>75</v>
      </c>
      <c r="I180">
        <f t="shared" si="26"/>
        <v>75</v>
      </c>
      <c r="J180" s="24">
        <v>0</v>
      </c>
      <c r="K180">
        <f t="shared" ca="1" si="27"/>
        <v>0.1</v>
      </c>
      <c r="L180">
        <f>'GAMS gens'!I180</f>
        <v>75</v>
      </c>
      <c r="M180">
        <f t="shared" ca="1" si="28"/>
        <v>1</v>
      </c>
      <c r="N180">
        <f t="shared" ca="1" si="29"/>
        <v>0</v>
      </c>
      <c r="O180">
        <f t="shared" ca="1" si="29"/>
        <v>0</v>
      </c>
      <c r="P180">
        <f t="shared" ca="1" si="29"/>
        <v>0</v>
      </c>
    </row>
    <row r="181" spans="1:16" hidden="1">
      <c r="A181" t="str">
        <f>SUBSTITUTE(SUBSTITUTE(SUBSTITUTE(SUBSTITUTE('Selected Raw Data'!B177, " ", "_"), ",", "_"), ".", "_"), "&amp;", "_")</f>
        <v>State_Farm_Insur_Support_Center_Central</v>
      </c>
      <c r="B181" t="str">
        <f t="shared" ca="1" si="24"/>
        <v/>
      </c>
      <c r="C181">
        <v>0</v>
      </c>
      <c r="D181">
        <v>0</v>
      </c>
      <c r="E181" s="24">
        <v>20</v>
      </c>
      <c r="F181" t="str">
        <f>VLOOKUP('Selected Raw Data'!G177,fuel_name_map,2,0)</f>
        <v>oil</v>
      </c>
      <c r="G181" s="25">
        <f>IF(OR(fuel="water",fuel="wind"),1,IF('Selected Raw Data'!AC177&lt;&gt;0,'Selected Raw Data'!AC177/1000,LOOKUP(fuel,F$2:F$6,G176:G181)))</f>
        <v>23.977081500000001</v>
      </c>
      <c r="H181">
        <f>'Selected Raw Data'!K177</f>
        <v>10.8</v>
      </c>
      <c r="I181">
        <f t="shared" si="26"/>
        <v>10.8</v>
      </c>
      <c r="J181" s="24">
        <v>0</v>
      </c>
      <c r="K181" t="e">
        <f t="shared" ca="1" si="27"/>
        <v>#N/A</v>
      </c>
      <c r="L181">
        <f>'GAMS gens'!I181</f>
        <v>10.8</v>
      </c>
      <c r="M181" t="e">
        <f t="shared" ca="1" si="28"/>
        <v>#N/A</v>
      </c>
      <c r="N181" t="e">
        <f t="shared" ca="1" si="29"/>
        <v>#N/A</v>
      </c>
      <c r="O181" t="e">
        <f t="shared" ca="1" si="29"/>
        <v>#N/A</v>
      </c>
      <c r="P181" t="e">
        <f t="shared" ca="1" si="29"/>
        <v>#N/A</v>
      </c>
    </row>
    <row r="182" spans="1:16">
      <c r="A182" t="str">
        <f>SUBSTITUTE(SUBSTITUTE(SUBSTITUTE(SUBSTITUTE('Selected Raw Data'!B178, " ", "_"), ",", "_"), ".", "_"), "&amp;", "_")</f>
        <v>Delaware_Mountain_Windfarm</v>
      </c>
      <c r="B182">
        <f t="shared" ca="1" si="24"/>
        <v>0</v>
      </c>
      <c r="C182">
        <v>0</v>
      </c>
      <c r="D182">
        <v>0</v>
      </c>
      <c r="E182" s="24">
        <v>20</v>
      </c>
      <c r="F182" t="str">
        <f>VLOOKUP('Selected Raw Data'!G178,fuel_name_map,2,0)</f>
        <v>wind</v>
      </c>
      <c r="G182" s="25">
        <f>IF(OR(fuel="water",fuel="wind"),1,IF('Selected Raw Data'!AC178&lt;&gt;0,'Selected Raw Data'!AC178/1000,LOOKUP(fuel,F$2:F$6,G177:G182)))</f>
        <v>1</v>
      </c>
      <c r="H182">
        <f>'Selected Raw Data'!K178</f>
        <v>30</v>
      </c>
      <c r="I182">
        <f t="shared" si="26"/>
        <v>30</v>
      </c>
      <c r="J182" s="24">
        <v>0</v>
      </c>
      <c r="K182">
        <f t="shared" ca="1" si="27"/>
        <v>0.1</v>
      </c>
      <c r="L182">
        <f>'GAMS gens'!I182</f>
        <v>30</v>
      </c>
      <c r="M182">
        <f t="shared" ca="1" si="28"/>
        <v>1</v>
      </c>
      <c r="N182">
        <f t="shared" ca="1" si="29"/>
        <v>0</v>
      </c>
      <c r="O182">
        <f t="shared" ca="1" si="29"/>
        <v>0</v>
      </c>
      <c r="P182">
        <f t="shared" ca="1" si="29"/>
        <v>0</v>
      </c>
    </row>
    <row r="183" spans="1:16">
      <c r="A183" t="str">
        <f>SUBSTITUTE(SUBSTITUTE(SUBSTITUTE(SUBSTITUTE('Selected Raw Data'!B179, " ", "_"), ",", "_"), ".", "_"), "&amp;", "_")</f>
        <v>Deer_Park_Energy_Center</v>
      </c>
      <c r="B183">
        <f t="shared" ca="1" si="24"/>
        <v>3.24</v>
      </c>
      <c r="C183">
        <v>0</v>
      </c>
      <c r="D183">
        <v>0</v>
      </c>
      <c r="E183" s="24">
        <v>20</v>
      </c>
      <c r="F183" t="str">
        <f>VLOOKUP('Selected Raw Data'!G179,fuel_name_map,2,0)</f>
        <v>ng</v>
      </c>
      <c r="G183" s="25">
        <f>IF(OR(fuel="water",fuel="wind"),1,IF('Selected Raw Data'!AC179&lt;&gt;0,'Selected Raw Data'!AC179/1000,LOOKUP(fuel,F$2:F$6,G178:G183)))</f>
        <v>9.5904986000000001</v>
      </c>
      <c r="H183">
        <f>'Selected Raw Data'!K179</f>
        <v>996</v>
      </c>
      <c r="I183">
        <f t="shared" si="26"/>
        <v>996</v>
      </c>
      <c r="J183" s="24">
        <v>0</v>
      </c>
      <c r="K183">
        <f t="shared" ca="1" si="27"/>
        <v>0.85</v>
      </c>
      <c r="L183">
        <f>'GAMS gens'!I183</f>
        <v>996</v>
      </c>
      <c r="M183">
        <f t="shared" ca="1" si="28"/>
        <v>1</v>
      </c>
      <c r="N183">
        <f t="shared" ca="1" si="29"/>
        <v>10</v>
      </c>
      <c r="O183">
        <f t="shared" ca="1" si="29"/>
        <v>100</v>
      </c>
      <c r="P183">
        <f t="shared" ca="1" si="29"/>
        <v>0</v>
      </c>
    </row>
    <row r="184" spans="1:16">
      <c r="A184" t="str">
        <f>SUBSTITUTE(SUBSTITUTE(SUBSTITUTE(SUBSTITUTE('Selected Raw Data'!B180, " ", "_"), ",", "_"), ".", "_"), "&amp;", "_")</f>
        <v>Green_Power_2</v>
      </c>
      <c r="B184">
        <f t="shared" ca="1" si="24"/>
        <v>3.24</v>
      </c>
      <c r="C184">
        <v>0</v>
      </c>
      <c r="D184">
        <v>0</v>
      </c>
      <c r="E184" s="24">
        <v>20</v>
      </c>
      <c r="F184" t="str">
        <f>VLOOKUP('Selected Raw Data'!G180,fuel_name_map,2,0)</f>
        <v>ng</v>
      </c>
      <c r="G184" s="25">
        <f>IF(OR(fuel="water",fuel="wind"),1,IF('Selected Raw Data'!AC180&lt;&gt;0,'Selected Raw Data'!AC180/1000,LOOKUP(fuel,F$2:F$6,G179:G184)))</f>
        <v>11.0860293</v>
      </c>
      <c r="H184">
        <f>'Selected Raw Data'!K180</f>
        <v>611</v>
      </c>
      <c r="I184">
        <f t="shared" si="26"/>
        <v>611</v>
      </c>
      <c r="J184" s="24">
        <v>0</v>
      </c>
      <c r="K184">
        <f t="shared" ca="1" si="27"/>
        <v>0.85</v>
      </c>
      <c r="L184">
        <f>'GAMS gens'!I184</f>
        <v>611</v>
      </c>
      <c r="M184">
        <f t="shared" ca="1" si="28"/>
        <v>1</v>
      </c>
      <c r="N184">
        <f t="shared" ca="1" si="29"/>
        <v>10</v>
      </c>
      <c r="O184">
        <f t="shared" ca="1" si="29"/>
        <v>100</v>
      </c>
      <c r="P184">
        <f t="shared" ca="1" si="29"/>
        <v>0</v>
      </c>
    </row>
    <row r="185" spans="1:16">
      <c r="A185" t="str">
        <f>SUBSTITUTE(SUBSTITUTE(SUBSTITUTE(SUBSTITUTE('Selected Raw Data'!B181, " ", "_"), ",", "_"), ".", "_"), "&amp;", "_")</f>
        <v>Forney_Energy_Center</v>
      </c>
      <c r="B185">
        <f t="shared" ca="1" si="24"/>
        <v>3.24</v>
      </c>
      <c r="C185">
        <v>0</v>
      </c>
      <c r="D185">
        <v>0</v>
      </c>
      <c r="E185" s="24">
        <v>20</v>
      </c>
      <c r="F185" t="str">
        <f>VLOOKUP('Selected Raw Data'!G181,fuel_name_map,2,0)</f>
        <v>ng</v>
      </c>
      <c r="G185" s="25">
        <f>IF(OR(fuel="water",fuel="wind"),1,IF('Selected Raw Data'!AC181&lt;&gt;0,'Selected Raw Data'!AC181/1000,LOOKUP(fuel,F$2:F$6,G180:G185)))</f>
        <v>7.6121809000000002</v>
      </c>
      <c r="H185">
        <f>'Selected Raw Data'!K181</f>
        <v>1783.8</v>
      </c>
      <c r="I185">
        <f t="shared" si="26"/>
        <v>1783.8</v>
      </c>
      <c r="J185" s="24">
        <v>0</v>
      </c>
      <c r="K185">
        <f t="shared" ca="1" si="27"/>
        <v>0.85</v>
      </c>
      <c r="L185">
        <f>'GAMS gens'!I185</f>
        <v>1783.8</v>
      </c>
      <c r="M185">
        <f t="shared" ca="1" si="28"/>
        <v>1</v>
      </c>
      <c r="N185">
        <f t="shared" ca="1" si="29"/>
        <v>10</v>
      </c>
      <c r="O185">
        <f t="shared" ca="1" si="29"/>
        <v>100</v>
      </c>
      <c r="P185">
        <f t="shared" ca="1" si="29"/>
        <v>0</v>
      </c>
    </row>
    <row r="186" spans="1:16" hidden="1">
      <c r="A186" t="str">
        <f>SUBSTITUTE(SUBSTITUTE(SUBSTITUTE(SUBSTITUTE('Selected Raw Data'!B182, " ", "_"), ",", "_"), ".", "_"), "&amp;", "_")</f>
        <v>Atascosita</v>
      </c>
      <c r="B186" t="str">
        <f t="shared" ca="1" si="24"/>
        <v/>
      </c>
      <c r="C186">
        <v>0</v>
      </c>
      <c r="D186">
        <v>0</v>
      </c>
      <c r="E186" s="24">
        <v>20</v>
      </c>
      <c r="F186" t="str">
        <f>VLOOKUP('Selected Raw Data'!G182,fuel_name_map,2,0)</f>
        <v>other</v>
      </c>
      <c r="G186" s="25">
        <f>IF(OR(fuel="water",fuel="wind"),1,IF('Selected Raw Data'!AC182&lt;&gt;0,'Selected Raw Data'!AC182/1000,LOOKUP(fuel,F$2:F$6,G181:G186)))</f>
        <v>11.352374900000001</v>
      </c>
      <c r="H186">
        <f>'Selected Raw Data'!K182</f>
        <v>8.1999999999999993</v>
      </c>
      <c r="I186">
        <f t="shared" si="26"/>
        <v>8.1999999999999993</v>
      </c>
      <c r="J186" s="24">
        <v>0</v>
      </c>
      <c r="K186" t="e">
        <f t="shared" ca="1" si="27"/>
        <v>#N/A</v>
      </c>
      <c r="L186">
        <f>'GAMS gens'!I186</f>
        <v>8.1999999999999993</v>
      </c>
      <c r="M186" t="e">
        <f t="shared" ca="1" si="28"/>
        <v>#N/A</v>
      </c>
      <c r="N186" t="e">
        <f t="shared" ca="1" si="29"/>
        <v>#N/A</v>
      </c>
      <c r="O186" t="e">
        <f t="shared" ca="1" si="29"/>
        <v>#N/A</v>
      </c>
      <c r="P186" t="e">
        <f t="shared" ca="1" si="29"/>
        <v>#N/A</v>
      </c>
    </row>
    <row r="187" spans="1:16">
      <c r="A187" t="str">
        <f>SUBSTITUTE(SUBSTITUTE(SUBSTITUTE(SUBSTITUTE('Selected Raw Data'!B183, " ", "_"), ",", "_"), ".", "_"), "&amp;", "_")</f>
        <v>Hidalgo_Energy_Center</v>
      </c>
      <c r="B187">
        <f t="shared" ca="1" si="24"/>
        <v>2.04</v>
      </c>
      <c r="C187">
        <v>0</v>
      </c>
      <c r="D187">
        <v>0</v>
      </c>
      <c r="E187" s="24">
        <v>20</v>
      </c>
      <c r="F187" t="str">
        <f>VLOOKUP('Selected Raw Data'!G183,fuel_name_map,2,0)</f>
        <v>ng</v>
      </c>
      <c r="G187" s="25">
        <f>IF(OR(fuel="water",fuel="wind"),1,IF('Selected Raw Data'!AC183&lt;&gt;0,'Selected Raw Data'!AC183/1000,LOOKUP(fuel,F$2:F$6,G182:G187)))</f>
        <v>7.2404384999999998</v>
      </c>
      <c r="H187">
        <f>'Selected Raw Data'!K183</f>
        <v>647</v>
      </c>
      <c r="I187">
        <f t="shared" si="26"/>
        <v>647</v>
      </c>
      <c r="J187" s="24">
        <v>0</v>
      </c>
      <c r="K187">
        <f t="shared" ca="1" si="27"/>
        <v>0.85</v>
      </c>
      <c r="L187">
        <f>'GAMS gens'!I187</f>
        <v>647</v>
      </c>
      <c r="M187">
        <f t="shared" ca="1" si="28"/>
        <v>0.5</v>
      </c>
      <c r="N187">
        <f t="shared" ref="N187:P205" ca="1" si="30">IF(fuel="water",0,OFFSET(N$2,IF(AND(fuel="ng",heatrate&gt;7.5),1,0)+MATCH(fuel,$F$2:$F$6,0)-1,0))</f>
        <v>100</v>
      </c>
      <c r="O187">
        <f t="shared" ca="1" si="30"/>
        <v>5000</v>
      </c>
      <c r="P187">
        <f t="shared" ca="1" si="30"/>
        <v>1000</v>
      </c>
    </row>
    <row r="188" spans="1:16" hidden="1">
      <c r="A188" t="str">
        <f>SUBSTITUTE(SUBSTITUTE(SUBSTITUTE(SUBSTITUTE('Selected Raw Data'!B184, " ", "_"), ",", "_"), ".", "_"), "&amp;", "_")</f>
        <v>Baytown</v>
      </c>
      <c r="B188" t="str">
        <f t="shared" ca="1" si="24"/>
        <v/>
      </c>
      <c r="C188">
        <v>0</v>
      </c>
      <c r="D188">
        <v>0</v>
      </c>
      <c r="E188" s="24">
        <v>20</v>
      </c>
      <c r="F188" t="str">
        <f>VLOOKUP('Selected Raw Data'!G184,fuel_name_map,2,0)</f>
        <v>other</v>
      </c>
      <c r="G188" s="25">
        <f>IF(OR(fuel="water",fuel="wind"),1,IF('Selected Raw Data'!AC184&lt;&gt;0,'Selected Raw Data'!AC184/1000,LOOKUP(fuel,F$2:F$6,G183:G188)))</f>
        <v>11.513059800000001</v>
      </c>
      <c r="H188">
        <f>'Selected Raw Data'!K184</f>
        <v>5.2</v>
      </c>
      <c r="I188">
        <f t="shared" si="26"/>
        <v>5.2</v>
      </c>
      <c r="J188" s="24">
        <v>0</v>
      </c>
      <c r="K188" t="e">
        <f t="shared" ca="1" si="27"/>
        <v>#N/A</v>
      </c>
      <c r="L188">
        <f>'GAMS gens'!I188</f>
        <v>5.2</v>
      </c>
      <c r="M188" t="e">
        <f t="shared" ca="1" si="28"/>
        <v>#N/A</v>
      </c>
      <c r="N188" t="e">
        <f t="shared" ca="1" si="30"/>
        <v>#N/A</v>
      </c>
      <c r="O188" t="e">
        <f t="shared" ca="1" si="30"/>
        <v>#N/A</v>
      </c>
      <c r="P188" t="e">
        <f t="shared" ca="1" si="30"/>
        <v>#N/A</v>
      </c>
    </row>
    <row r="189" spans="1:16" hidden="1">
      <c r="A189" t="str">
        <f>SUBSTITUTE(SUBSTITUTE(SUBSTITUTE(SUBSTITUTE('Selected Raw Data'!B185, " ", "_"), ",", "_"), ".", "_"), "&amp;", "_")</f>
        <v>Bluebonnet</v>
      </c>
      <c r="B189" t="str">
        <f t="shared" ca="1" si="24"/>
        <v/>
      </c>
      <c r="C189">
        <v>0</v>
      </c>
      <c r="D189">
        <v>0</v>
      </c>
      <c r="E189" s="24">
        <v>20</v>
      </c>
      <c r="F189" t="str">
        <f>VLOOKUP('Selected Raw Data'!G185,fuel_name_map,2,0)</f>
        <v>other</v>
      </c>
      <c r="G189" s="25">
        <f>IF(OR(fuel="water",fuel="wind"),1,IF('Selected Raw Data'!AC185&lt;&gt;0,'Selected Raw Data'!AC185/1000,LOOKUP(fuel,F$2:F$6,G184:G189)))</f>
        <v>12.0222566</v>
      </c>
      <c r="H189">
        <f>'Selected Raw Data'!K185</f>
        <v>4</v>
      </c>
      <c r="I189">
        <f t="shared" si="26"/>
        <v>4</v>
      </c>
      <c r="J189" s="24">
        <v>0</v>
      </c>
      <c r="K189" t="e">
        <f t="shared" ca="1" si="27"/>
        <v>#N/A</v>
      </c>
      <c r="L189">
        <f>'GAMS gens'!I189</f>
        <v>4</v>
      </c>
      <c r="M189" t="e">
        <f t="shared" ca="1" si="28"/>
        <v>#N/A</v>
      </c>
      <c r="N189" t="e">
        <f t="shared" ca="1" si="30"/>
        <v>#N/A</v>
      </c>
      <c r="O189" t="e">
        <f t="shared" ca="1" si="30"/>
        <v>#N/A</v>
      </c>
      <c r="P189" t="e">
        <f t="shared" ca="1" si="30"/>
        <v>#N/A</v>
      </c>
    </row>
    <row r="190" spans="1:16" hidden="1">
      <c r="A190" t="str">
        <f>SUBSTITUTE(SUBSTITUTE(SUBSTITUTE(SUBSTITUTE('Selected Raw Data'!B186, " ", "_"), ",", "_"), ".", "_"), "&amp;", "_")</f>
        <v>Coastal_Plains</v>
      </c>
      <c r="B190" t="str">
        <f t="shared" ca="1" si="24"/>
        <v/>
      </c>
      <c r="C190">
        <v>0</v>
      </c>
      <c r="D190">
        <v>0</v>
      </c>
      <c r="E190" s="24">
        <v>20</v>
      </c>
      <c r="F190" t="str">
        <f>VLOOKUP('Selected Raw Data'!G186,fuel_name_map,2,0)</f>
        <v>other</v>
      </c>
      <c r="G190" s="25">
        <f>IF(OR(fuel="water",fuel="wind"),1,IF('Selected Raw Data'!AC186&lt;&gt;0,'Selected Raw Data'!AC186/1000,LOOKUP(fuel,F$2:F$6,G185:G190)))</f>
        <v>11.2291937</v>
      </c>
      <c r="H190">
        <f>'Selected Raw Data'!K186</f>
        <v>5.2</v>
      </c>
      <c r="I190">
        <f t="shared" si="26"/>
        <v>5.2</v>
      </c>
      <c r="J190" s="24">
        <v>0</v>
      </c>
      <c r="K190" t="e">
        <f t="shared" ca="1" si="27"/>
        <v>#N/A</v>
      </c>
      <c r="L190">
        <f>'GAMS gens'!I190</f>
        <v>5.2</v>
      </c>
      <c r="M190" t="e">
        <f t="shared" ca="1" si="28"/>
        <v>#N/A</v>
      </c>
      <c r="N190" t="e">
        <f t="shared" ca="1" si="30"/>
        <v>#N/A</v>
      </c>
      <c r="O190" t="e">
        <f t="shared" ca="1" si="30"/>
        <v>#N/A</v>
      </c>
      <c r="P190" t="e">
        <f t="shared" ca="1" si="30"/>
        <v>#N/A</v>
      </c>
    </row>
    <row r="191" spans="1:16">
      <c r="A191" t="str">
        <f>SUBSTITUTE(SUBSTITUTE(SUBSTITUTE(SUBSTITUTE('Selected Raw Data'!B187, " ", "_"), ",", "_"), ".", "_"), "&amp;", "_")</f>
        <v>King_Mountain_Wind_Ranch_1</v>
      </c>
      <c r="B191">
        <f t="shared" ca="1" si="24"/>
        <v>0</v>
      </c>
      <c r="C191">
        <v>0</v>
      </c>
      <c r="D191">
        <v>0</v>
      </c>
      <c r="E191" s="24">
        <v>20</v>
      </c>
      <c r="F191" t="str">
        <f>VLOOKUP('Selected Raw Data'!G187,fuel_name_map,2,0)</f>
        <v>wind</v>
      </c>
      <c r="G191" s="25">
        <f>IF(OR(fuel="water",fuel="wind"),1,IF('Selected Raw Data'!AC187&lt;&gt;0,'Selected Raw Data'!AC187/1000,LOOKUP(fuel,F$2:F$6,G186:G191)))</f>
        <v>1</v>
      </c>
      <c r="H191">
        <f>'Selected Raw Data'!K187</f>
        <v>278</v>
      </c>
      <c r="I191">
        <f t="shared" si="26"/>
        <v>278</v>
      </c>
      <c r="J191" s="24">
        <v>0</v>
      </c>
      <c r="K191">
        <f t="shared" ca="1" si="27"/>
        <v>0.1</v>
      </c>
      <c r="L191">
        <f>'GAMS gens'!I191</f>
        <v>278</v>
      </c>
      <c r="M191">
        <f t="shared" ca="1" si="28"/>
        <v>1</v>
      </c>
      <c r="N191">
        <f t="shared" ca="1" si="30"/>
        <v>0</v>
      </c>
      <c r="O191">
        <f t="shared" ca="1" si="30"/>
        <v>0</v>
      </c>
      <c r="P191">
        <f t="shared" ca="1" si="30"/>
        <v>0</v>
      </c>
    </row>
    <row r="192" spans="1:16" hidden="1">
      <c r="A192" t="str">
        <f>SUBSTITUTE(SUBSTITUTE(SUBSTITUTE(SUBSTITUTE('Selected Raw Data'!B188, " ", "_"), ",", "_"), ".", "_"), "&amp;", "_")</f>
        <v>Sunset_Farms</v>
      </c>
      <c r="B192" t="str">
        <f t="shared" ca="1" si="24"/>
        <v/>
      </c>
      <c r="C192">
        <v>0</v>
      </c>
      <c r="D192">
        <v>0</v>
      </c>
      <c r="E192" s="24">
        <v>20</v>
      </c>
      <c r="F192" t="str">
        <f>VLOOKUP('Selected Raw Data'!G188,fuel_name_map,2,0)</f>
        <v>other</v>
      </c>
      <c r="G192" s="25">
        <f>IF(OR(fuel="water",fuel="wind"),1,IF('Selected Raw Data'!AC188&lt;&gt;0,'Selected Raw Data'!AC188/1000,LOOKUP(fuel,F$2:F$6,G187:G192)))</f>
        <v>14.3825612</v>
      </c>
      <c r="H192">
        <f>'Selected Raw Data'!K188</f>
        <v>4</v>
      </c>
      <c r="I192">
        <f t="shared" si="26"/>
        <v>4</v>
      </c>
      <c r="J192" s="24">
        <v>0</v>
      </c>
      <c r="K192" t="e">
        <f t="shared" ca="1" si="27"/>
        <v>#N/A</v>
      </c>
      <c r="L192">
        <f>'GAMS gens'!I192</f>
        <v>4</v>
      </c>
      <c r="M192" t="e">
        <f t="shared" ca="1" si="28"/>
        <v>#N/A</v>
      </c>
      <c r="N192" t="e">
        <f t="shared" ca="1" si="30"/>
        <v>#N/A</v>
      </c>
      <c r="O192" t="e">
        <f t="shared" ca="1" si="30"/>
        <v>#N/A</v>
      </c>
      <c r="P192" t="e">
        <f t="shared" ca="1" si="30"/>
        <v>#N/A</v>
      </c>
    </row>
    <row r="193" spans="1:16">
      <c r="A193" t="str">
        <f>SUBSTITUTE(SUBSTITUTE(SUBSTITUTE(SUBSTITUTE('Selected Raw Data'!B189, " ", "_"), ",", "_"), ".", "_"), "&amp;", "_")</f>
        <v>NWP_Indian_Mesa_Wind_Farm</v>
      </c>
      <c r="B193">
        <f t="shared" ca="1" si="24"/>
        <v>0</v>
      </c>
      <c r="C193">
        <v>0</v>
      </c>
      <c r="D193">
        <v>0</v>
      </c>
      <c r="E193" s="24">
        <v>20</v>
      </c>
      <c r="F193" t="str">
        <f>VLOOKUP('Selected Raw Data'!G189,fuel_name_map,2,0)</f>
        <v>wind</v>
      </c>
      <c r="G193" s="25">
        <f>IF(OR(fuel="water",fuel="wind"),1,IF('Selected Raw Data'!AC189&lt;&gt;0,'Selected Raw Data'!AC189/1000,LOOKUP(fuel,F$2:F$6,G188:G193)))</f>
        <v>1</v>
      </c>
      <c r="H193">
        <f>'Selected Raw Data'!K189</f>
        <v>82.5</v>
      </c>
      <c r="I193">
        <f t="shared" si="26"/>
        <v>82.5</v>
      </c>
      <c r="J193" s="24">
        <v>0</v>
      </c>
      <c r="K193">
        <f t="shared" ca="1" si="27"/>
        <v>0.1</v>
      </c>
      <c r="L193">
        <f>'GAMS gens'!I193</f>
        <v>82.5</v>
      </c>
      <c r="M193">
        <f t="shared" ca="1" si="28"/>
        <v>1</v>
      </c>
      <c r="N193">
        <f t="shared" ca="1" si="30"/>
        <v>0</v>
      </c>
      <c r="O193">
        <f t="shared" ca="1" si="30"/>
        <v>0</v>
      </c>
      <c r="P193">
        <f t="shared" ca="1" si="30"/>
        <v>0</v>
      </c>
    </row>
    <row r="194" spans="1:16">
      <c r="A194" t="str">
        <f>SUBSTITUTE(SUBSTITUTE(SUBSTITUTE(SUBSTITUTE('Selected Raw Data'!B190, " ", "_"), ",", "_"), ".", "_"), "&amp;", "_")</f>
        <v>Woodward_Mountain_II</v>
      </c>
      <c r="B194">
        <f t="shared" ca="1" si="24"/>
        <v>0</v>
      </c>
      <c r="C194">
        <v>0</v>
      </c>
      <c r="D194">
        <v>0</v>
      </c>
      <c r="E194" s="24">
        <v>20</v>
      </c>
      <c r="F194" t="str">
        <f>VLOOKUP('Selected Raw Data'!G190,fuel_name_map,2,0)</f>
        <v>wind</v>
      </c>
      <c r="G194" s="25">
        <f>IF(OR(fuel="water",fuel="wind"),1,IF('Selected Raw Data'!AC190&lt;&gt;0,'Selected Raw Data'!AC190/1000,LOOKUP(fuel,F$2:F$6,G189:G194)))</f>
        <v>1</v>
      </c>
      <c r="H194">
        <f>'Selected Raw Data'!K190</f>
        <v>78</v>
      </c>
      <c r="I194">
        <f t="shared" si="26"/>
        <v>78</v>
      </c>
      <c r="J194" s="24">
        <v>0</v>
      </c>
      <c r="K194">
        <f t="shared" ca="1" si="27"/>
        <v>0.1</v>
      </c>
      <c r="L194">
        <f>'GAMS gens'!I194</f>
        <v>78</v>
      </c>
      <c r="M194">
        <f t="shared" ca="1" si="28"/>
        <v>1</v>
      </c>
      <c r="N194">
        <f t="shared" ca="1" si="30"/>
        <v>0</v>
      </c>
      <c r="O194">
        <f t="shared" ca="1" si="30"/>
        <v>0</v>
      </c>
      <c r="P194">
        <f t="shared" ca="1" si="30"/>
        <v>0</v>
      </c>
    </row>
    <row r="195" spans="1:16">
      <c r="A195" t="str">
        <f>SUBSTITUTE(SUBSTITUTE(SUBSTITUTE(SUBSTITUTE('Selected Raw Data'!B191, " ", "_"), ",", "_"), ".", "_"), "&amp;", "_")</f>
        <v>Woodward_Mountain_I</v>
      </c>
      <c r="B195">
        <f t="shared" ca="1" si="24"/>
        <v>0</v>
      </c>
      <c r="C195">
        <v>0</v>
      </c>
      <c r="D195">
        <v>0</v>
      </c>
      <c r="E195" s="24">
        <v>20</v>
      </c>
      <c r="F195" t="str">
        <f>VLOOKUP('Selected Raw Data'!G191,fuel_name_map,2,0)</f>
        <v>wind</v>
      </c>
      <c r="G195" s="25">
        <f>IF(OR(fuel="water",fuel="wind"),1,IF('Selected Raw Data'!AC191&lt;&gt;0,'Selected Raw Data'!AC191/1000,LOOKUP(fuel,F$2:F$6,G190:G195)))</f>
        <v>1</v>
      </c>
      <c r="H195">
        <f>'Selected Raw Data'!K191</f>
        <v>82</v>
      </c>
      <c r="I195">
        <f t="shared" si="26"/>
        <v>82</v>
      </c>
      <c r="J195" s="24">
        <v>0</v>
      </c>
      <c r="K195">
        <f t="shared" ca="1" si="27"/>
        <v>0.1</v>
      </c>
      <c r="L195">
        <f>'GAMS gens'!I195</f>
        <v>82</v>
      </c>
      <c r="M195">
        <f t="shared" ca="1" si="28"/>
        <v>1</v>
      </c>
      <c r="N195">
        <f t="shared" ca="1" si="30"/>
        <v>0</v>
      </c>
      <c r="O195">
        <f t="shared" ca="1" si="30"/>
        <v>0</v>
      </c>
      <c r="P195">
        <f t="shared" ca="1" si="30"/>
        <v>0</v>
      </c>
    </row>
    <row r="196" spans="1:16">
      <c r="A196" t="str">
        <f>SUBSTITUTE(SUBSTITUTE(SUBSTITUTE(SUBSTITUTE('Selected Raw Data'!B192, " ", "_"), ",", "_"), ".", "_"), "&amp;", "_")</f>
        <v>Trent_Wind_Farm__L_P_</v>
      </c>
      <c r="B196">
        <f t="shared" ca="1" si="24"/>
        <v>0</v>
      </c>
      <c r="C196">
        <v>0</v>
      </c>
      <c r="D196">
        <v>0</v>
      </c>
      <c r="E196" s="24">
        <v>20</v>
      </c>
      <c r="F196" t="str">
        <f>VLOOKUP('Selected Raw Data'!G192,fuel_name_map,2,0)</f>
        <v>wind</v>
      </c>
      <c r="G196" s="25">
        <f>IF(OR(fuel="water",fuel="wind"),1,IF('Selected Raw Data'!AC192&lt;&gt;0,'Selected Raw Data'!AC192/1000,LOOKUP(fuel,F$2:F$6,G191:G196)))</f>
        <v>1</v>
      </c>
      <c r="H196">
        <f>'Selected Raw Data'!K192</f>
        <v>150</v>
      </c>
      <c r="I196">
        <f t="shared" si="26"/>
        <v>150</v>
      </c>
      <c r="J196" s="24">
        <v>0</v>
      </c>
      <c r="K196">
        <f t="shared" ca="1" si="27"/>
        <v>0.1</v>
      </c>
      <c r="L196">
        <f>'GAMS gens'!I196</f>
        <v>150</v>
      </c>
      <c r="M196">
        <f t="shared" ca="1" si="28"/>
        <v>1</v>
      </c>
      <c r="N196">
        <f t="shared" ca="1" si="30"/>
        <v>0</v>
      </c>
      <c r="O196">
        <f t="shared" ca="1" si="30"/>
        <v>0</v>
      </c>
      <c r="P196">
        <f t="shared" ca="1" si="30"/>
        <v>0</v>
      </c>
    </row>
    <row r="197" spans="1:16">
      <c r="A197" t="str">
        <f>SUBSTITUTE(SUBSTITUTE(SUBSTITUTE(SUBSTITUTE('Selected Raw Data'!B193, " ", "_"), ",", "_"), ".", "_"), "&amp;", "_")</f>
        <v>Desert_Sky</v>
      </c>
      <c r="B197">
        <f t="shared" ca="1" si="24"/>
        <v>0</v>
      </c>
      <c r="C197">
        <v>0</v>
      </c>
      <c r="D197">
        <v>0</v>
      </c>
      <c r="E197" s="24">
        <v>20</v>
      </c>
      <c r="F197" t="str">
        <f>VLOOKUP('Selected Raw Data'!G193,fuel_name_map,2,0)</f>
        <v>wind</v>
      </c>
      <c r="G197" s="25">
        <f>IF(OR(fuel="water",fuel="wind"),1,IF('Selected Raw Data'!AC193&lt;&gt;0,'Selected Raw Data'!AC193/1000,LOOKUP(fuel,F$2:F$6,G192:G197)))</f>
        <v>1</v>
      </c>
      <c r="H197">
        <f>'Selected Raw Data'!K193</f>
        <v>160.5</v>
      </c>
      <c r="I197">
        <f t="shared" si="26"/>
        <v>160.5</v>
      </c>
      <c r="J197" s="24">
        <v>0</v>
      </c>
      <c r="K197">
        <f t="shared" ca="1" si="27"/>
        <v>0.1</v>
      </c>
      <c r="L197">
        <f>'GAMS gens'!I197</f>
        <v>160.5</v>
      </c>
      <c r="M197">
        <f t="shared" ca="1" si="28"/>
        <v>1</v>
      </c>
      <c r="N197">
        <f t="shared" ca="1" si="30"/>
        <v>0</v>
      </c>
      <c r="O197">
        <f t="shared" ca="1" si="30"/>
        <v>0</v>
      </c>
      <c r="P197">
        <f t="shared" ca="1" si="30"/>
        <v>0</v>
      </c>
    </row>
    <row r="198" spans="1:16">
      <c r="A198" t="str">
        <f>SUBSTITUTE(SUBSTITUTE(SUBSTITUTE(SUBSTITUTE('Selected Raw Data'!B194, " ", "_"), ",", "_"), ".", "_"), "&amp;", "_")</f>
        <v>Green_Mountain_Energy_Wind_Farm</v>
      </c>
      <c r="B198">
        <f t="shared" ca="1" si="24"/>
        <v>0</v>
      </c>
      <c r="C198">
        <v>0</v>
      </c>
      <c r="D198">
        <v>0</v>
      </c>
      <c r="E198" s="24">
        <v>20</v>
      </c>
      <c r="F198" t="str">
        <f>VLOOKUP('Selected Raw Data'!G194,fuel_name_map,2,0)</f>
        <v>wind</v>
      </c>
      <c r="G198" s="25">
        <f>IF(OR(fuel="water",fuel="wind"),1,IF('Selected Raw Data'!AC194&lt;&gt;0,'Selected Raw Data'!AC194/1000,LOOKUP(fuel,F$2:F$6,G193:G198)))</f>
        <v>1</v>
      </c>
      <c r="H198">
        <f>'Selected Raw Data'!K194</f>
        <v>160</v>
      </c>
      <c r="I198">
        <f t="shared" si="26"/>
        <v>160</v>
      </c>
      <c r="J198" s="24">
        <v>0</v>
      </c>
      <c r="K198">
        <f t="shared" ca="1" si="27"/>
        <v>0.1</v>
      </c>
      <c r="L198">
        <f>'GAMS gens'!I198</f>
        <v>160</v>
      </c>
      <c r="M198">
        <f t="shared" ca="1" si="28"/>
        <v>1</v>
      </c>
      <c r="N198">
        <f t="shared" ca="1" si="30"/>
        <v>0</v>
      </c>
      <c r="O198">
        <f t="shared" ca="1" si="30"/>
        <v>0</v>
      </c>
      <c r="P198">
        <f t="shared" ca="1" si="30"/>
        <v>0</v>
      </c>
    </row>
    <row r="199" spans="1:16">
      <c r="A199" t="str">
        <f>SUBSTITUTE(SUBSTITUTE(SUBSTITUTE(SUBSTITUTE('Selected Raw Data'!B195, " ", "_"), ",", "_"), ".", "_"), "&amp;", "_")</f>
        <v>Sweetwater_Wind__1_LLC</v>
      </c>
      <c r="B199">
        <f t="shared" ca="1" si="24"/>
        <v>0</v>
      </c>
      <c r="C199">
        <v>0</v>
      </c>
      <c r="D199">
        <v>0</v>
      </c>
      <c r="E199" s="24">
        <v>20</v>
      </c>
      <c r="F199" t="str">
        <f>VLOOKUP('Selected Raw Data'!G195,fuel_name_map,2,0)</f>
        <v>wind</v>
      </c>
      <c r="G199" s="25">
        <f>IF(OR(fuel="water",fuel="wind"),1,IF('Selected Raw Data'!AC195&lt;&gt;0,'Selected Raw Data'!AC195/1000,LOOKUP(fuel,F$2:F$6,G194:G199)))</f>
        <v>1</v>
      </c>
      <c r="H199">
        <f>'Selected Raw Data'!K195</f>
        <v>37.5</v>
      </c>
      <c r="I199">
        <f t="shared" ref="I199:I230" si="31">H199</f>
        <v>37.5</v>
      </c>
      <c r="J199" s="24">
        <v>0</v>
      </c>
      <c r="K199">
        <f t="shared" ref="K199:K205" ca="1" si="32">IF(fuel="water",0.99,OFFSET(K$2,MATCH(fuel,$F$2:$F$6,0)-1,0))</f>
        <v>0.1</v>
      </c>
      <c r="L199">
        <f>'GAMS gens'!I199</f>
        <v>37.5</v>
      </c>
      <c r="M199">
        <f t="shared" ref="M199:M205" ca="1" si="33">IF(fuel="water",1,OFFSET(M$2,IF(AND(fuel="ng",heatrate&gt;ct_ccgt_split),1,0)+MATCH(fuel,$F$2:$F$6,0)-1,0))</f>
        <v>1</v>
      </c>
      <c r="N199">
        <f t="shared" ca="1" si="30"/>
        <v>0</v>
      </c>
      <c r="O199">
        <f t="shared" ca="1" si="30"/>
        <v>0</v>
      </c>
      <c r="P199">
        <f t="shared" ca="1" si="30"/>
        <v>0</v>
      </c>
    </row>
    <row r="200" spans="1:16">
      <c r="A200" t="str">
        <f>SUBSTITUTE(SUBSTITUTE(SUBSTITUTE(SUBSTITUTE('Selected Raw Data'!B196, " ", "_"), ",", "_"), ".", "_"), "&amp;", "_")</f>
        <v>Sweetwater_Wind_2_LLC</v>
      </c>
      <c r="B200">
        <f t="shared" ref="B200:B205" ca="1" si="34">IFERROR(IF(fuel="water",1,OFFSET(B$2,IF(AND(fuel="ng",heatrate&gt;ct_ccgt_split),1,0)+MATCH(fuel,$F$2:$F$6,0)-1,0)),"")</f>
        <v>0</v>
      </c>
      <c r="C200">
        <v>0</v>
      </c>
      <c r="D200">
        <v>0</v>
      </c>
      <c r="E200" s="24">
        <v>20</v>
      </c>
      <c r="F200" t="str">
        <f>VLOOKUP('Selected Raw Data'!G196,fuel_name_map,2,0)</f>
        <v>wind</v>
      </c>
      <c r="G200" s="25">
        <f>IF(OR(fuel="water",fuel="wind"),1,IF('Selected Raw Data'!AC196&lt;&gt;0,'Selected Raw Data'!AC196/1000,LOOKUP(fuel,F$2:F$6,G195:G200)))</f>
        <v>1</v>
      </c>
      <c r="H200">
        <f>'Selected Raw Data'!K196</f>
        <v>91.5</v>
      </c>
      <c r="I200">
        <f t="shared" si="31"/>
        <v>91.5</v>
      </c>
      <c r="J200" s="24">
        <v>0</v>
      </c>
      <c r="K200">
        <f t="shared" ca="1" si="32"/>
        <v>0.1</v>
      </c>
      <c r="L200">
        <f>'GAMS gens'!I200</f>
        <v>91.5</v>
      </c>
      <c r="M200">
        <f t="shared" ca="1" si="33"/>
        <v>1</v>
      </c>
      <c r="N200">
        <f t="shared" ca="1" si="30"/>
        <v>0</v>
      </c>
      <c r="O200">
        <f t="shared" ca="1" si="30"/>
        <v>0</v>
      </c>
      <c r="P200">
        <f t="shared" ca="1" si="30"/>
        <v>0</v>
      </c>
    </row>
    <row r="201" spans="1:16">
      <c r="A201" t="str">
        <f>SUBSTITUTE(SUBSTITUTE(SUBSTITUTE(SUBSTITUTE('Selected Raw Data'!B197, " ", "_"), ",", "_"), ".", "_"), "&amp;", "_")</f>
        <v>EG178_Facility</v>
      </c>
      <c r="B201">
        <f t="shared" ca="1" si="34"/>
        <v>3.24</v>
      </c>
      <c r="C201">
        <v>0</v>
      </c>
      <c r="D201">
        <v>0</v>
      </c>
      <c r="E201" s="24">
        <v>20</v>
      </c>
      <c r="F201" t="str">
        <f>VLOOKUP('Selected Raw Data'!G197,fuel_name_map,2,0)</f>
        <v>ng</v>
      </c>
      <c r="G201" s="25">
        <f>IF(OR(fuel="water",fuel="wind"),1,IF('Selected Raw Data'!AC197&lt;&gt;0,'Selected Raw Data'!AC197/1000,LOOKUP(fuel,F$2:F$6,G196:G201)))</f>
        <v>7.5132758000000006</v>
      </c>
      <c r="H201">
        <f>'Selected Raw Data'!K197</f>
        <v>153.9</v>
      </c>
      <c r="I201">
        <f t="shared" si="31"/>
        <v>153.9</v>
      </c>
      <c r="J201" s="24">
        <v>0</v>
      </c>
      <c r="K201">
        <f t="shared" ca="1" si="32"/>
        <v>0.85</v>
      </c>
      <c r="L201">
        <f>'GAMS gens'!I201</f>
        <v>153.9</v>
      </c>
      <c r="M201">
        <f t="shared" ca="1" si="33"/>
        <v>1</v>
      </c>
      <c r="N201">
        <f t="shared" ca="1" si="30"/>
        <v>10</v>
      </c>
      <c r="O201">
        <f t="shared" ca="1" si="30"/>
        <v>100</v>
      </c>
      <c r="P201">
        <f t="shared" ca="1" si="30"/>
        <v>0</v>
      </c>
    </row>
    <row r="202" spans="1:16">
      <c r="A202" t="str">
        <f>SUBSTITUTE(SUBSTITUTE(SUBSTITUTE(SUBSTITUTE('Selected Raw Data'!B198, " ", "_"), ",", "_"), ".", "_"), "&amp;", "_")</f>
        <v>Callahan_Divide_Wind_Energy_Center</v>
      </c>
      <c r="B202">
        <f t="shared" ca="1" si="34"/>
        <v>0</v>
      </c>
      <c r="C202">
        <v>0</v>
      </c>
      <c r="D202">
        <v>0</v>
      </c>
      <c r="E202" s="24">
        <v>20</v>
      </c>
      <c r="F202" t="str">
        <f>VLOOKUP('Selected Raw Data'!G198,fuel_name_map,2,0)</f>
        <v>wind</v>
      </c>
      <c r="G202" s="25">
        <f>IF(OR(fuel="water",fuel="wind"),1,IF('Selected Raw Data'!AC198&lt;&gt;0,'Selected Raw Data'!AC198/1000,LOOKUP(fuel,F$2:F$6,G197:G202)))</f>
        <v>1</v>
      </c>
      <c r="H202">
        <f>'Selected Raw Data'!K198</f>
        <v>114</v>
      </c>
      <c r="I202">
        <f t="shared" si="31"/>
        <v>114</v>
      </c>
      <c r="J202" s="24">
        <v>0</v>
      </c>
      <c r="K202">
        <f t="shared" ca="1" si="32"/>
        <v>0.1</v>
      </c>
      <c r="L202">
        <f>'GAMS gens'!I202</f>
        <v>114</v>
      </c>
      <c r="M202">
        <f t="shared" ca="1" si="33"/>
        <v>1</v>
      </c>
      <c r="N202">
        <f t="shared" ca="1" si="30"/>
        <v>0</v>
      </c>
      <c r="O202">
        <f t="shared" ca="1" si="30"/>
        <v>0</v>
      </c>
      <c r="P202">
        <f t="shared" ca="1" si="30"/>
        <v>0</v>
      </c>
    </row>
    <row r="203" spans="1:16">
      <c r="A203" t="str">
        <f>SUBSTITUTE(SUBSTITUTE(SUBSTITUTE(SUBSTITUTE('Selected Raw Data'!B199, " ", "_"), ",", "_"), ".", "_"), "&amp;", "_")</f>
        <v>Horse_Hollow_Wind_Energy_Center</v>
      </c>
      <c r="B203">
        <f t="shared" ca="1" si="34"/>
        <v>0</v>
      </c>
      <c r="C203">
        <v>0</v>
      </c>
      <c r="D203">
        <v>0</v>
      </c>
      <c r="E203" s="24">
        <v>20</v>
      </c>
      <c r="F203" t="str">
        <f>VLOOKUP('Selected Raw Data'!G199,fuel_name_map,2,0)</f>
        <v>wind</v>
      </c>
      <c r="G203" s="25">
        <f>IF(OR(fuel="water",fuel="wind"),1,IF('Selected Raw Data'!AC199&lt;&gt;0,'Selected Raw Data'!AC199/1000,LOOKUP(fuel,F$2:F$6,G198:G203)))</f>
        <v>1</v>
      </c>
      <c r="H203">
        <f>'Selected Raw Data'!K199</f>
        <v>735.5</v>
      </c>
      <c r="I203">
        <f t="shared" si="31"/>
        <v>735.5</v>
      </c>
      <c r="J203" s="24">
        <v>0</v>
      </c>
      <c r="K203">
        <f t="shared" ca="1" si="32"/>
        <v>0.1</v>
      </c>
      <c r="L203">
        <f>'GAMS gens'!I203</f>
        <v>735.5</v>
      </c>
      <c r="M203">
        <f t="shared" ca="1" si="33"/>
        <v>1</v>
      </c>
      <c r="N203">
        <f t="shared" ca="1" si="30"/>
        <v>0</v>
      </c>
      <c r="O203">
        <f t="shared" ca="1" si="30"/>
        <v>0</v>
      </c>
      <c r="P203">
        <f t="shared" ca="1" si="30"/>
        <v>0</v>
      </c>
    </row>
    <row r="204" spans="1:16">
      <c r="A204" t="str">
        <f>SUBSTITUTE(SUBSTITUTE(SUBSTITUTE(SUBSTITUTE('Selected Raw Data'!B200, " ", "_"), ",", "_"), ".", "_"), "&amp;", "_")</f>
        <v>Sweetwater_Wind_3_LLC</v>
      </c>
      <c r="B204">
        <f t="shared" ca="1" si="34"/>
        <v>0</v>
      </c>
      <c r="C204">
        <v>0</v>
      </c>
      <c r="D204">
        <v>0</v>
      </c>
      <c r="E204" s="24">
        <v>20</v>
      </c>
      <c r="F204" t="str">
        <f>VLOOKUP('Selected Raw Data'!G200,fuel_name_map,2,0)</f>
        <v>wind</v>
      </c>
      <c r="G204" s="25">
        <f>IF(OR(fuel="water",fuel="wind"),1,IF('Selected Raw Data'!AC200&lt;&gt;0,'Selected Raw Data'!AC200/1000,LOOKUP(fuel,F$2:F$6,G199:G204)))</f>
        <v>1</v>
      </c>
      <c r="H204">
        <f>'Selected Raw Data'!K200</f>
        <v>135</v>
      </c>
      <c r="I204">
        <f t="shared" si="31"/>
        <v>135</v>
      </c>
      <c r="J204" s="24">
        <v>0</v>
      </c>
      <c r="K204">
        <f t="shared" ca="1" si="32"/>
        <v>0.1</v>
      </c>
      <c r="L204">
        <f>'GAMS gens'!I204</f>
        <v>135</v>
      </c>
      <c r="M204">
        <f t="shared" ca="1" si="33"/>
        <v>1</v>
      </c>
      <c r="N204">
        <f t="shared" ca="1" si="30"/>
        <v>0</v>
      </c>
      <c r="O204">
        <f t="shared" ca="1" si="30"/>
        <v>0</v>
      </c>
      <c r="P204">
        <f t="shared" ca="1" si="30"/>
        <v>0</v>
      </c>
    </row>
    <row r="205" spans="1:16">
      <c r="A205" t="str">
        <f>SUBSTITUTE(SUBSTITUTE(SUBSTITUTE(SUBSTITUTE('Selected Raw Data'!B201, " ", "_"), ",", "_"), ".", "_"), "&amp;", "_")</f>
        <v>West_Texas_Renewables_LLC</v>
      </c>
      <c r="B205">
        <f t="shared" ca="1" si="34"/>
        <v>0</v>
      </c>
      <c r="C205">
        <v>0</v>
      </c>
      <c r="D205">
        <v>0</v>
      </c>
      <c r="E205" s="24">
        <v>20</v>
      </c>
      <c r="F205" t="str">
        <f>VLOOKUP('Selected Raw Data'!G201,fuel_name_map,2,0)</f>
        <v>wind</v>
      </c>
      <c r="G205" s="25">
        <f>IF(OR(fuel="water",fuel="wind"),1,IF('Selected Raw Data'!AC201&lt;&gt;0,'Selected Raw Data'!AC201/1000,LOOKUP(fuel,F$2:F$6,G200:G205)))</f>
        <v>1</v>
      </c>
      <c r="H205">
        <f>'Selected Raw Data'!K201</f>
        <v>7</v>
      </c>
      <c r="I205">
        <f t="shared" si="31"/>
        <v>7</v>
      </c>
      <c r="J205" s="24">
        <v>0</v>
      </c>
      <c r="K205">
        <f t="shared" ca="1" si="32"/>
        <v>0.1</v>
      </c>
      <c r="L205">
        <f>'GAMS gens'!I205</f>
        <v>7</v>
      </c>
      <c r="M205">
        <f t="shared" ca="1" si="33"/>
        <v>1</v>
      </c>
      <c r="N205">
        <f t="shared" ca="1" si="30"/>
        <v>0</v>
      </c>
      <c r="O205">
        <f t="shared" ca="1" si="30"/>
        <v>0</v>
      </c>
      <c r="P205">
        <f t="shared" ca="1" si="30"/>
        <v>0</v>
      </c>
    </row>
  </sheetData>
  <autoFilter ref="A1:P205">
    <filterColumn colId="1">
      <customFilters and="1">
        <customFilter operator="notEqual" val=" "/>
      </customFilters>
    </filterColumn>
  </autoFilter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6:E205"/>
  <sheetViews>
    <sheetView workbookViewId="0">
      <selection activeCell="G18" sqref="G18"/>
    </sheetView>
  </sheetViews>
  <sheetFormatPr baseColWidth="10" defaultRowHeight="13" x14ac:dyDescent="0"/>
  <cols>
    <col min="2" max="2" width="33.42578125" bestFit="1" customWidth="1"/>
  </cols>
  <sheetData>
    <row r="6" spans="1:5">
      <c r="B6" s="27" t="s">
        <v>117</v>
      </c>
      <c r="D6" s="27" t="s">
        <v>32</v>
      </c>
    </row>
    <row r="7" spans="1:5">
      <c r="A7" t="s">
        <v>31</v>
      </c>
      <c r="B7" t="str">
        <f>'GAMS gens'!A7</f>
        <v>Oklaunion</v>
      </c>
      <c r="C7" s="32" t="s">
        <v>33</v>
      </c>
      <c r="D7">
        <f ca="1">IFERROR(IF(fuel="water",'Selected Raw Data'!J3,IF(fuel="wind","",cap_credit)),"")</f>
        <v>0.85</v>
      </c>
      <c r="E7" t="s">
        <v>34</v>
      </c>
    </row>
    <row r="8" spans="1:5">
      <c r="A8" t="s">
        <v>31</v>
      </c>
      <c r="B8" t="str">
        <f>'GAMS gens'!A8</f>
        <v>Limestone</v>
      </c>
      <c r="C8" s="32" t="s">
        <v>33</v>
      </c>
      <c r="D8">
        <f ca="1">IFERROR(IF(fuel="water",'Selected Raw Data'!J4,IF(fuel="wind","",cap_credit)),"")</f>
        <v>0.85</v>
      </c>
      <c r="E8" t="s">
        <v>34</v>
      </c>
    </row>
    <row r="9" spans="1:5">
      <c r="A9" t="s">
        <v>31</v>
      </c>
      <c r="B9" t="str">
        <f>'GAMS gens'!A9</f>
        <v>Canyon</v>
      </c>
      <c r="C9" s="32" t="s">
        <v>33</v>
      </c>
      <c r="D9">
        <f>IFERROR(IF(fuel="water",'Selected Raw Data'!J5,IF(fuel="wind","",cap_credit)),"")</f>
        <v>0.43309999999999998</v>
      </c>
      <c r="E9" t="s">
        <v>34</v>
      </c>
    </row>
    <row r="10" spans="1:5">
      <c r="A10" t="s">
        <v>31</v>
      </c>
      <c r="B10" t="str">
        <f>'GAMS gens'!A10</f>
        <v>Lewisville</v>
      </c>
      <c r="C10" s="32" t="s">
        <v>33</v>
      </c>
      <c r="D10">
        <f>IFERROR(IF(fuel="water",'Selected Raw Data'!J6,IF(fuel="wind","",cap_credit)),"")</f>
        <v>0.34229999999999999</v>
      </c>
      <c r="E10" t="s">
        <v>34</v>
      </c>
    </row>
    <row r="11" spans="1:5">
      <c r="A11" t="s">
        <v>31</v>
      </c>
      <c r="B11" t="str">
        <f>'GAMS gens'!A11</f>
        <v>Eagle_Pass</v>
      </c>
      <c r="C11" s="32" t="s">
        <v>33</v>
      </c>
      <c r="D11">
        <f>IFERROR(IF(fuel="water",'Selected Raw Data'!J7,IF(fuel="wind","",cap_credit)),"")</f>
        <v>0.52429999999999999</v>
      </c>
      <c r="E11" t="s">
        <v>34</v>
      </c>
    </row>
    <row r="12" spans="1:5">
      <c r="A12" t="s">
        <v>31</v>
      </c>
      <c r="B12" t="str">
        <f>'GAMS gens'!A12</f>
        <v>J_L_Bates</v>
      </c>
      <c r="C12" s="32" t="s">
        <v>33</v>
      </c>
      <c r="D12">
        <f ca="1">IFERROR(IF(fuel="water",'Selected Raw Data'!J8,IF(fuel="wind","",cap_credit)),"")</f>
        <v>0.85</v>
      </c>
      <c r="E12" t="s">
        <v>34</v>
      </c>
    </row>
    <row r="13" spans="1:5">
      <c r="A13" t="s">
        <v>31</v>
      </c>
      <c r="B13" t="str">
        <f>'GAMS gens'!A13</f>
        <v>Laredo</v>
      </c>
      <c r="C13" s="32" t="s">
        <v>33</v>
      </c>
      <c r="D13">
        <f ca="1">IFERROR(IF(fuel="water",'Selected Raw Data'!J9,IF(fuel="wind","",cap_credit)),"")</f>
        <v>0.85</v>
      </c>
      <c r="E13" t="s">
        <v>34</v>
      </c>
    </row>
    <row r="14" spans="1:5">
      <c r="A14" t="s">
        <v>31</v>
      </c>
      <c r="B14" t="str">
        <f>'GAMS gens'!A14</f>
        <v>La_Palma</v>
      </c>
      <c r="C14" s="32" t="s">
        <v>33</v>
      </c>
      <c r="D14">
        <f ca="1">IFERROR(IF(fuel="water",'Selected Raw Data'!J10,IF(fuel="wind","",cap_credit)),"")</f>
        <v>0.85</v>
      </c>
      <c r="E14" t="s">
        <v>34</v>
      </c>
    </row>
    <row r="15" spans="1:5">
      <c r="A15" t="s">
        <v>31</v>
      </c>
      <c r="B15" t="str">
        <f>'GAMS gens'!A15</f>
        <v>Lake_Hubbard</v>
      </c>
      <c r="C15" s="32" t="s">
        <v>33</v>
      </c>
      <c r="D15">
        <f ca="1">IFERROR(IF(fuel="water",'Selected Raw Data'!J11,IF(fuel="wind","",cap_credit)),"")</f>
        <v>0.85</v>
      </c>
      <c r="E15" t="s">
        <v>34</v>
      </c>
    </row>
    <row r="16" spans="1:5">
      <c r="A16" t="s">
        <v>31</v>
      </c>
      <c r="B16" t="str">
        <f>'GAMS gens'!A16</f>
        <v>Mountain_Creek</v>
      </c>
      <c r="C16" s="32" t="s">
        <v>33</v>
      </c>
      <c r="D16">
        <f ca="1">IFERROR(IF(fuel="water",'Selected Raw Data'!J12,IF(fuel="wind","",cap_credit)),"")</f>
        <v>0.85</v>
      </c>
      <c r="E16" t="s">
        <v>34</v>
      </c>
    </row>
    <row r="17" spans="1:5">
      <c r="A17" t="s">
        <v>31</v>
      </c>
      <c r="B17" t="str">
        <f>'GAMS gens'!A17</f>
        <v>Cedar_Bayou</v>
      </c>
      <c r="C17" s="32" t="s">
        <v>33</v>
      </c>
      <c r="D17">
        <f ca="1">IFERROR(IF(fuel="water",'Selected Raw Data'!J13,IF(fuel="wind","",cap_credit)),"")</f>
        <v>0.85</v>
      </c>
      <c r="E17" t="s">
        <v>34</v>
      </c>
    </row>
    <row r="18" spans="1:5">
      <c r="A18" t="s">
        <v>31</v>
      </c>
      <c r="B18" t="str">
        <f>'GAMS gens'!A18</f>
        <v>Deepwater</v>
      </c>
      <c r="C18" s="32" t="s">
        <v>33</v>
      </c>
      <c r="D18">
        <f ca="1">IFERROR(IF(fuel="water",'Selected Raw Data'!J14,IF(fuel="wind","",cap_credit)),"")</f>
        <v>0.85</v>
      </c>
      <c r="E18" t="s">
        <v>34</v>
      </c>
    </row>
    <row r="19" spans="1:5">
      <c r="A19" t="s">
        <v>31</v>
      </c>
      <c r="B19" t="str">
        <f>'GAMS gens'!A19</f>
        <v>Greens_Bayou</v>
      </c>
      <c r="C19" s="32" t="s">
        <v>33</v>
      </c>
      <c r="D19">
        <f ca="1">IFERROR(IF(fuel="water",'Selected Raw Data'!J15,IF(fuel="wind","",cap_credit)),"")</f>
        <v>0.85</v>
      </c>
      <c r="E19" t="s">
        <v>34</v>
      </c>
    </row>
    <row r="20" spans="1:5">
      <c r="A20" t="s">
        <v>31</v>
      </c>
      <c r="B20" t="str">
        <f>'GAMS gens'!A20</f>
        <v>Hiram_Clarke</v>
      </c>
      <c r="C20" s="32" t="s">
        <v>33</v>
      </c>
      <c r="D20">
        <f ca="1">IFERROR(IF(fuel="water",'Selected Raw Data'!J16,IF(fuel="wind","",cap_credit)),"")</f>
        <v>0.85</v>
      </c>
      <c r="E20" t="s">
        <v>34</v>
      </c>
    </row>
    <row r="21" spans="1:5">
      <c r="A21" t="s">
        <v>31</v>
      </c>
      <c r="B21" t="str">
        <f>'GAMS gens'!A21</f>
        <v>P_H_Robinson</v>
      </c>
      <c r="C21" s="32" t="s">
        <v>33</v>
      </c>
      <c r="D21">
        <f ca="1">IFERROR(IF(fuel="water",'Selected Raw Data'!J17,IF(fuel="wind","",cap_credit)),"")</f>
        <v>0.85</v>
      </c>
      <c r="E21" t="s">
        <v>34</v>
      </c>
    </row>
    <row r="22" spans="1:5">
      <c r="A22" t="s">
        <v>31</v>
      </c>
      <c r="B22" t="str">
        <f>'GAMS gens'!A22</f>
        <v>Sam_Bertron</v>
      </c>
      <c r="C22" s="32" t="s">
        <v>33</v>
      </c>
      <c r="D22">
        <f ca="1">IFERROR(IF(fuel="water",'Selected Raw Data'!J18,IF(fuel="wind","",cap_credit)),"")</f>
        <v>0.85</v>
      </c>
      <c r="E22" t="s">
        <v>34</v>
      </c>
    </row>
    <row r="23" spans="1:5">
      <c r="A23" t="s">
        <v>31</v>
      </c>
      <c r="B23" t="str">
        <f>'GAMS gens'!A23</f>
        <v>T_H_Wharton</v>
      </c>
      <c r="C23" s="32" t="s">
        <v>33</v>
      </c>
      <c r="D23">
        <f ca="1">IFERROR(IF(fuel="water",'Selected Raw Data'!J19,IF(fuel="wind","",cap_credit)),"")</f>
        <v>0.85</v>
      </c>
      <c r="E23" t="s">
        <v>34</v>
      </c>
    </row>
    <row r="24" spans="1:5">
      <c r="A24" t="s">
        <v>31</v>
      </c>
      <c r="B24" t="str">
        <f>'GAMS gens'!A24</f>
        <v>W_A_Parish</v>
      </c>
      <c r="C24" s="32" t="s">
        <v>33</v>
      </c>
      <c r="D24">
        <f ca="1">IFERROR(IF(fuel="water",'Selected Raw Data'!J20,IF(fuel="wind","",cap_credit)),"")</f>
        <v>0.85</v>
      </c>
      <c r="E24" t="s">
        <v>34</v>
      </c>
    </row>
    <row r="25" spans="1:5">
      <c r="A25" t="s">
        <v>31</v>
      </c>
      <c r="B25" t="str">
        <f>'GAMS gens'!A25</f>
        <v>Webster</v>
      </c>
      <c r="C25" s="32" t="s">
        <v>33</v>
      </c>
      <c r="D25">
        <f ca="1">IFERROR(IF(fuel="water",'Selected Raw Data'!J21,IF(fuel="wind","",cap_credit)),"")</f>
        <v>0.85</v>
      </c>
      <c r="E25" t="s">
        <v>34</v>
      </c>
    </row>
    <row r="26" spans="1:5">
      <c r="A26" t="s">
        <v>31</v>
      </c>
      <c r="B26" t="str">
        <f>'GAMS gens'!A26</f>
        <v>Eagle_Mountain</v>
      </c>
      <c r="C26" s="32" t="s">
        <v>33</v>
      </c>
      <c r="D26">
        <f ca="1">IFERROR(IF(fuel="water",'Selected Raw Data'!J22,IF(fuel="wind","",cap_credit)),"")</f>
        <v>0.85</v>
      </c>
      <c r="E26" t="s">
        <v>34</v>
      </c>
    </row>
    <row r="27" spans="1:5">
      <c r="A27" t="s">
        <v>31</v>
      </c>
      <c r="B27" t="str">
        <f>'GAMS gens'!A27</f>
        <v>Graham</v>
      </c>
      <c r="C27" s="32" t="s">
        <v>33</v>
      </c>
      <c r="D27">
        <f ca="1">IFERROR(IF(fuel="water",'Selected Raw Data'!J23,IF(fuel="wind","",cap_credit)),"")</f>
        <v>0.85</v>
      </c>
      <c r="E27" t="s">
        <v>34</v>
      </c>
    </row>
    <row r="28" spans="1:5">
      <c r="A28" t="s">
        <v>31</v>
      </c>
      <c r="B28" t="str">
        <f>'GAMS gens'!A28</f>
        <v>Handley</v>
      </c>
      <c r="C28" s="32" t="s">
        <v>33</v>
      </c>
      <c r="D28">
        <f ca="1">IFERROR(IF(fuel="water",'Selected Raw Data'!J24,IF(fuel="wind","",cap_credit)),"")</f>
        <v>0.85</v>
      </c>
      <c r="E28" t="s">
        <v>34</v>
      </c>
    </row>
    <row r="29" spans="1:5">
      <c r="A29" t="s">
        <v>31</v>
      </c>
      <c r="B29" t="str">
        <f>'GAMS gens'!A29</f>
        <v>Morgan_Creek</v>
      </c>
      <c r="C29" s="32" t="s">
        <v>33</v>
      </c>
      <c r="D29">
        <f ca="1">IFERROR(IF(fuel="water",'Selected Raw Data'!J25,IF(fuel="wind","",cap_credit)),"")</f>
        <v>0.85</v>
      </c>
      <c r="E29" t="s">
        <v>34</v>
      </c>
    </row>
    <row r="30" spans="1:5">
      <c r="A30" t="s">
        <v>31</v>
      </c>
      <c r="B30" t="str">
        <f>'GAMS gens'!A30</f>
        <v>Permian_Basin</v>
      </c>
      <c r="C30" s="32" t="s">
        <v>33</v>
      </c>
      <c r="D30">
        <f ca="1">IFERROR(IF(fuel="water",'Selected Raw Data'!J26,IF(fuel="wind","",cap_credit)),"")</f>
        <v>0.85</v>
      </c>
      <c r="E30" t="s">
        <v>34</v>
      </c>
    </row>
    <row r="31" spans="1:5">
      <c r="A31" t="s">
        <v>31</v>
      </c>
      <c r="B31" t="str">
        <f>'GAMS gens'!A31</f>
        <v>Big_Brown</v>
      </c>
      <c r="C31" s="32" t="s">
        <v>33</v>
      </c>
      <c r="D31">
        <f ca="1">IFERROR(IF(fuel="water",'Selected Raw Data'!J27,IF(fuel="wind","",cap_credit)),"")</f>
        <v>0.85</v>
      </c>
      <c r="E31" t="s">
        <v>34</v>
      </c>
    </row>
    <row r="32" spans="1:5">
      <c r="A32" t="s">
        <v>31</v>
      </c>
      <c r="B32" t="str">
        <f>'GAMS gens'!A32</f>
        <v>Lake_Creek</v>
      </c>
      <c r="C32" s="32" t="s">
        <v>33</v>
      </c>
      <c r="D32">
        <f ca="1">IFERROR(IF(fuel="water",'Selected Raw Data'!J28,IF(fuel="wind","",cap_credit)),"")</f>
        <v>0.85</v>
      </c>
      <c r="E32" t="s">
        <v>34</v>
      </c>
    </row>
    <row r="33" spans="1:5">
      <c r="A33" t="s">
        <v>31</v>
      </c>
      <c r="B33" t="str">
        <f>'GAMS gens'!A33</f>
        <v>Stryker_Creek</v>
      </c>
      <c r="C33" s="32" t="s">
        <v>33</v>
      </c>
      <c r="D33">
        <f ca="1">IFERROR(IF(fuel="water",'Selected Raw Data'!J29,IF(fuel="wind","",cap_credit)),"")</f>
        <v>0.85</v>
      </c>
      <c r="E33" t="s">
        <v>34</v>
      </c>
    </row>
    <row r="34" spans="1:5">
      <c r="A34" t="s">
        <v>31</v>
      </c>
      <c r="B34" t="str">
        <f>'GAMS gens'!A34</f>
        <v>Tradinghouse</v>
      </c>
      <c r="C34" s="32" t="s">
        <v>33</v>
      </c>
      <c r="D34">
        <f ca="1">IFERROR(IF(fuel="water",'Selected Raw Data'!J30,IF(fuel="wind","",cap_credit)),"")</f>
        <v>0.85</v>
      </c>
      <c r="E34" t="s">
        <v>34</v>
      </c>
    </row>
    <row r="35" spans="1:5">
      <c r="A35" t="s">
        <v>31</v>
      </c>
      <c r="B35" t="str">
        <f>'GAMS gens'!A35</f>
        <v>Trinidad</v>
      </c>
      <c r="C35" s="32" t="s">
        <v>33</v>
      </c>
      <c r="D35">
        <f ca="1">IFERROR(IF(fuel="water",'Selected Raw Data'!J31,IF(fuel="wind","",cap_credit)),"")</f>
        <v>0.85</v>
      </c>
      <c r="E35" t="s">
        <v>34</v>
      </c>
    </row>
    <row r="36" spans="1:5">
      <c r="A36" t="s">
        <v>31</v>
      </c>
      <c r="B36" t="str">
        <f>'GAMS gens'!A36</f>
        <v>Valley</v>
      </c>
      <c r="C36" s="32" t="s">
        <v>33</v>
      </c>
      <c r="D36">
        <f ca="1">IFERROR(IF(fuel="water",'Selected Raw Data'!J32,IF(fuel="wind","",cap_credit)),"")</f>
        <v>0.85</v>
      </c>
      <c r="E36" t="s">
        <v>34</v>
      </c>
    </row>
    <row r="37" spans="1:5">
      <c r="A37" t="s">
        <v>31</v>
      </c>
      <c r="B37" t="str">
        <f>'GAMS gens'!A37</f>
        <v>Decker_Creek</v>
      </c>
      <c r="C37" s="32" t="s">
        <v>33</v>
      </c>
      <c r="D37">
        <f ca="1">IFERROR(IF(fuel="water",'Selected Raw Data'!J33,IF(fuel="wind","",cap_credit)),"")</f>
        <v>0.85</v>
      </c>
      <c r="E37" t="s">
        <v>34</v>
      </c>
    </row>
    <row r="38" spans="1:5">
      <c r="A38" t="s">
        <v>31</v>
      </c>
      <c r="B38" t="str">
        <f>'GAMS gens'!A38</f>
        <v>Holly_Street</v>
      </c>
      <c r="C38" s="32" t="s">
        <v>33</v>
      </c>
      <c r="D38">
        <f ca="1">IFERROR(IF(fuel="water",'Selected Raw Data'!J34,IF(fuel="wind","",cap_credit)),"")</f>
        <v>0.85</v>
      </c>
      <c r="E38" t="s">
        <v>34</v>
      </c>
    </row>
    <row r="39" spans="1:5">
      <c r="A39" t="s">
        <v>31</v>
      </c>
      <c r="B39" t="str">
        <f>'GAMS gens'!A39</f>
        <v>Morris_Sheppard</v>
      </c>
      <c r="C39" s="32" t="s">
        <v>33</v>
      </c>
      <c r="D39">
        <f>IFERROR(IF(fuel="water",'Selected Raw Data'!J35,IF(fuel="wind","",cap_credit)),"")</f>
        <v>0.1295</v>
      </c>
      <c r="E39" t="s">
        <v>34</v>
      </c>
    </row>
    <row r="40" spans="1:5">
      <c r="A40" t="s">
        <v>31</v>
      </c>
      <c r="B40" t="str">
        <f>'GAMS gens'!A40</f>
        <v>Silas_Ray</v>
      </c>
      <c r="C40" s="32" t="s">
        <v>33</v>
      </c>
      <c r="D40">
        <f ca="1">IFERROR(IF(fuel="water",'Selected Raw Data'!J36,IF(fuel="wind","",cap_credit)),"")</f>
        <v>0.85</v>
      </c>
      <c r="E40" t="s">
        <v>34</v>
      </c>
    </row>
    <row r="41" spans="1:5">
      <c r="A41" t="s">
        <v>31</v>
      </c>
      <c r="B41" t="str">
        <f>'GAMS gens'!A41</f>
        <v>Bryan</v>
      </c>
      <c r="C41" s="32" t="s">
        <v>33</v>
      </c>
      <c r="D41">
        <f ca="1">IFERROR(IF(fuel="water",'Selected Raw Data'!J37,IF(fuel="wind","",cap_credit)),"")</f>
        <v>0.85</v>
      </c>
      <c r="E41" t="s">
        <v>34</v>
      </c>
    </row>
    <row r="42" spans="1:5">
      <c r="A42" t="s">
        <v>31</v>
      </c>
      <c r="B42" t="str">
        <f>'GAMS gens'!A42</f>
        <v>C_E_Newman</v>
      </c>
      <c r="C42" s="32" t="s">
        <v>33</v>
      </c>
      <c r="D42">
        <f ca="1">IFERROR(IF(fuel="water",'Selected Raw Data'!J38,IF(fuel="wind","",cap_credit)),"")</f>
        <v>0.85</v>
      </c>
      <c r="E42" t="s">
        <v>34</v>
      </c>
    </row>
    <row r="43" spans="1:5">
      <c r="A43" t="s">
        <v>31</v>
      </c>
      <c r="B43" t="str">
        <f>'GAMS gens'!A43</f>
        <v>Ray_Olinger</v>
      </c>
      <c r="C43" s="32" t="s">
        <v>33</v>
      </c>
      <c r="D43">
        <f ca="1">IFERROR(IF(fuel="water",'Selected Raw Data'!J39,IF(fuel="wind","",cap_credit)),"")</f>
        <v>0.85</v>
      </c>
      <c r="E43" t="s">
        <v>34</v>
      </c>
    </row>
    <row r="44" spans="1:5">
      <c r="A44" t="s">
        <v>31</v>
      </c>
      <c r="B44" t="str">
        <f>'GAMS gens'!A44</f>
        <v>Abbott_TP_3</v>
      </c>
      <c r="C44" s="32" t="s">
        <v>33</v>
      </c>
      <c r="D44">
        <f>IFERROR(IF(fuel="water",'Selected Raw Data'!J40,IF(fuel="wind","",cap_credit)),"")</f>
        <v>0.59489999999999998</v>
      </c>
      <c r="E44" t="s">
        <v>34</v>
      </c>
    </row>
    <row r="45" spans="1:5">
      <c r="A45" t="s">
        <v>31</v>
      </c>
      <c r="B45" t="str">
        <f>'GAMS gens'!A45</f>
        <v>Dunlap_TP_1</v>
      </c>
      <c r="C45" s="32" t="s">
        <v>33</v>
      </c>
      <c r="D45">
        <f>IFERROR(IF(fuel="water",'Selected Raw Data'!J41,IF(fuel="wind","",cap_credit)),"")</f>
        <v>0.67820000000000003</v>
      </c>
      <c r="E45" t="s">
        <v>34</v>
      </c>
    </row>
    <row r="46" spans="1:5">
      <c r="A46" t="s">
        <v>31</v>
      </c>
      <c r="B46" t="str">
        <f>'GAMS gens'!A46</f>
        <v>H_4</v>
      </c>
      <c r="C46" s="32" t="s">
        <v>33</v>
      </c>
      <c r="D46">
        <f>IFERROR(IF(fuel="water",'Selected Raw Data'!J42,IF(fuel="wind","",cap_credit)),"")</f>
        <v>0.53839999999999999</v>
      </c>
      <c r="E46" t="s">
        <v>34</v>
      </c>
    </row>
    <row r="47" spans="1:5">
      <c r="A47" t="s">
        <v>31</v>
      </c>
      <c r="B47" t="str">
        <f>'GAMS gens'!A47</f>
        <v>H_5</v>
      </c>
      <c r="C47" s="32" t="s">
        <v>33</v>
      </c>
      <c r="D47">
        <f>IFERROR(IF(fuel="water",'Selected Raw Data'!J43,IF(fuel="wind","",cap_credit)),"")</f>
        <v>0.54990000000000006</v>
      </c>
      <c r="E47" t="s">
        <v>34</v>
      </c>
    </row>
    <row r="48" spans="1:5">
      <c r="A48" t="s">
        <v>31</v>
      </c>
      <c r="B48" t="str">
        <f>'GAMS gens'!A48</f>
        <v>Nolte</v>
      </c>
      <c r="C48" s="32" t="s">
        <v>33</v>
      </c>
      <c r="D48">
        <f>IFERROR(IF(fuel="water",'Selected Raw Data'!J44,IF(fuel="wind","",cap_credit)),"")</f>
        <v>0.52549999999999997</v>
      </c>
      <c r="E48" t="s">
        <v>34</v>
      </c>
    </row>
    <row r="49" spans="1:5">
      <c r="A49" t="s">
        <v>31</v>
      </c>
      <c r="B49" t="str">
        <f>'GAMS gens'!A49</f>
        <v>TP_4</v>
      </c>
      <c r="C49" s="32" t="s">
        <v>33</v>
      </c>
      <c r="D49">
        <f>IFERROR(IF(fuel="water",'Selected Raw Data'!J45,IF(fuel="wind","",cap_credit)),"")</f>
        <v>0.34350000000000003</v>
      </c>
      <c r="E49" t="s">
        <v>34</v>
      </c>
    </row>
    <row r="50" spans="1:5">
      <c r="A50" t="s">
        <v>31</v>
      </c>
      <c r="B50" t="str">
        <f>'GAMS gens'!A50</f>
        <v>Austin</v>
      </c>
      <c r="C50" s="32" t="s">
        <v>33</v>
      </c>
      <c r="D50">
        <f>IFERROR(IF(fuel="water",'Selected Raw Data'!J46,IF(fuel="wind","",cap_credit)),"")</f>
        <v>0.3589</v>
      </c>
      <c r="E50" t="s">
        <v>34</v>
      </c>
    </row>
    <row r="51" spans="1:5">
      <c r="A51" t="s">
        <v>31</v>
      </c>
      <c r="B51" t="str">
        <f>'GAMS gens'!A51</f>
        <v>Buchanan</v>
      </c>
      <c r="C51" s="32" t="s">
        <v>33</v>
      </c>
      <c r="D51">
        <f>IFERROR(IF(fuel="water",'Selected Raw Data'!J47,IF(fuel="wind","",cap_credit)),"")</f>
        <v>0.1573</v>
      </c>
      <c r="E51" t="s">
        <v>34</v>
      </c>
    </row>
    <row r="52" spans="1:5">
      <c r="A52" t="s">
        <v>31</v>
      </c>
      <c r="B52" t="str">
        <f>'GAMS gens'!A52</f>
        <v>Granite_Shoals</v>
      </c>
      <c r="C52" s="32" t="s">
        <v>33</v>
      </c>
      <c r="D52">
        <f>IFERROR(IF(fuel="water",'Selected Raw Data'!J48,IF(fuel="wind","",cap_credit)),"")</f>
        <v>0.1148</v>
      </c>
      <c r="E52" t="s">
        <v>34</v>
      </c>
    </row>
    <row r="53" spans="1:5">
      <c r="A53" t="s">
        <v>31</v>
      </c>
      <c r="B53" t="str">
        <f>'GAMS gens'!A53</f>
        <v>Inks</v>
      </c>
      <c r="C53" s="32" t="s">
        <v>33</v>
      </c>
      <c r="D53">
        <f>IFERROR(IF(fuel="water",'Selected Raw Data'!J49,IF(fuel="wind","",cap_credit)),"")</f>
        <v>0.19109999999999999</v>
      </c>
      <c r="E53" t="s">
        <v>34</v>
      </c>
    </row>
    <row r="54" spans="1:5">
      <c r="A54" t="s">
        <v>31</v>
      </c>
      <c r="B54" t="str">
        <f>'GAMS gens'!A54</f>
        <v>Marble_Falls</v>
      </c>
      <c r="C54" s="32" t="s">
        <v>33</v>
      </c>
      <c r="D54">
        <f>IFERROR(IF(fuel="water",'Selected Raw Data'!J50,IF(fuel="wind","",cap_credit)),"")</f>
        <v>0.14319999999999999</v>
      </c>
      <c r="E54" t="s">
        <v>34</v>
      </c>
    </row>
    <row r="55" spans="1:5">
      <c r="A55" t="s">
        <v>31</v>
      </c>
      <c r="B55" t="str">
        <f>'GAMS gens'!A55</f>
        <v>Marshall_Ford</v>
      </c>
      <c r="C55" s="32" t="s">
        <v>33</v>
      </c>
      <c r="D55">
        <f>IFERROR(IF(fuel="water",'Selected Raw Data'!J51,IF(fuel="wind","",cap_credit)),"")</f>
        <v>0.24399999999999999</v>
      </c>
      <c r="E55" t="s">
        <v>34</v>
      </c>
    </row>
    <row r="56" spans="1:5">
      <c r="A56" t="s">
        <v>31</v>
      </c>
      <c r="B56" t="str">
        <f>'GAMS gens'!A56</f>
        <v>Sim_Gideon</v>
      </c>
      <c r="C56" s="32" t="s">
        <v>33</v>
      </c>
      <c r="D56">
        <f ca="1">IFERROR(IF(fuel="water",'Selected Raw Data'!J52,IF(fuel="wind","",cap_credit)),"")</f>
        <v>0.85</v>
      </c>
      <c r="E56" t="s">
        <v>34</v>
      </c>
    </row>
    <row r="57" spans="1:5">
      <c r="A57" t="s">
        <v>31</v>
      </c>
      <c r="B57" t="str">
        <f>'GAMS gens'!A57</f>
        <v>Leon_Creek</v>
      </c>
      <c r="C57" s="32" t="s">
        <v>33</v>
      </c>
      <c r="D57">
        <f ca="1">IFERROR(IF(fuel="water",'Selected Raw Data'!J53,IF(fuel="wind","",cap_credit)),"")</f>
        <v>0.85</v>
      </c>
      <c r="E57" t="s">
        <v>34</v>
      </c>
    </row>
    <row r="58" spans="1:5">
      <c r="A58" t="s">
        <v>31</v>
      </c>
      <c r="B58" t="str">
        <f>'GAMS gens'!A58</f>
        <v>O_W_Sommers</v>
      </c>
      <c r="C58" s="32" t="s">
        <v>33</v>
      </c>
      <c r="D58">
        <f ca="1">IFERROR(IF(fuel="water",'Selected Raw Data'!J54,IF(fuel="wind","",cap_credit)),"")</f>
        <v>0.85</v>
      </c>
      <c r="E58" t="s">
        <v>34</v>
      </c>
    </row>
    <row r="59" spans="1:5">
      <c r="A59" t="s">
        <v>31</v>
      </c>
      <c r="B59" t="str">
        <f>'GAMS gens'!A59</f>
        <v>V_H_Braunig</v>
      </c>
      <c r="C59" s="32" t="s">
        <v>33</v>
      </c>
      <c r="D59">
        <f ca="1">IFERROR(IF(fuel="water",'Selected Raw Data'!J55,IF(fuel="wind","",cap_credit)),"")</f>
        <v>0.85</v>
      </c>
      <c r="E59" t="s">
        <v>34</v>
      </c>
    </row>
    <row r="60" spans="1:5">
      <c r="A60" t="s">
        <v>31</v>
      </c>
      <c r="B60" t="str">
        <f>'GAMS gens'!A60</f>
        <v>W_B_Tuttle</v>
      </c>
      <c r="C60" s="32" t="s">
        <v>33</v>
      </c>
      <c r="D60">
        <f ca="1">IFERROR(IF(fuel="water",'Selected Raw Data'!J56,IF(fuel="wind","",cap_credit)),"")</f>
        <v>0.85</v>
      </c>
      <c r="E60" t="s">
        <v>34</v>
      </c>
    </row>
    <row r="61" spans="1:5" hidden="1">
      <c r="A61" t="s">
        <v>31</v>
      </c>
      <c r="B61" t="str">
        <f>'GAMS gens'!A61</f>
        <v>Weatherford</v>
      </c>
      <c r="C61" s="32" t="s">
        <v>33</v>
      </c>
      <c r="D61" t="str">
        <f ca="1">IFERROR(IF(fuel="water",'Selected Raw Data'!J57,IF(fuel="wind","",cap_credit)),"")</f>
        <v/>
      </c>
      <c r="E61" t="s">
        <v>34</v>
      </c>
    </row>
    <row r="62" spans="1:5">
      <c r="A62" t="s">
        <v>31</v>
      </c>
      <c r="B62" t="str">
        <f>'GAMS gens'!A62</f>
        <v>North_Texas</v>
      </c>
      <c r="C62" s="32" t="s">
        <v>33</v>
      </c>
      <c r="D62">
        <f ca="1">IFERROR(IF(fuel="water",'Selected Raw Data'!J58,IF(fuel="wind","",cap_credit)),"")</f>
        <v>0.85</v>
      </c>
      <c r="E62" t="s">
        <v>34</v>
      </c>
    </row>
    <row r="63" spans="1:5">
      <c r="A63" t="s">
        <v>31</v>
      </c>
      <c r="B63" t="str">
        <f>'GAMS gens'!A63</f>
        <v>R_W_Miller</v>
      </c>
      <c r="C63" s="32" t="s">
        <v>33</v>
      </c>
      <c r="D63">
        <f ca="1">IFERROR(IF(fuel="water",'Selected Raw Data'!J59,IF(fuel="wind","",cap_credit)),"")</f>
        <v>0.85</v>
      </c>
      <c r="E63" t="s">
        <v>34</v>
      </c>
    </row>
    <row r="64" spans="1:5">
      <c r="A64" t="s">
        <v>31</v>
      </c>
      <c r="B64" t="str">
        <f>'GAMS gens'!A64</f>
        <v>Pearsall</v>
      </c>
      <c r="C64" s="32" t="s">
        <v>33</v>
      </c>
      <c r="D64">
        <f ca="1">IFERROR(IF(fuel="water",'Selected Raw Data'!J60,IF(fuel="wind","",cap_credit)),"")</f>
        <v>0.85</v>
      </c>
      <c r="E64" t="s">
        <v>34</v>
      </c>
    </row>
    <row r="65" spans="1:5">
      <c r="A65" t="s">
        <v>31</v>
      </c>
      <c r="B65" t="str">
        <f>'GAMS gens'!A65</f>
        <v>Sam_Rayburn</v>
      </c>
      <c r="C65" s="32" t="s">
        <v>33</v>
      </c>
      <c r="D65">
        <f ca="1">IFERROR(IF(fuel="water",'Selected Raw Data'!J61,IF(fuel="wind","",cap_credit)),"")</f>
        <v>0.85</v>
      </c>
      <c r="E65" t="s">
        <v>34</v>
      </c>
    </row>
    <row r="66" spans="1:5">
      <c r="A66" t="s">
        <v>31</v>
      </c>
      <c r="B66" t="str">
        <f>'GAMS gens'!A66</f>
        <v>Powerlane_Plant</v>
      </c>
      <c r="C66" s="32" t="s">
        <v>33</v>
      </c>
      <c r="D66">
        <f ca="1">IFERROR(IF(fuel="water",'Selected Raw Data'!J62,IF(fuel="wind","",cap_credit)),"")</f>
        <v>0.85</v>
      </c>
      <c r="E66" t="s">
        <v>34</v>
      </c>
    </row>
    <row r="67" spans="1:5">
      <c r="A67" t="s">
        <v>31</v>
      </c>
      <c r="B67" t="str">
        <f>'GAMS gens'!A67</f>
        <v>Spencer</v>
      </c>
      <c r="C67" s="32" t="s">
        <v>33</v>
      </c>
      <c r="D67">
        <f ca="1">IFERROR(IF(fuel="water",'Selected Raw Data'!J63,IF(fuel="wind","",cap_credit)),"")</f>
        <v>0.85</v>
      </c>
      <c r="E67" t="s">
        <v>34</v>
      </c>
    </row>
    <row r="68" spans="1:5">
      <c r="A68" t="s">
        <v>31</v>
      </c>
      <c r="B68" t="str">
        <f>'GAMS gens'!A68</f>
        <v>Thomas_C_Ferguson</v>
      </c>
      <c r="C68" s="32" t="s">
        <v>33</v>
      </c>
      <c r="D68">
        <f ca="1">IFERROR(IF(fuel="water",'Selected Raw Data'!J64,IF(fuel="wind","",cap_credit)),"")</f>
        <v>0.85</v>
      </c>
      <c r="E68" t="s">
        <v>34</v>
      </c>
    </row>
    <row r="69" spans="1:5">
      <c r="A69" t="s">
        <v>31</v>
      </c>
      <c r="B69" t="str">
        <f>'GAMS gens'!A69</f>
        <v>Barney_M__Davis</v>
      </c>
      <c r="C69" s="32" t="s">
        <v>33</v>
      </c>
      <c r="D69">
        <f ca="1">IFERROR(IF(fuel="water",'Selected Raw Data'!J65,IF(fuel="wind","",cap_credit)),"")</f>
        <v>0.85</v>
      </c>
      <c r="E69" t="s">
        <v>34</v>
      </c>
    </row>
    <row r="70" spans="1:5">
      <c r="A70" t="s">
        <v>31</v>
      </c>
      <c r="B70" t="str">
        <f>'GAMS gens'!A70</f>
        <v>Amistad_Dam___Power</v>
      </c>
      <c r="C70" s="32" t="s">
        <v>33</v>
      </c>
      <c r="D70">
        <f>IFERROR(IF(fuel="water",'Selected Raw Data'!J66,IF(fuel="wind","",cap_credit)),"")</f>
        <v>0.18609999999999999</v>
      </c>
      <c r="E70" t="s">
        <v>34</v>
      </c>
    </row>
    <row r="71" spans="1:5">
      <c r="A71" t="s">
        <v>31</v>
      </c>
      <c r="B71" t="str">
        <f>'GAMS gens'!A71</f>
        <v>Gibbons_Creek</v>
      </c>
      <c r="C71" s="32" t="s">
        <v>33</v>
      </c>
      <c r="D71">
        <f ca="1">IFERROR(IF(fuel="water",'Selected Raw Data'!J67,IF(fuel="wind","",cap_credit)),"")</f>
        <v>0.85</v>
      </c>
      <c r="E71" t="s">
        <v>34</v>
      </c>
    </row>
    <row r="72" spans="1:5">
      <c r="A72" t="s">
        <v>31</v>
      </c>
      <c r="B72" t="str">
        <f>'GAMS gens'!A72</f>
        <v>Comanche_Peak</v>
      </c>
      <c r="C72" s="32" t="s">
        <v>33</v>
      </c>
      <c r="D72">
        <f ca="1">IFERROR(IF(fuel="water",'Selected Raw Data'!J68,IF(fuel="wind","",cap_credit)),"")</f>
        <v>0.9</v>
      </c>
      <c r="E72" t="s">
        <v>34</v>
      </c>
    </row>
    <row r="73" spans="1:5">
      <c r="A73" t="s">
        <v>31</v>
      </c>
      <c r="B73" t="str">
        <f>'GAMS gens'!A73</f>
        <v>Martin_Lake</v>
      </c>
      <c r="C73" s="32" t="s">
        <v>33</v>
      </c>
      <c r="D73">
        <f ca="1">IFERROR(IF(fuel="water",'Selected Raw Data'!J69,IF(fuel="wind","",cap_credit)),"")</f>
        <v>0.85</v>
      </c>
      <c r="E73" t="s">
        <v>34</v>
      </c>
    </row>
    <row r="74" spans="1:5">
      <c r="A74" t="s">
        <v>31</v>
      </c>
      <c r="B74" t="str">
        <f>'GAMS gens'!A74</f>
        <v>Monticello</v>
      </c>
      <c r="C74" s="32" t="s">
        <v>33</v>
      </c>
      <c r="D74">
        <f ca="1">IFERROR(IF(fuel="water",'Selected Raw Data'!J70,IF(fuel="wind","",cap_credit)),"")</f>
        <v>0.85</v>
      </c>
      <c r="E74" t="s">
        <v>34</v>
      </c>
    </row>
    <row r="75" spans="1:5">
      <c r="A75" t="s">
        <v>31</v>
      </c>
      <c r="B75" t="str">
        <f>'GAMS gens'!A75</f>
        <v>Coleto_Creek</v>
      </c>
      <c r="C75" s="32" t="s">
        <v>33</v>
      </c>
      <c r="D75">
        <f ca="1">IFERROR(IF(fuel="water",'Selected Raw Data'!J71,IF(fuel="wind","",cap_credit)),"")</f>
        <v>0.85</v>
      </c>
      <c r="E75" t="s">
        <v>34</v>
      </c>
    </row>
    <row r="76" spans="1:5">
      <c r="A76" t="s">
        <v>31</v>
      </c>
      <c r="B76" t="str">
        <f>'GAMS gens'!A76</f>
        <v>Fayette_Power_Project</v>
      </c>
      <c r="C76" s="32" t="s">
        <v>33</v>
      </c>
      <c r="D76">
        <f ca="1">IFERROR(IF(fuel="water",'Selected Raw Data'!J72,IF(fuel="wind","",cap_credit)),"")</f>
        <v>0.85</v>
      </c>
      <c r="E76" t="s">
        <v>34</v>
      </c>
    </row>
    <row r="77" spans="1:5">
      <c r="A77" t="s">
        <v>31</v>
      </c>
      <c r="B77" t="str">
        <f>'GAMS gens'!A77</f>
        <v>J_T_Deely</v>
      </c>
      <c r="C77" s="32" t="s">
        <v>33</v>
      </c>
      <c r="D77">
        <f ca="1">IFERROR(IF(fuel="water",'Selected Raw Data'!J73,IF(fuel="wind","",cap_credit)),"")</f>
        <v>0.85</v>
      </c>
      <c r="E77" t="s">
        <v>34</v>
      </c>
    </row>
    <row r="78" spans="1:5">
      <c r="A78" t="s">
        <v>31</v>
      </c>
      <c r="B78" t="str">
        <f>'GAMS gens'!A78</f>
        <v>San_Miguel</v>
      </c>
      <c r="C78" s="32" t="s">
        <v>33</v>
      </c>
      <c r="D78">
        <f ca="1">IFERROR(IF(fuel="water",'Selected Raw Data'!J74,IF(fuel="wind","",cap_credit)),"")</f>
        <v>0.85</v>
      </c>
      <c r="E78" t="s">
        <v>34</v>
      </c>
    </row>
    <row r="79" spans="1:5">
      <c r="A79" t="s">
        <v>31</v>
      </c>
      <c r="B79" t="str">
        <f>'GAMS gens'!A79</f>
        <v>Dansby</v>
      </c>
      <c r="C79" s="32" t="s">
        <v>33</v>
      </c>
      <c r="D79">
        <f ca="1">IFERROR(IF(fuel="water",'Selected Raw Data'!J75,IF(fuel="wind","",cap_credit)),"")</f>
        <v>0.85</v>
      </c>
      <c r="E79" t="s">
        <v>34</v>
      </c>
    </row>
    <row r="80" spans="1:5">
      <c r="A80" t="s">
        <v>31</v>
      </c>
      <c r="B80" t="str">
        <f>'GAMS gens'!A80</f>
        <v>South_Texas_Project</v>
      </c>
      <c r="C80" s="32" t="s">
        <v>33</v>
      </c>
      <c r="D80">
        <f ca="1">IFERROR(IF(fuel="water",'Selected Raw Data'!J76,IF(fuel="wind","",cap_credit)),"")</f>
        <v>0.9</v>
      </c>
      <c r="E80" t="s">
        <v>34</v>
      </c>
    </row>
    <row r="81" spans="1:5">
      <c r="A81" t="s">
        <v>31</v>
      </c>
      <c r="B81" t="str">
        <f>'GAMS gens'!A81</f>
        <v>Falcon_Dam___Power</v>
      </c>
      <c r="C81" s="32" t="s">
        <v>33</v>
      </c>
      <c r="D81">
        <f>IFERROR(IF(fuel="water",'Selected Raw Data'!J77,IF(fuel="wind","",cap_credit)),"")</f>
        <v>0.2036</v>
      </c>
      <c r="E81" t="s">
        <v>34</v>
      </c>
    </row>
    <row r="82" spans="1:5">
      <c r="A82" t="s">
        <v>31</v>
      </c>
      <c r="B82" t="str">
        <f>'GAMS gens'!A82</f>
        <v>Sam_Rayburn_hydro</v>
      </c>
      <c r="C82" s="32" t="s">
        <v>33</v>
      </c>
      <c r="D82">
        <f>IFERROR(IF(fuel="water",'Selected Raw Data'!J78,IF(fuel="wind","",cap_credit)),"")</f>
        <v>0.29160000000000003</v>
      </c>
      <c r="E82" t="s">
        <v>34</v>
      </c>
    </row>
    <row r="83" spans="1:5">
      <c r="A83" t="s">
        <v>31</v>
      </c>
      <c r="B83" t="str">
        <f>'GAMS gens'!A83</f>
        <v>Whitney</v>
      </c>
      <c r="C83" s="32" t="s">
        <v>33</v>
      </c>
      <c r="D83">
        <f>IFERROR(IF(fuel="water",'Selected Raw Data'!J79,IF(fuel="wind","",cap_credit)),"")</f>
        <v>0.2021</v>
      </c>
      <c r="E83" t="s">
        <v>34</v>
      </c>
    </row>
    <row r="84" spans="1:5">
      <c r="A84" t="s">
        <v>31</v>
      </c>
      <c r="B84" t="str">
        <f>'GAMS gens'!A84</f>
        <v>Sandow_No_4</v>
      </c>
      <c r="C84" s="32" t="s">
        <v>33</v>
      </c>
      <c r="D84">
        <f ca="1">IFERROR(IF(fuel="water",'Selected Raw Data'!J80,IF(fuel="wind","",cap_credit)),"")</f>
        <v>0.85</v>
      </c>
      <c r="E84" t="s">
        <v>34</v>
      </c>
    </row>
    <row r="85" spans="1:5">
      <c r="A85" t="s">
        <v>31</v>
      </c>
      <c r="B85" t="str">
        <f>'GAMS gens'!A85</f>
        <v>Twin_Oaks_Power_One</v>
      </c>
      <c r="C85" s="32" t="s">
        <v>33</v>
      </c>
      <c r="D85">
        <f ca="1">IFERROR(IF(fuel="water",'Selected Raw Data'!J81,IF(fuel="wind","",cap_credit)),"")</f>
        <v>0.85</v>
      </c>
      <c r="E85" t="s">
        <v>34</v>
      </c>
    </row>
    <row r="86" spans="1:5">
      <c r="A86" t="s">
        <v>31</v>
      </c>
      <c r="B86" t="str">
        <f>'GAMS gens'!A86</f>
        <v>J_K_Spruce</v>
      </c>
      <c r="C86" s="32" t="s">
        <v>33</v>
      </c>
      <c r="D86">
        <f ca="1">IFERROR(IF(fuel="water",'Selected Raw Data'!J82,IF(fuel="wind","",cap_credit)),"")</f>
        <v>0.85</v>
      </c>
      <c r="E86" t="s">
        <v>34</v>
      </c>
    </row>
    <row r="87" spans="1:5">
      <c r="A87" t="s">
        <v>31</v>
      </c>
      <c r="B87" t="str">
        <f>'GAMS gens'!A87</f>
        <v>Robert_D_Willis</v>
      </c>
      <c r="C87" s="32" t="s">
        <v>33</v>
      </c>
      <c r="D87">
        <f>IFERROR(IF(fuel="water",'Selected Raw Data'!J83,IF(fuel="wind","",cap_credit)),"")</f>
        <v>0.27050000000000002</v>
      </c>
      <c r="E87" t="s">
        <v>34</v>
      </c>
    </row>
    <row r="88" spans="1:5">
      <c r="A88" t="s">
        <v>31</v>
      </c>
      <c r="B88" t="str">
        <f>'GAMS gens'!A88</f>
        <v>San_Jacinto_Steam_Electric_Station</v>
      </c>
      <c r="C88" s="32" t="s">
        <v>33</v>
      </c>
      <c r="D88">
        <f ca="1">IFERROR(IF(fuel="water",'Selected Raw Data'!J84,IF(fuel="wind","",cap_credit)),"")</f>
        <v>0.85</v>
      </c>
      <c r="E88" t="s">
        <v>34</v>
      </c>
    </row>
    <row r="89" spans="1:5">
      <c r="A89" t="s">
        <v>31</v>
      </c>
      <c r="B89" t="str">
        <f>'GAMS gens'!A89</f>
        <v>Arthur_Von_Rosenberg</v>
      </c>
      <c r="C89" s="32" t="s">
        <v>33</v>
      </c>
      <c r="D89">
        <f ca="1">IFERROR(IF(fuel="water",'Selected Raw Data'!J85,IF(fuel="wind","",cap_credit)),"")</f>
        <v>0.85</v>
      </c>
      <c r="E89" t="s">
        <v>34</v>
      </c>
    </row>
    <row r="90" spans="1:5">
      <c r="A90" t="s">
        <v>31</v>
      </c>
      <c r="B90" t="str">
        <f>'GAMS gens'!A90</f>
        <v>Sand_Hill</v>
      </c>
      <c r="C90" s="32" t="s">
        <v>33</v>
      </c>
      <c r="D90">
        <f ca="1">IFERROR(IF(fuel="water",'Selected Raw Data'!J86,IF(fuel="wind","",cap_credit)),"")</f>
        <v>0.85</v>
      </c>
      <c r="E90" t="s">
        <v>34</v>
      </c>
    </row>
    <row r="91" spans="1:5">
      <c r="A91" t="s">
        <v>31</v>
      </c>
      <c r="B91" t="str">
        <f>'GAMS gens'!A91</f>
        <v>DeCordova_Steam_Electric_Station</v>
      </c>
      <c r="C91" s="32" t="s">
        <v>33</v>
      </c>
      <c r="D91">
        <f ca="1">IFERROR(IF(fuel="water",'Selected Raw Data'!J87,IF(fuel="wind","",cap_credit)),"")</f>
        <v>0.85</v>
      </c>
      <c r="E91" t="s">
        <v>34</v>
      </c>
    </row>
    <row r="92" spans="1:5">
      <c r="A92" t="s">
        <v>31</v>
      </c>
      <c r="B92" t="str">
        <f>'GAMS gens'!A92</f>
        <v>Chocolate_Bayou_Works</v>
      </c>
      <c r="C92" s="32" t="s">
        <v>33</v>
      </c>
      <c r="D92">
        <f ca="1">IFERROR(IF(fuel="water",'Selected Raw Data'!J88,IF(fuel="wind","",cap_credit)),"")</f>
        <v>0.85</v>
      </c>
      <c r="E92" t="s">
        <v>34</v>
      </c>
    </row>
    <row r="93" spans="1:5">
      <c r="A93" t="s">
        <v>31</v>
      </c>
      <c r="B93" t="str">
        <f>'GAMS gens'!A93</f>
        <v>Seadrift_Coke_LP</v>
      </c>
      <c r="C93" s="32" t="s">
        <v>33</v>
      </c>
      <c r="D93">
        <f ca="1">IFERROR(IF(fuel="water",'Selected Raw Data'!J89,IF(fuel="wind","",cap_credit)),"")</f>
        <v>0.85</v>
      </c>
      <c r="E93" t="s">
        <v>34</v>
      </c>
    </row>
    <row r="94" spans="1:5">
      <c r="A94" t="s">
        <v>31</v>
      </c>
      <c r="B94" t="str">
        <f>'GAMS gens'!A94</f>
        <v>Central_Utility_Plant</v>
      </c>
      <c r="C94" s="32" t="s">
        <v>33</v>
      </c>
      <c r="D94">
        <f ca="1">IFERROR(IF(fuel="water",'Selected Raw Data'!J90,IF(fuel="wind","",cap_credit)),"")</f>
        <v>0.85</v>
      </c>
      <c r="E94" t="s">
        <v>34</v>
      </c>
    </row>
    <row r="95" spans="1:5">
      <c r="A95" t="s">
        <v>31</v>
      </c>
      <c r="B95" t="str">
        <f>'GAMS gens'!A95</f>
        <v>Valero_Refinery_Corpus_Christi_East</v>
      </c>
      <c r="C95" s="32" t="s">
        <v>33</v>
      </c>
      <c r="D95">
        <f ca="1">IFERROR(IF(fuel="water",'Selected Raw Data'!J91,IF(fuel="wind","",cap_credit)),"")</f>
        <v>0.85</v>
      </c>
      <c r="E95" t="s">
        <v>34</v>
      </c>
    </row>
    <row r="96" spans="1:5">
      <c r="A96" t="s">
        <v>31</v>
      </c>
      <c r="B96" t="str">
        <f>'GAMS gens'!A96</f>
        <v>Celanese_Engineering_Resin</v>
      </c>
      <c r="C96" s="32" t="s">
        <v>33</v>
      </c>
      <c r="D96">
        <f ca="1">IFERROR(IF(fuel="water",'Selected Raw Data'!J92,IF(fuel="wind","",cap_credit)),"")</f>
        <v>0.85</v>
      </c>
      <c r="E96" t="s">
        <v>34</v>
      </c>
    </row>
    <row r="97" spans="1:5">
      <c r="A97" t="s">
        <v>31</v>
      </c>
      <c r="B97" t="str">
        <f>'GAMS gens'!A97</f>
        <v>Enterprise_Products_Operating</v>
      </c>
      <c r="C97" s="32" t="s">
        <v>33</v>
      </c>
      <c r="D97">
        <f ca="1">IFERROR(IF(fuel="water",'Selected Raw Data'!J93,IF(fuel="wind","",cap_credit)),"")</f>
        <v>0.85</v>
      </c>
      <c r="E97" t="s">
        <v>34</v>
      </c>
    </row>
    <row r="98" spans="1:5">
      <c r="A98" t="s">
        <v>31</v>
      </c>
      <c r="B98" t="str">
        <f>'GAMS gens'!A98</f>
        <v>Bayou_Cogen_Plant</v>
      </c>
      <c r="C98" s="32" t="s">
        <v>33</v>
      </c>
      <c r="D98">
        <f ca="1">IFERROR(IF(fuel="water",'Selected Raw Data'!J94,IF(fuel="wind","",cap_credit)),"")</f>
        <v>0.85</v>
      </c>
      <c r="E98" t="s">
        <v>34</v>
      </c>
    </row>
    <row r="99" spans="1:5">
      <c r="A99" t="s">
        <v>31</v>
      </c>
      <c r="B99" t="str">
        <f>'GAMS gens'!A99</f>
        <v>Baylor_University_Cogen</v>
      </c>
      <c r="C99" s="32" t="s">
        <v>33</v>
      </c>
      <c r="D99">
        <f ca="1">IFERROR(IF(fuel="water",'Selected Raw Data'!J95,IF(fuel="wind","",cap_credit)),"")</f>
        <v>0.85</v>
      </c>
      <c r="E99" t="s">
        <v>34</v>
      </c>
    </row>
    <row r="100" spans="1:5">
      <c r="A100" t="s">
        <v>31</v>
      </c>
      <c r="B100" t="str">
        <f>'GAMS gens'!A100</f>
        <v>Chocolate_Bayou_Plant</v>
      </c>
      <c r="C100" s="32" t="s">
        <v>33</v>
      </c>
      <c r="D100">
        <f ca="1">IFERROR(IF(fuel="water",'Selected Raw Data'!J96,IF(fuel="wind","",cap_credit)),"")</f>
        <v>0.85</v>
      </c>
      <c r="E100" t="s">
        <v>34</v>
      </c>
    </row>
    <row r="101" spans="1:5">
      <c r="A101" t="s">
        <v>31</v>
      </c>
      <c r="B101" t="str">
        <f>'GAMS gens'!A101</f>
        <v>ExxonMobil_Baytown_Refinery</v>
      </c>
      <c r="C101" s="32" t="s">
        <v>33</v>
      </c>
      <c r="D101">
        <f ca="1">IFERROR(IF(fuel="water",'Selected Raw Data'!J97,IF(fuel="wind","",cap_credit)),"")</f>
        <v>0.85</v>
      </c>
      <c r="E101" t="s">
        <v>34</v>
      </c>
    </row>
    <row r="102" spans="1:5" hidden="1">
      <c r="A102" t="s">
        <v>31</v>
      </c>
      <c r="B102" t="str">
        <f>'GAMS gens'!A102</f>
        <v>Formosa_Utility_Venture_Ltd</v>
      </c>
      <c r="C102" s="32" t="s">
        <v>33</v>
      </c>
      <c r="D102" t="str">
        <f ca="1">IFERROR(IF(fuel="water",'Selected Raw Data'!J98,IF(fuel="wind","",cap_credit)),"")</f>
        <v/>
      </c>
      <c r="E102" t="s">
        <v>34</v>
      </c>
    </row>
    <row r="103" spans="1:5">
      <c r="A103" t="s">
        <v>31</v>
      </c>
      <c r="B103" t="str">
        <f>'GAMS gens'!A103</f>
        <v>Pasadena</v>
      </c>
      <c r="C103" s="32" t="s">
        <v>33</v>
      </c>
      <c r="D103">
        <f ca="1">IFERROR(IF(fuel="water",'Selected Raw Data'!J99,IF(fuel="wind","",cap_credit)),"")</f>
        <v>0.85</v>
      </c>
      <c r="E103" t="s">
        <v>34</v>
      </c>
    </row>
    <row r="104" spans="1:5" hidden="1">
      <c r="A104" t="s">
        <v>31</v>
      </c>
      <c r="B104" t="str">
        <f>'GAMS gens'!A104</f>
        <v>AES_Deepwater</v>
      </c>
      <c r="C104" s="32" t="s">
        <v>33</v>
      </c>
      <c r="D104" t="str">
        <f ca="1">IFERROR(IF(fuel="water",'Selected Raw Data'!J100,IF(fuel="wind","",cap_credit)),"")</f>
        <v/>
      </c>
      <c r="E104" t="s">
        <v>34</v>
      </c>
    </row>
    <row r="105" spans="1:5">
      <c r="A105" t="s">
        <v>31</v>
      </c>
      <c r="B105" t="str">
        <f>'GAMS gens'!A105</f>
        <v>ExxonMobil_Baytown_Turbine</v>
      </c>
      <c r="C105" s="32" t="s">
        <v>33</v>
      </c>
      <c r="D105">
        <f ca="1">IFERROR(IF(fuel="water",'Selected Raw Data'!J101,IF(fuel="wind","",cap_credit)),"")</f>
        <v>0.85</v>
      </c>
      <c r="E105" t="s">
        <v>34</v>
      </c>
    </row>
    <row r="106" spans="1:5">
      <c r="A106" t="s">
        <v>31</v>
      </c>
      <c r="B106" t="str">
        <f>'GAMS gens'!A106</f>
        <v>Clear_Lake_Cogeneration_Ltd</v>
      </c>
      <c r="C106" s="32" t="s">
        <v>33</v>
      </c>
      <c r="D106">
        <f ca="1">IFERROR(IF(fuel="water",'Selected Raw Data'!J102,IF(fuel="wind","",cap_credit)),"")</f>
        <v>0.85</v>
      </c>
      <c r="E106" t="s">
        <v>34</v>
      </c>
    </row>
    <row r="107" spans="1:5">
      <c r="A107" t="s">
        <v>31</v>
      </c>
      <c r="B107" t="str">
        <f>'GAMS gens'!A107</f>
        <v>Victoria_Texas_Plant</v>
      </c>
      <c r="C107" s="32" t="s">
        <v>33</v>
      </c>
      <c r="D107">
        <f ca="1">IFERROR(IF(fuel="water",'Selected Raw Data'!J103,IF(fuel="wind","",cap_credit)),"")</f>
        <v>0.85</v>
      </c>
      <c r="E107" t="s">
        <v>34</v>
      </c>
    </row>
    <row r="108" spans="1:5">
      <c r="A108" t="s">
        <v>31</v>
      </c>
      <c r="B108" t="str">
        <f>'GAMS gens'!A108</f>
        <v>Corpus_Refinery</v>
      </c>
      <c r="C108" s="32" t="s">
        <v>33</v>
      </c>
      <c r="D108">
        <f ca="1">IFERROR(IF(fuel="water",'Selected Raw Data'!J104,IF(fuel="wind","",cap_credit)),"")</f>
        <v>0.85</v>
      </c>
      <c r="E108" t="s">
        <v>34</v>
      </c>
    </row>
    <row r="109" spans="1:5">
      <c r="A109" t="s">
        <v>31</v>
      </c>
      <c r="B109" t="str">
        <f>'GAMS gens'!A109</f>
        <v>Houston_Chemical_Complex_Battleground</v>
      </c>
      <c r="C109" s="32" t="s">
        <v>33</v>
      </c>
      <c r="D109">
        <f ca="1">IFERROR(IF(fuel="water",'Selected Raw Data'!J105,IF(fuel="wind","",cap_credit)),"")</f>
        <v>0.85</v>
      </c>
      <c r="E109" t="s">
        <v>34</v>
      </c>
    </row>
    <row r="110" spans="1:5">
      <c r="A110" t="s">
        <v>31</v>
      </c>
      <c r="B110" t="str">
        <f>'GAMS gens'!A110</f>
        <v>Rice_University</v>
      </c>
      <c r="C110" s="32" t="s">
        <v>33</v>
      </c>
      <c r="D110">
        <f ca="1">IFERROR(IF(fuel="water",'Selected Raw Data'!J106,IF(fuel="wind","",cap_credit)),"")</f>
        <v>0.85</v>
      </c>
      <c r="E110" t="s">
        <v>34</v>
      </c>
    </row>
    <row r="111" spans="1:5">
      <c r="A111" t="s">
        <v>31</v>
      </c>
      <c r="B111" t="str">
        <f>'GAMS gens'!A111</f>
        <v>Paris_Generating_Station</v>
      </c>
      <c r="C111" s="32" t="s">
        <v>33</v>
      </c>
      <c r="D111">
        <f ca="1">IFERROR(IF(fuel="water",'Selected Raw Data'!J107,IF(fuel="wind","",cap_credit)),"")</f>
        <v>0.85</v>
      </c>
      <c r="E111" t="s">
        <v>34</v>
      </c>
    </row>
    <row r="112" spans="1:5">
      <c r="A112" t="s">
        <v>31</v>
      </c>
      <c r="B112" t="str">
        <f>'GAMS gens'!A112</f>
        <v>Hal_C_Weaver_Power_Plant</v>
      </c>
      <c r="C112" s="32" t="s">
        <v>33</v>
      </c>
      <c r="D112">
        <f ca="1">IFERROR(IF(fuel="water",'Selected Raw Data'!J108,IF(fuel="wind","",cap_credit)),"")</f>
        <v>0.85</v>
      </c>
      <c r="E112" t="s">
        <v>34</v>
      </c>
    </row>
    <row r="113" spans="1:5" hidden="1">
      <c r="A113" t="s">
        <v>31</v>
      </c>
      <c r="B113" t="str">
        <f>'GAMS gens'!A113</f>
        <v>Valero_Refinery_Corpus_Christi_West</v>
      </c>
      <c r="C113" s="32" t="s">
        <v>33</v>
      </c>
      <c r="D113" t="str">
        <f ca="1">IFERROR(IF(fuel="water",'Selected Raw Data'!J109,IF(fuel="wind","",cap_credit)),"")</f>
        <v/>
      </c>
      <c r="E113" t="s">
        <v>34</v>
      </c>
    </row>
    <row r="114" spans="1:5">
      <c r="A114" t="s">
        <v>31</v>
      </c>
      <c r="B114" t="str">
        <f>'GAMS gens'!A114</f>
        <v>Signal_Hill_Wichita_Falls_Power_LP</v>
      </c>
      <c r="C114" s="32" t="s">
        <v>33</v>
      </c>
      <c r="D114">
        <f ca="1">IFERROR(IF(fuel="water",'Selected Raw Data'!J110,IF(fuel="wind","",cap_credit)),"")</f>
        <v>0.85</v>
      </c>
      <c r="E114" t="s">
        <v>34</v>
      </c>
    </row>
    <row r="115" spans="1:5">
      <c r="A115" t="s">
        <v>31</v>
      </c>
      <c r="B115" t="str">
        <f>'GAMS gens'!A115</f>
        <v>Newgulf_Cogen</v>
      </c>
      <c r="C115" s="32" t="s">
        <v>33</v>
      </c>
      <c r="D115">
        <f ca="1">IFERROR(IF(fuel="water",'Selected Raw Data'!J111,IF(fuel="wind","",cap_credit)),"")</f>
        <v>0.85</v>
      </c>
      <c r="E115" t="s">
        <v>34</v>
      </c>
    </row>
    <row r="116" spans="1:5">
      <c r="A116" t="s">
        <v>31</v>
      </c>
      <c r="B116" t="str">
        <f>'GAMS gens'!A116</f>
        <v>Union_Carbide_Seadrift_Cogen</v>
      </c>
      <c r="C116" s="32" t="s">
        <v>33</v>
      </c>
      <c r="D116">
        <f ca="1">IFERROR(IF(fuel="water",'Selected Raw Data'!J112,IF(fuel="wind","",cap_credit)),"")</f>
        <v>0.85</v>
      </c>
      <c r="E116" t="s">
        <v>34</v>
      </c>
    </row>
    <row r="117" spans="1:5">
      <c r="A117" t="s">
        <v>31</v>
      </c>
      <c r="B117" t="str">
        <f>'GAMS gens'!A117</f>
        <v>Texas_City_Plant_Union_Carbide</v>
      </c>
      <c r="C117" s="32" t="s">
        <v>33</v>
      </c>
      <c r="D117">
        <f ca="1">IFERROR(IF(fuel="water",'Selected Raw Data'!J113,IF(fuel="wind","",cap_credit)),"")</f>
        <v>0.85</v>
      </c>
      <c r="E117" t="s">
        <v>34</v>
      </c>
    </row>
    <row r="118" spans="1:5">
      <c r="A118" t="s">
        <v>31</v>
      </c>
      <c r="B118" t="str">
        <f>'GAMS gens'!A118</f>
        <v>Texas_Petrochemicals</v>
      </c>
      <c r="C118" s="32" t="s">
        <v>33</v>
      </c>
      <c r="D118">
        <f ca="1">IFERROR(IF(fuel="water",'Selected Raw Data'!J114,IF(fuel="wind","",cap_credit)),"")</f>
        <v>0.85</v>
      </c>
      <c r="E118" t="s">
        <v>34</v>
      </c>
    </row>
    <row r="119" spans="1:5">
      <c r="A119" t="s">
        <v>31</v>
      </c>
      <c r="B119" t="str">
        <f>'GAMS gens'!A119</f>
        <v>Southwest_Texas_State_University</v>
      </c>
      <c r="C119" s="32" t="s">
        <v>33</v>
      </c>
      <c r="D119">
        <f ca="1">IFERROR(IF(fuel="water",'Selected Raw Data'!J115,IF(fuel="wind","",cap_credit)),"")</f>
        <v>0.85</v>
      </c>
      <c r="E119" t="s">
        <v>34</v>
      </c>
    </row>
    <row r="120" spans="1:5">
      <c r="A120" t="s">
        <v>31</v>
      </c>
      <c r="B120" t="str">
        <f>'GAMS gens'!A120</f>
        <v>Shell_Deer_Park</v>
      </c>
      <c r="C120" s="32" t="s">
        <v>33</v>
      </c>
      <c r="D120">
        <f ca="1">IFERROR(IF(fuel="water",'Selected Raw Data'!J116,IF(fuel="wind","",cap_credit)),"")</f>
        <v>0.85</v>
      </c>
      <c r="E120" t="s">
        <v>34</v>
      </c>
    </row>
    <row r="121" spans="1:5" hidden="1">
      <c r="A121" t="s">
        <v>31</v>
      </c>
      <c r="B121" t="str">
        <f>'GAMS gens'!A121</f>
        <v>BP_Chemicals_Green_Lake_Plant</v>
      </c>
      <c r="C121" s="32" t="s">
        <v>33</v>
      </c>
      <c r="D121" t="str">
        <f ca="1">IFERROR(IF(fuel="water",'Selected Raw Data'!J117,IF(fuel="wind","",cap_credit)),"")</f>
        <v/>
      </c>
      <c r="E121" t="s">
        <v>34</v>
      </c>
    </row>
    <row r="122" spans="1:5">
      <c r="A122" t="s">
        <v>31</v>
      </c>
      <c r="B122" t="str">
        <f>'GAMS gens'!A122</f>
        <v>Corpus_Christi</v>
      </c>
      <c r="C122" s="32" t="s">
        <v>33</v>
      </c>
      <c r="D122">
        <f ca="1">IFERROR(IF(fuel="water",'Selected Raw Data'!J118,IF(fuel="wind","",cap_credit)),"")</f>
        <v>0.85</v>
      </c>
      <c r="E122" t="s">
        <v>34</v>
      </c>
    </row>
    <row r="123" spans="1:5" hidden="1">
      <c r="A123" t="s">
        <v>31</v>
      </c>
      <c r="B123" t="str">
        <f>'GAMS gens'!A123</f>
        <v>DFW_Gas_Recovery</v>
      </c>
      <c r="C123" s="32" t="s">
        <v>33</v>
      </c>
      <c r="D123" t="str">
        <f ca="1">IFERROR(IF(fuel="water",'Selected Raw Data'!J119,IF(fuel="wind","",cap_credit)),"")</f>
        <v/>
      </c>
      <c r="E123" t="s">
        <v>34</v>
      </c>
    </row>
    <row r="124" spans="1:5">
      <c r="A124" t="s">
        <v>31</v>
      </c>
      <c r="B124" t="str">
        <f>'GAMS gens'!A124</f>
        <v>TXU_Sweetwater_Generating_Plant</v>
      </c>
      <c r="C124" s="32" t="s">
        <v>33</v>
      </c>
      <c r="D124">
        <f ca="1">IFERROR(IF(fuel="water",'Selected Raw Data'!J120,IF(fuel="wind","",cap_credit)),"")</f>
        <v>0.85</v>
      </c>
      <c r="E124" t="s">
        <v>34</v>
      </c>
    </row>
    <row r="125" spans="1:5">
      <c r="A125" t="s">
        <v>31</v>
      </c>
      <c r="B125" t="str">
        <f>'GAMS gens'!A125</f>
        <v>Altura_Cogen</v>
      </c>
      <c r="C125" s="32" t="s">
        <v>33</v>
      </c>
      <c r="D125">
        <f ca="1">IFERROR(IF(fuel="water",'Selected Raw Data'!J121,IF(fuel="wind","",cap_credit)),"")</f>
        <v>0.85</v>
      </c>
      <c r="E125" t="s">
        <v>34</v>
      </c>
    </row>
    <row r="126" spans="1:5">
      <c r="A126" t="s">
        <v>31</v>
      </c>
      <c r="B126" t="str">
        <f>'GAMS gens'!A126</f>
        <v>Valero_Refining_Texas_Houston</v>
      </c>
      <c r="C126" s="32" t="s">
        <v>33</v>
      </c>
      <c r="D126">
        <f ca="1">IFERROR(IF(fuel="water",'Selected Raw Data'!J122,IF(fuel="wind","",cap_credit)),"")</f>
        <v>0.85</v>
      </c>
      <c r="E126" t="s">
        <v>34</v>
      </c>
    </row>
    <row r="127" spans="1:5">
      <c r="A127" t="s">
        <v>31</v>
      </c>
      <c r="B127" t="str">
        <f>'GAMS gens'!A127</f>
        <v>Valero_Refining_Texas_City</v>
      </c>
      <c r="C127" s="32" t="s">
        <v>33</v>
      </c>
      <c r="D127">
        <f ca="1">IFERROR(IF(fuel="water",'Selected Raw Data'!J123,IF(fuel="wind","",cap_credit)),"")</f>
        <v>0.85</v>
      </c>
      <c r="E127" t="s">
        <v>34</v>
      </c>
    </row>
    <row r="128" spans="1:5" hidden="1">
      <c r="A128" t="s">
        <v>31</v>
      </c>
      <c r="B128" t="str">
        <f>'GAMS gens'!A128</f>
        <v>Rhodia_Houston_Plant</v>
      </c>
      <c r="C128" s="32" t="s">
        <v>33</v>
      </c>
      <c r="D128" t="str">
        <f ca="1">IFERROR(IF(fuel="water",'Selected Raw Data'!J124,IF(fuel="wind","",cap_credit)),"")</f>
        <v/>
      </c>
      <c r="E128" t="s">
        <v>34</v>
      </c>
    </row>
    <row r="129" spans="1:5">
      <c r="A129" t="s">
        <v>31</v>
      </c>
      <c r="B129" t="str">
        <f>'GAMS gens'!A129</f>
        <v>Point_Comfort_Operations</v>
      </c>
      <c r="C129" s="32" t="s">
        <v>33</v>
      </c>
      <c r="D129">
        <f ca="1">IFERROR(IF(fuel="water",'Selected Raw Data'!J125,IF(fuel="wind","",cap_credit)),"")</f>
        <v>0.85</v>
      </c>
      <c r="E129" t="s">
        <v>34</v>
      </c>
    </row>
    <row r="130" spans="1:5">
      <c r="A130" t="s">
        <v>31</v>
      </c>
      <c r="B130" t="str">
        <f>'GAMS gens'!A130</f>
        <v>Sandow_Station</v>
      </c>
      <c r="C130" s="32" t="s">
        <v>33</v>
      </c>
      <c r="D130">
        <f ca="1">IFERROR(IF(fuel="water",'Selected Raw Data'!J126,IF(fuel="wind","",cap_credit)),"")</f>
        <v>0.85</v>
      </c>
      <c r="E130" t="s">
        <v>34</v>
      </c>
    </row>
    <row r="131" spans="1:5" hidden="1">
      <c r="A131" t="s">
        <v>31</v>
      </c>
      <c r="B131" t="str">
        <f>'GAMS gens'!A131</f>
        <v>Texas_City_Power_Plant</v>
      </c>
      <c r="C131" s="32" t="s">
        <v>33</v>
      </c>
      <c r="D131" t="str">
        <f ca="1">IFERROR(IF(fuel="water",'Selected Raw Data'!J127,IF(fuel="wind","",cap_credit)),"")</f>
        <v/>
      </c>
      <c r="E131" t="s">
        <v>34</v>
      </c>
    </row>
    <row r="132" spans="1:5">
      <c r="A132" t="s">
        <v>31</v>
      </c>
      <c r="B132" t="str">
        <f>'GAMS gens'!A132</f>
        <v>Dow_Chemical_Texas_Operation</v>
      </c>
      <c r="C132" s="32" t="s">
        <v>33</v>
      </c>
      <c r="D132">
        <f ca="1">IFERROR(IF(fuel="water",'Selected Raw Data'!J128,IF(fuel="wind","",cap_credit)),"")</f>
        <v>0.85</v>
      </c>
      <c r="E132" t="s">
        <v>34</v>
      </c>
    </row>
    <row r="133" spans="1:5">
      <c r="A133" t="s">
        <v>31</v>
      </c>
      <c r="B133" t="str">
        <f>'GAMS gens'!A133</f>
        <v>Power_Station_4</v>
      </c>
      <c r="C133" s="32" t="s">
        <v>33</v>
      </c>
      <c r="D133">
        <f ca="1">IFERROR(IF(fuel="water",'Selected Raw Data'!J129,IF(fuel="wind","",cap_credit)),"")</f>
        <v>0.85</v>
      </c>
      <c r="E133" t="s">
        <v>34</v>
      </c>
    </row>
    <row r="134" spans="1:5">
      <c r="A134" t="s">
        <v>31</v>
      </c>
      <c r="B134" t="str">
        <f>'GAMS gens'!A134</f>
        <v>C_R_Wing_Cogen_Plant</v>
      </c>
      <c r="C134" s="32" t="s">
        <v>33</v>
      </c>
      <c r="D134">
        <f ca="1">IFERROR(IF(fuel="water",'Selected Raw Data'!J130,IF(fuel="wind","",cap_credit)),"")</f>
        <v>0.85</v>
      </c>
      <c r="E134" t="s">
        <v>34</v>
      </c>
    </row>
    <row r="135" spans="1:5">
      <c r="A135" t="s">
        <v>31</v>
      </c>
      <c r="B135" t="str">
        <f>'GAMS gens'!A135</f>
        <v>S_L_Cogeneration</v>
      </c>
      <c r="C135" s="32" t="s">
        <v>33</v>
      </c>
      <c r="D135">
        <f ca="1">IFERROR(IF(fuel="water",'Selected Raw Data'!J131,IF(fuel="wind","",cap_credit)),"")</f>
        <v>0.85</v>
      </c>
      <c r="E135" t="s">
        <v>34</v>
      </c>
    </row>
    <row r="136" spans="1:5" hidden="1">
      <c r="A136" t="s">
        <v>31</v>
      </c>
      <c r="B136" t="str">
        <f>'GAMS gens'!A136</f>
        <v>Sherwin_Alumina</v>
      </c>
      <c r="C136" s="32" t="s">
        <v>33</v>
      </c>
      <c r="D136" t="str">
        <f ca="1">IFERROR(IF(fuel="water",'Selected Raw Data'!J132,IF(fuel="wind","",cap_credit)),"")</f>
        <v/>
      </c>
      <c r="E136" t="s">
        <v>34</v>
      </c>
    </row>
    <row r="137" spans="1:5">
      <c r="A137" t="s">
        <v>31</v>
      </c>
      <c r="B137" t="str">
        <f>'GAMS gens'!A137</f>
        <v>Westhollow_Technology_Center</v>
      </c>
      <c r="C137" s="32" t="s">
        <v>33</v>
      </c>
      <c r="D137">
        <f ca="1">IFERROR(IF(fuel="water",'Selected Raw Data'!J133,IF(fuel="wind","",cap_credit)),"")</f>
        <v>0.85</v>
      </c>
      <c r="E137" t="s">
        <v>34</v>
      </c>
    </row>
    <row r="138" spans="1:5" hidden="1">
      <c r="A138" t="s">
        <v>31</v>
      </c>
      <c r="B138" t="str">
        <f>'GAMS gens'!A138</f>
        <v>Rio_Grande_Valley_Sugar_Growers</v>
      </c>
      <c r="C138" s="32" t="s">
        <v>33</v>
      </c>
      <c r="D138" t="str">
        <f ca="1">IFERROR(IF(fuel="water",'Selected Raw Data'!J134,IF(fuel="wind","",cap_credit)),"")</f>
        <v/>
      </c>
      <c r="E138" t="s">
        <v>34</v>
      </c>
    </row>
    <row r="139" spans="1:5" hidden="1">
      <c r="A139" t="s">
        <v>31</v>
      </c>
      <c r="B139" t="str">
        <f>'GAMS gens'!A139</f>
        <v>PPG_Industries_Works_4</v>
      </c>
      <c r="C139" s="32" t="s">
        <v>33</v>
      </c>
      <c r="D139" t="str">
        <f ca="1">IFERROR(IF(fuel="water",'Selected Raw Data'!J135,IF(fuel="wind","",cap_credit)),"")</f>
        <v/>
      </c>
      <c r="E139" t="s">
        <v>34</v>
      </c>
    </row>
    <row r="140" spans="1:5">
      <c r="A140" t="s">
        <v>31</v>
      </c>
      <c r="B140" t="str">
        <f>'GAMS gens'!A140</f>
        <v>Benedum_Plant</v>
      </c>
      <c r="C140" s="32" t="s">
        <v>33</v>
      </c>
      <c r="D140">
        <f ca="1">IFERROR(IF(fuel="water",'Selected Raw Data'!J136,IF(fuel="wind","",cap_credit)),"")</f>
        <v>0.85</v>
      </c>
      <c r="E140" t="s">
        <v>34</v>
      </c>
    </row>
    <row r="141" spans="1:5">
      <c r="A141" t="s">
        <v>31</v>
      </c>
      <c r="B141" t="str">
        <f>'GAMS gens'!A141</f>
        <v>Midkiff_Plant</v>
      </c>
      <c r="C141" s="32" t="s">
        <v>33</v>
      </c>
      <c r="D141">
        <f ca="1">IFERROR(IF(fuel="water",'Selected Raw Data'!J137,IF(fuel="wind","",cap_credit)),"")</f>
        <v>0.85</v>
      </c>
      <c r="E141" t="s">
        <v>34</v>
      </c>
    </row>
    <row r="142" spans="1:5" hidden="1">
      <c r="A142" t="s">
        <v>31</v>
      </c>
      <c r="B142" t="str">
        <f>'GAMS gens'!A142</f>
        <v>Village_Creek_Wastewater_Treatment_Plant</v>
      </c>
      <c r="C142" s="32" t="s">
        <v>33</v>
      </c>
      <c r="D142" t="str">
        <f ca="1">IFERROR(IF(fuel="water",'Selected Raw Data'!J138,IF(fuel="wind","",cap_credit)),"")</f>
        <v/>
      </c>
      <c r="E142" t="s">
        <v>34</v>
      </c>
    </row>
    <row r="143" spans="1:5">
      <c r="A143" t="s">
        <v>31</v>
      </c>
      <c r="B143" t="str">
        <f>'GAMS gens'!A143</f>
        <v>University_of_Texas_at_San_Antonio</v>
      </c>
      <c r="C143" s="32" t="s">
        <v>33</v>
      </c>
      <c r="D143">
        <f ca="1">IFERROR(IF(fuel="water",'Selected Raw Data'!J139,IF(fuel="wind","",cap_credit)),"")</f>
        <v>0.85</v>
      </c>
      <c r="E143" t="s">
        <v>34</v>
      </c>
    </row>
    <row r="144" spans="1:5">
      <c r="A144" t="s">
        <v>31</v>
      </c>
      <c r="B144" t="str">
        <f>'GAMS gens'!A144</f>
        <v>University_of_Texas_at_Dallas</v>
      </c>
      <c r="C144" s="32" t="s">
        <v>33</v>
      </c>
      <c r="D144">
        <f ca="1">IFERROR(IF(fuel="water",'Selected Raw Data'!J140,IF(fuel="wind","",cap_credit)),"")</f>
        <v>0.85</v>
      </c>
      <c r="E144" t="s">
        <v>34</v>
      </c>
    </row>
    <row r="145" spans="1:5">
      <c r="A145" t="s">
        <v>31</v>
      </c>
      <c r="B145" t="str">
        <f>'GAMS gens'!A145</f>
        <v>Oyster_Creek_Unit_VIII</v>
      </c>
      <c r="C145" s="32" t="s">
        <v>33</v>
      </c>
      <c r="D145">
        <f ca="1">IFERROR(IF(fuel="water",'Selected Raw Data'!J141,IF(fuel="wind","",cap_credit)),"")</f>
        <v>0.85</v>
      </c>
      <c r="E145" t="s">
        <v>34</v>
      </c>
    </row>
    <row r="146" spans="1:5">
      <c r="A146" t="s">
        <v>31</v>
      </c>
      <c r="B146" t="str">
        <f>'GAMS gens'!A146</f>
        <v>Johnson_County</v>
      </c>
      <c r="C146" s="32" t="s">
        <v>33</v>
      </c>
      <c r="D146">
        <f ca="1">IFERROR(IF(fuel="water",'Selected Raw Data'!J142,IF(fuel="wind","",cap_credit)),"")</f>
        <v>0.85</v>
      </c>
      <c r="E146" t="s">
        <v>34</v>
      </c>
    </row>
    <row r="147" spans="1:5">
      <c r="A147" t="s">
        <v>31</v>
      </c>
      <c r="B147" t="str">
        <f>'GAMS gens'!A147</f>
        <v>Fullerton</v>
      </c>
      <c r="C147" s="32" t="s">
        <v>33</v>
      </c>
      <c r="D147">
        <f ca="1">IFERROR(IF(fuel="water",'Selected Raw Data'!J143,IF(fuel="wind","",cap_credit)),"")</f>
        <v>0.85</v>
      </c>
      <c r="E147" t="s">
        <v>34</v>
      </c>
    </row>
    <row r="148" spans="1:5" hidden="1">
      <c r="A148" t="s">
        <v>31</v>
      </c>
      <c r="B148" t="str">
        <f>'GAMS gens'!A148</f>
        <v>West_Texas_Windplant</v>
      </c>
      <c r="C148" s="32" t="s">
        <v>33</v>
      </c>
      <c r="D148" t="str">
        <f>IFERROR(IF(fuel="water",'Selected Raw Data'!J144,IF(fuel="wind","",cap_credit)),"")</f>
        <v/>
      </c>
      <c r="E148" t="s">
        <v>34</v>
      </c>
    </row>
    <row r="149" spans="1:5" hidden="1">
      <c r="A149" t="s">
        <v>31</v>
      </c>
      <c r="B149" t="str">
        <f>'GAMS gens'!A149</f>
        <v>Big_Spring_Wind_Power_Facility</v>
      </c>
      <c r="C149" s="32" t="s">
        <v>33</v>
      </c>
      <c r="D149" t="str">
        <f>IFERROR(IF(fuel="water",'Selected Raw Data'!J145,IF(fuel="wind","",cap_credit)),"")</f>
        <v/>
      </c>
      <c r="E149" t="s">
        <v>34</v>
      </c>
    </row>
    <row r="150" spans="1:5">
      <c r="A150" t="s">
        <v>31</v>
      </c>
      <c r="B150" t="str">
        <f>'GAMS gens'!A150</f>
        <v>Sweeny_Cogen_Facility</v>
      </c>
      <c r="C150" s="32" t="s">
        <v>33</v>
      </c>
      <c r="D150">
        <f ca="1">IFERROR(IF(fuel="water",'Selected Raw Data'!J146,IF(fuel="wind","",cap_credit)),"")</f>
        <v>0.85</v>
      </c>
      <c r="E150" t="s">
        <v>34</v>
      </c>
    </row>
    <row r="151" spans="1:5">
      <c r="A151" t="s">
        <v>31</v>
      </c>
      <c r="B151" t="str">
        <f>'GAMS gens'!A151</f>
        <v>Yates_Gas_Plant</v>
      </c>
      <c r="C151" s="32" t="s">
        <v>33</v>
      </c>
      <c r="D151">
        <f ca="1">IFERROR(IF(fuel="water",'Selected Raw Data'!J147,IF(fuel="wind","",cap_credit)),"")</f>
        <v>0.85</v>
      </c>
      <c r="E151" t="s">
        <v>34</v>
      </c>
    </row>
    <row r="152" spans="1:5">
      <c r="A152" t="s">
        <v>31</v>
      </c>
      <c r="B152" t="str">
        <f>'GAMS gens'!A152</f>
        <v>Pasadena_Cogeneration</v>
      </c>
      <c r="C152" s="32" t="s">
        <v>33</v>
      </c>
      <c r="D152">
        <f ca="1">IFERROR(IF(fuel="water",'Selected Raw Data'!J148,IF(fuel="wind","",cap_credit)),"")</f>
        <v>0.85</v>
      </c>
      <c r="E152" t="s">
        <v>34</v>
      </c>
    </row>
    <row r="153" spans="1:5">
      <c r="A153" t="s">
        <v>31</v>
      </c>
      <c r="B153" t="str">
        <f>'GAMS gens'!A153</f>
        <v>Jameson_Gas_Processing_Plant</v>
      </c>
      <c r="C153" s="32" t="s">
        <v>33</v>
      </c>
      <c r="D153">
        <f ca="1">IFERROR(IF(fuel="water",'Selected Raw Data'!J149,IF(fuel="wind","",cap_credit)),"")</f>
        <v>0.85</v>
      </c>
      <c r="E153" t="s">
        <v>34</v>
      </c>
    </row>
    <row r="154" spans="1:5">
      <c r="A154" t="s">
        <v>31</v>
      </c>
      <c r="B154" t="str">
        <f>'GAMS gens'!A154</f>
        <v>Bridgeport_Gas_Processing_Plant</v>
      </c>
      <c r="C154" s="32" t="s">
        <v>33</v>
      </c>
      <c r="D154">
        <f ca="1">IFERROR(IF(fuel="water",'Selected Raw Data'!J150,IF(fuel="wind","",cap_credit)),"")</f>
        <v>0.85</v>
      </c>
      <c r="E154" t="s">
        <v>34</v>
      </c>
    </row>
    <row r="155" spans="1:5">
      <c r="A155" t="s">
        <v>31</v>
      </c>
      <c r="B155" t="str">
        <f>'GAMS gens'!A155</f>
        <v>Gregory_Power_Facility</v>
      </c>
      <c r="C155" s="32" t="s">
        <v>33</v>
      </c>
      <c r="D155">
        <f ca="1">IFERROR(IF(fuel="water",'Selected Raw Data'!J151,IF(fuel="wind","",cap_credit)),"")</f>
        <v>0.85</v>
      </c>
      <c r="E155" t="s">
        <v>34</v>
      </c>
    </row>
    <row r="156" spans="1:5">
      <c r="A156" t="s">
        <v>31</v>
      </c>
      <c r="B156" t="str">
        <f>'GAMS gens'!A156</f>
        <v>Midlothian_Energy_Facility</v>
      </c>
      <c r="C156" s="32" t="s">
        <v>33</v>
      </c>
      <c r="D156">
        <f ca="1">IFERROR(IF(fuel="water",'Selected Raw Data'!J152,IF(fuel="wind","",cap_credit)),"")</f>
        <v>0.85</v>
      </c>
      <c r="E156" t="s">
        <v>34</v>
      </c>
    </row>
    <row r="157" spans="1:5">
      <c r="A157" t="s">
        <v>31</v>
      </c>
      <c r="B157" t="str">
        <f>'GAMS gens'!A157</f>
        <v>Lamar_Power_Project</v>
      </c>
      <c r="C157" s="32" t="s">
        <v>33</v>
      </c>
      <c r="D157">
        <f ca="1">IFERROR(IF(fuel="water",'Selected Raw Data'!J153,IF(fuel="wind","",cap_credit)),"")</f>
        <v>0.85</v>
      </c>
      <c r="E157" t="s">
        <v>34</v>
      </c>
    </row>
    <row r="158" spans="1:5">
      <c r="A158" t="s">
        <v>31</v>
      </c>
      <c r="B158" t="str">
        <f>'GAMS gens'!A158</f>
        <v>Frontera_Energy_Center</v>
      </c>
      <c r="C158" s="32" t="s">
        <v>33</v>
      </c>
      <c r="D158">
        <f ca="1">IFERROR(IF(fuel="water",'Selected Raw Data'!J154,IF(fuel="wind","",cap_credit)),"")</f>
        <v>0.85</v>
      </c>
      <c r="E158" t="s">
        <v>34</v>
      </c>
    </row>
    <row r="159" spans="1:5">
      <c r="A159" t="s">
        <v>31</v>
      </c>
      <c r="B159" t="str">
        <f>'GAMS gens'!A159</f>
        <v>Magic_Valley_Generating_Station</v>
      </c>
      <c r="C159" s="32" t="s">
        <v>33</v>
      </c>
      <c r="D159">
        <f ca="1">IFERROR(IF(fuel="water",'Selected Raw Data'!J155,IF(fuel="wind","",cap_credit)),"")</f>
        <v>0.85</v>
      </c>
      <c r="E159" t="s">
        <v>34</v>
      </c>
    </row>
    <row r="160" spans="1:5">
      <c r="A160" t="s">
        <v>31</v>
      </c>
      <c r="B160" t="str">
        <f>'GAMS gens'!A160</f>
        <v>Rio_Nogales_Power_Project</v>
      </c>
      <c r="C160" s="32" t="s">
        <v>33</v>
      </c>
      <c r="D160">
        <f ca="1">IFERROR(IF(fuel="water",'Selected Raw Data'!J156,IF(fuel="wind","",cap_credit)),"")</f>
        <v>0.85</v>
      </c>
      <c r="E160" t="s">
        <v>34</v>
      </c>
    </row>
    <row r="161" spans="1:5">
      <c r="A161" t="s">
        <v>31</v>
      </c>
      <c r="B161" t="str">
        <f>'GAMS gens'!A161</f>
        <v>Wolf_Hollow_I__L_P_</v>
      </c>
      <c r="C161" s="32" t="s">
        <v>33</v>
      </c>
      <c r="D161">
        <f ca="1">IFERROR(IF(fuel="water",'Selected Raw Data'!J157,IF(fuel="wind","",cap_credit)),"")</f>
        <v>0.85</v>
      </c>
      <c r="E161" t="s">
        <v>34</v>
      </c>
    </row>
    <row r="162" spans="1:5">
      <c r="A162" t="s">
        <v>31</v>
      </c>
      <c r="B162" t="str">
        <f>'GAMS gens'!A162</f>
        <v>Hays_Energy_Project</v>
      </c>
      <c r="C162" s="32" t="s">
        <v>33</v>
      </c>
      <c r="D162">
        <f ca="1">IFERROR(IF(fuel="water",'Selected Raw Data'!J158,IF(fuel="wind","",cap_credit)),"")</f>
        <v>0.85</v>
      </c>
      <c r="E162" t="s">
        <v>34</v>
      </c>
    </row>
    <row r="163" spans="1:5">
      <c r="A163" t="s">
        <v>31</v>
      </c>
      <c r="B163" t="str">
        <f>'GAMS gens'!A163</f>
        <v>Guadalupe_Generating_Station</v>
      </c>
      <c r="C163" s="32" t="s">
        <v>33</v>
      </c>
      <c r="D163">
        <f ca="1">IFERROR(IF(fuel="water",'Selected Raw Data'!J159,IF(fuel="wind","",cap_credit)),"")</f>
        <v>0.85</v>
      </c>
      <c r="E163" t="s">
        <v>34</v>
      </c>
    </row>
    <row r="164" spans="1:5">
      <c r="A164" t="s">
        <v>31</v>
      </c>
      <c r="B164" t="str">
        <f>'GAMS gens'!A164</f>
        <v>Lost_Pines_1_Power_Project</v>
      </c>
      <c r="C164" s="32" t="s">
        <v>33</v>
      </c>
      <c r="D164">
        <f ca="1">IFERROR(IF(fuel="water",'Selected Raw Data'!J160,IF(fuel="wind","",cap_credit)),"")</f>
        <v>0.85</v>
      </c>
      <c r="E164" t="s">
        <v>34</v>
      </c>
    </row>
    <row r="165" spans="1:5">
      <c r="A165" t="s">
        <v>31</v>
      </c>
      <c r="B165" t="str">
        <f>'GAMS gens'!A165</f>
        <v>Bastrop_Energy_Center</v>
      </c>
      <c r="C165" s="32" t="s">
        <v>33</v>
      </c>
      <c r="D165">
        <f ca="1">IFERROR(IF(fuel="water",'Selected Raw Data'!J161,IF(fuel="wind","",cap_credit)),"")</f>
        <v>0.85</v>
      </c>
      <c r="E165" t="s">
        <v>34</v>
      </c>
    </row>
    <row r="166" spans="1:5">
      <c r="A166" t="s">
        <v>31</v>
      </c>
      <c r="B166" t="str">
        <f>'GAMS gens'!A166</f>
        <v>Bosque_County_Peaking</v>
      </c>
      <c r="C166" s="32" t="s">
        <v>33</v>
      </c>
      <c r="D166">
        <f ca="1">IFERROR(IF(fuel="water",'Selected Raw Data'!J162,IF(fuel="wind","",cap_credit)),"")</f>
        <v>0.85</v>
      </c>
      <c r="E166" t="s">
        <v>34</v>
      </c>
    </row>
    <row r="167" spans="1:5">
      <c r="A167" t="s">
        <v>31</v>
      </c>
      <c r="B167" t="str">
        <f>'GAMS gens'!A167</f>
        <v>Channelview_Cogeneration_Plant</v>
      </c>
      <c r="C167" s="32" t="s">
        <v>33</v>
      </c>
      <c r="D167">
        <f ca="1">IFERROR(IF(fuel="water",'Selected Raw Data'!J163,IF(fuel="wind","",cap_credit)),"")</f>
        <v>0.85</v>
      </c>
      <c r="E167" t="s">
        <v>34</v>
      </c>
    </row>
    <row r="168" spans="1:5">
      <c r="A168" t="s">
        <v>31</v>
      </c>
      <c r="B168" t="str">
        <f>'GAMS gens'!A168</f>
        <v>Corpus_Christi_Energy_Center</v>
      </c>
      <c r="C168" s="32" t="s">
        <v>33</v>
      </c>
      <c r="D168">
        <f ca="1">IFERROR(IF(fuel="water",'Selected Raw Data'!J164,IF(fuel="wind","",cap_credit)),"")</f>
        <v>0.85</v>
      </c>
      <c r="E168" t="s">
        <v>34</v>
      </c>
    </row>
    <row r="169" spans="1:5">
      <c r="A169" t="s">
        <v>31</v>
      </c>
      <c r="B169" t="str">
        <f>'GAMS gens'!A169</f>
        <v>Odessa_Ector_Generating_Station</v>
      </c>
      <c r="C169" s="32" t="s">
        <v>33</v>
      </c>
      <c r="D169">
        <f ca="1">IFERROR(IF(fuel="water",'Selected Raw Data'!J165,IF(fuel="wind","",cap_credit)),"")</f>
        <v>0.85</v>
      </c>
      <c r="E169" t="s">
        <v>34</v>
      </c>
    </row>
    <row r="170" spans="1:5">
      <c r="A170" t="s">
        <v>31</v>
      </c>
      <c r="B170" t="str">
        <f>'GAMS gens'!A170</f>
        <v>Ennis_Tractebel_Power_LP</v>
      </c>
      <c r="C170" s="32" t="s">
        <v>33</v>
      </c>
      <c r="D170">
        <f ca="1">IFERROR(IF(fuel="water",'Selected Raw Data'!J166,IF(fuel="wind","",cap_credit)),"")</f>
        <v>0.85</v>
      </c>
      <c r="E170" t="s">
        <v>34</v>
      </c>
    </row>
    <row r="171" spans="1:5">
      <c r="A171" t="s">
        <v>31</v>
      </c>
      <c r="B171" t="str">
        <f>'GAMS gens'!A171</f>
        <v>Freestone_Power_Generation_LP</v>
      </c>
      <c r="C171" s="32" t="s">
        <v>33</v>
      </c>
      <c r="D171">
        <f ca="1">IFERROR(IF(fuel="water",'Selected Raw Data'!J167,IF(fuel="wind","",cap_credit)),"")</f>
        <v>0.85</v>
      </c>
      <c r="E171" t="s">
        <v>34</v>
      </c>
    </row>
    <row r="172" spans="1:5">
      <c r="A172" t="s">
        <v>31</v>
      </c>
      <c r="B172" t="str">
        <f>'GAMS gens'!A172</f>
        <v>Jack_Energy_Facility</v>
      </c>
      <c r="C172" s="32" t="s">
        <v>33</v>
      </c>
      <c r="D172">
        <f ca="1">IFERROR(IF(fuel="water",'Selected Raw Data'!J168,IF(fuel="wind","",cap_credit)),"")</f>
        <v>0.85</v>
      </c>
      <c r="E172" t="s">
        <v>34</v>
      </c>
    </row>
    <row r="173" spans="1:5">
      <c r="A173" t="s">
        <v>31</v>
      </c>
      <c r="B173" t="str">
        <f>'GAMS gens'!A173</f>
        <v>Channel_Energy_Center</v>
      </c>
      <c r="C173" s="32" t="s">
        <v>33</v>
      </c>
      <c r="D173">
        <f ca="1">IFERROR(IF(fuel="water",'Selected Raw Data'!J169,IF(fuel="wind","",cap_credit)),"")</f>
        <v>0.85</v>
      </c>
      <c r="E173" t="s">
        <v>34</v>
      </c>
    </row>
    <row r="174" spans="1:5">
      <c r="A174" t="s">
        <v>31</v>
      </c>
      <c r="B174" t="str">
        <f>'GAMS gens'!A174</f>
        <v>BASF_Freeport_Works</v>
      </c>
      <c r="C174" s="32" t="s">
        <v>33</v>
      </c>
      <c r="D174">
        <f ca="1">IFERROR(IF(fuel="water",'Selected Raw Data'!J170,IF(fuel="wind","",cap_credit)),"")</f>
        <v>0.85</v>
      </c>
      <c r="E174" t="s">
        <v>34</v>
      </c>
    </row>
    <row r="175" spans="1:5">
      <c r="A175" t="s">
        <v>31</v>
      </c>
      <c r="B175" t="str">
        <f>'GAMS gens'!A175</f>
        <v>Ingleside_Cogeneration</v>
      </c>
      <c r="C175" s="32" t="s">
        <v>33</v>
      </c>
      <c r="D175">
        <f ca="1">IFERROR(IF(fuel="water",'Selected Raw Data'!J171,IF(fuel="wind","",cap_credit)),"")</f>
        <v>0.85</v>
      </c>
      <c r="E175" t="s">
        <v>34</v>
      </c>
    </row>
    <row r="176" spans="1:5">
      <c r="A176" t="s">
        <v>31</v>
      </c>
      <c r="B176" t="str">
        <f>'GAMS gens'!A176</f>
        <v>Wise_County_Power_LP</v>
      </c>
      <c r="C176" s="32" t="s">
        <v>33</v>
      </c>
      <c r="D176">
        <f ca="1">IFERROR(IF(fuel="water",'Selected Raw Data'!J172,IF(fuel="wind","",cap_credit)),"")</f>
        <v>0.85</v>
      </c>
      <c r="E176" t="s">
        <v>34</v>
      </c>
    </row>
    <row r="177" spans="1:5">
      <c r="A177" t="s">
        <v>31</v>
      </c>
      <c r="B177" t="str">
        <f>'GAMS gens'!A177</f>
        <v>Baytown_Energy_Center</v>
      </c>
      <c r="C177" s="32" t="s">
        <v>33</v>
      </c>
      <c r="D177">
        <f ca="1">IFERROR(IF(fuel="water",'Selected Raw Data'!J173,IF(fuel="wind","",cap_credit)),"")</f>
        <v>0.85</v>
      </c>
      <c r="E177" t="s">
        <v>34</v>
      </c>
    </row>
    <row r="178" spans="1:5">
      <c r="A178" t="s">
        <v>31</v>
      </c>
      <c r="B178" t="str">
        <f>'GAMS gens'!A178</f>
        <v>Brazos_Valley_Generating_Facility</v>
      </c>
      <c r="C178" s="32" t="s">
        <v>33</v>
      </c>
      <c r="D178">
        <f ca="1">IFERROR(IF(fuel="water",'Selected Raw Data'!J174,IF(fuel="wind","",cap_credit)),"")</f>
        <v>0.85</v>
      </c>
      <c r="E178" t="s">
        <v>34</v>
      </c>
    </row>
    <row r="179" spans="1:5">
      <c r="A179" t="s">
        <v>31</v>
      </c>
      <c r="B179" t="str">
        <f>'GAMS gens'!A179</f>
        <v>Exelon_LaPorte_Generating_Station</v>
      </c>
      <c r="C179" s="32" t="s">
        <v>33</v>
      </c>
      <c r="D179">
        <f ca="1">IFERROR(IF(fuel="water",'Selected Raw Data'!J175,IF(fuel="wind","",cap_credit)),"")</f>
        <v>0.85</v>
      </c>
      <c r="E179" t="s">
        <v>34</v>
      </c>
    </row>
    <row r="180" spans="1:5" hidden="1">
      <c r="A180" t="s">
        <v>31</v>
      </c>
      <c r="B180" t="str">
        <f>'GAMS gens'!A180</f>
        <v>West_Texas_Wind_Energy_LLC</v>
      </c>
      <c r="C180" s="32" t="s">
        <v>33</v>
      </c>
      <c r="D180" t="str">
        <f>IFERROR(IF(fuel="water",'Selected Raw Data'!J176,IF(fuel="wind","",cap_credit)),"")</f>
        <v/>
      </c>
      <c r="E180" t="s">
        <v>34</v>
      </c>
    </row>
    <row r="181" spans="1:5" hidden="1">
      <c r="A181" t="s">
        <v>31</v>
      </c>
      <c r="B181" t="str">
        <f>'GAMS gens'!A181</f>
        <v>State_Farm_Insur_Support_Center_Central</v>
      </c>
      <c r="C181" s="32" t="s">
        <v>33</v>
      </c>
      <c r="D181" t="str">
        <f ca="1">IFERROR(IF(fuel="water",'Selected Raw Data'!J177,IF(fuel="wind","",cap_credit)),"")</f>
        <v/>
      </c>
      <c r="E181" t="s">
        <v>34</v>
      </c>
    </row>
    <row r="182" spans="1:5" hidden="1">
      <c r="A182" t="s">
        <v>31</v>
      </c>
      <c r="B182" t="str">
        <f>'GAMS gens'!A182</f>
        <v>Delaware_Mountain_Windfarm</v>
      </c>
      <c r="C182" s="32" t="s">
        <v>33</v>
      </c>
      <c r="D182" t="str">
        <f>IFERROR(IF(fuel="water",'Selected Raw Data'!J178,IF(fuel="wind","",cap_credit)),"")</f>
        <v/>
      </c>
      <c r="E182" t="s">
        <v>34</v>
      </c>
    </row>
    <row r="183" spans="1:5">
      <c r="A183" t="s">
        <v>31</v>
      </c>
      <c r="B183" t="str">
        <f>'GAMS gens'!A183</f>
        <v>Deer_Park_Energy_Center</v>
      </c>
      <c r="C183" s="32" t="s">
        <v>33</v>
      </c>
      <c r="D183">
        <f ca="1">IFERROR(IF(fuel="water",'Selected Raw Data'!J179,IF(fuel="wind","",cap_credit)),"")</f>
        <v>0.85</v>
      </c>
      <c r="E183" t="s">
        <v>34</v>
      </c>
    </row>
    <row r="184" spans="1:5">
      <c r="A184" t="s">
        <v>31</v>
      </c>
      <c r="B184" t="str">
        <f>'GAMS gens'!A184</f>
        <v>Green_Power_2</v>
      </c>
      <c r="C184" s="32" t="s">
        <v>33</v>
      </c>
      <c r="D184">
        <f ca="1">IFERROR(IF(fuel="water",'Selected Raw Data'!J180,IF(fuel="wind","",cap_credit)),"")</f>
        <v>0.85</v>
      </c>
      <c r="E184" t="s">
        <v>34</v>
      </c>
    </row>
    <row r="185" spans="1:5">
      <c r="A185" t="s">
        <v>31</v>
      </c>
      <c r="B185" t="str">
        <f>'GAMS gens'!A185</f>
        <v>Forney_Energy_Center</v>
      </c>
      <c r="C185" s="32" t="s">
        <v>33</v>
      </c>
      <c r="D185">
        <f ca="1">IFERROR(IF(fuel="water",'Selected Raw Data'!J181,IF(fuel="wind","",cap_credit)),"")</f>
        <v>0.85</v>
      </c>
      <c r="E185" t="s">
        <v>34</v>
      </c>
    </row>
    <row r="186" spans="1:5" hidden="1">
      <c r="A186" t="s">
        <v>31</v>
      </c>
      <c r="B186" t="str">
        <f>'GAMS gens'!A186</f>
        <v>Atascosita</v>
      </c>
      <c r="C186" s="32" t="s">
        <v>33</v>
      </c>
      <c r="D186" t="str">
        <f ca="1">IFERROR(IF(fuel="water",'Selected Raw Data'!J182,IF(fuel="wind","",cap_credit)),"")</f>
        <v/>
      </c>
      <c r="E186" t="s">
        <v>34</v>
      </c>
    </row>
    <row r="187" spans="1:5">
      <c r="A187" t="s">
        <v>31</v>
      </c>
      <c r="B187" t="str">
        <f>'GAMS gens'!A187</f>
        <v>Hidalgo_Energy_Center</v>
      </c>
      <c r="C187" s="32" t="s">
        <v>33</v>
      </c>
      <c r="D187">
        <f ca="1">IFERROR(IF(fuel="water",'Selected Raw Data'!J183,IF(fuel="wind","",cap_credit)),"")</f>
        <v>0.85</v>
      </c>
      <c r="E187" t="s">
        <v>34</v>
      </c>
    </row>
    <row r="188" spans="1:5" hidden="1">
      <c r="A188" t="s">
        <v>31</v>
      </c>
      <c r="B188" t="str">
        <f>'GAMS gens'!A188</f>
        <v>Baytown</v>
      </c>
      <c r="C188" s="32" t="s">
        <v>33</v>
      </c>
      <c r="D188" t="str">
        <f ca="1">IFERROR(IF(fuel="water",'Selected Raw Data'!J184,IF(fuel="wind","",cap_credit)),"")</f>
        <v/>
      </c>
      <c r="E188" t="s">
        <v>34</v>
      </c>
    </row>
    <row r="189" spans="1:5" hidden="1">
      <c r="A189" t="s">
        <v>31</v>
      </c>
      <c r="B189" t="str">
        <f>'GAMS gens'!A189</f>
        <v>Bluebonnet</v>
      </c>
      <c r="C189" s="32" t="s">
        <v>33</v>
      </c>
      <c r="D189" t="str">
        <f ca="1">IFERROR(IF(fuel="water",'Selected Raw Data'!J185,IF(fuel="wind","",cap_credit)),"")</f>
        <v/>
      </c>
      <c r="E189" t="s">
        <v>34</v>
      </c>
    </row>
    <row r="190" spans="1:5" hidden="1">
      <c r="A190" t="s">
        <v>31</v>
      </c>
      <c r="B190" t="str">
        <f>'GAMS gens'!A190</f>
        <v>Coastal_Plains</v>
      </c>
      <c r="C190" s="32" t="s">
        <v>33</v>
      </c>
      <c r="D190" t="str">
        <f ca="1">IFERROR(IF(fuel="water",'Selected Raw Data'!J186,IF(fuel="wind","",cap_credit)),"")</f>
        <v/>
      </c>
      <c r="E190" t="s">
        <v>34</v>
      </c>
    </row>
    <row r="191" spans="1:5" hidden="1">
      <c r="A191" t="s">
        <v>31</v>
      </c>
      <c r="B191" t="str">
        <f>'GAMS gens'!A191</f>
        <v>King_Mountain_Wind_Ranch_1</v>
      </c>
      <c r="C191" s="32" t="s">
        <v>33</v>
      </c>
      <c r="D191" t="str">
        <f>IFERROR(IF(fuel="water",'Selected Raw Data'!J187,IF(fuel="wind","",cap_credit)),"")</f>
        <v/>
      </c>
      <c r="E191" t="s">
        <v>34</v>
      </c>
    </row>
    <row r="192" spans="1:5" hidden="1">
      <c r="A192" t="s">
        <v>31</v>
      </c>
      <c r="B192" t="str">
        <f>'GAMS gens'!A192</f>
        <v>Sunset_Farms</v>
      </c>
      <c r="C192" s="32" t="s">
        <v>33</v>
      </c>
      <c r="D192" t="str">
        <f ca="1">IFERROR(IF(fuel="water",'Selected Raw Data'!J188,IF(fuel="wind","",cap_credit)),"")</f>
        <v/>
      </c>
      <c r="E192" t="s">
        <v>34</v>
      </c>
    </row>
    <row r="193" spans="1:5" hidden="1">
      <c r="A193" t="s">
        <v>31</v>
      </c>
      <c r="B193" t="str">
        <f>'GAMS gens'!A193</f>
        <v>NWP_Indian_Mesa_Wind_Farm</v>
      </c>
      <c r="C193" s="32" t="s">
        <v>33</v>
      </c>
      <c r="D193" t="str">
        <f>IFERROR(IF(fuel="water",'Selected Raw Data'!J189,IF(fuel="wind","",cap_credit)),"")</f>
        <v/>
      </c>
      <c r="E193" t="s">
        <v>34</v>
      </c>
    </row>
    <row r="194" spans="1:5" hidden="1">
      <c r="A194" t="s">
        <v>31</v>
      </c>
      <c r="B194" t="str">
        <f>'GAMS gens'!A194</f>
        <v>Woodward_Mountain_II</v>
      </c>
      <c r="C194" s="32" t="s">
        <v>33</v>
      </c>
      <c r="D194" t="str">
        <f>IFERROR(IF(fuel="water",'Selected Raw Data'!J190,IF(fuel="wind","",cap_credit)),"")</f>
        <v/>
      </c>
      <c r="E194" t="s">
        <v>34</v>
      </c>
    </row>
    <row r="195" spans="1:5" hidden="1">
      <c r="A195" t="s">
        <v>31</v>
      </c>
      <c r="B195" t="str">
        <f>'GAMS gens'!A195</f>
        <v>Woodward_Mountain_I</v>
      </c>
      <c r="C195" s="32" t="s">
        <v>33</v>
      </c>
      <c r="D195" t="str">
        <f>IFERROR(IF(fuel="water",'Selected Raw Data'!J191,IF(fuel="wind","",cap_credit)),"")</f>
        <v/>
      </c>
      <c r="E195" t="s">
        <v>34</v>
      </c>
    </row>
    <row r="196" spans="1:5" hidden="1">
      <c r="A196" t="s">
        <v>31</v>
      </c>
      <c r="B196" t="str">
        <f>'GAMS gens'!A196</f>
        <v>Trent_Wind_Farm__L_P_</v>
      </c>
      <c r="C196" s="32" t="s">
        <v>33</v>
      </c>
      <c r="D196" t="str">
        <f>IFERROR(IF(fuel="water",'Selected Raw Data'!J192,IF(fuel="wind","",cap_credit)),"")</f>
        <v/>
      </c>
      <c r="E196" t="s">
        <v>34</v>
      </c>
    </row>
    <row r="197" spans="1:5" hidden="1">
      <c r="A197" t="s">
        <v>31</v>
      </c>
      <c r="B197" t="str">
        <f>'GAMS gens'!A197</f>
        <v>Desert_Sky</v>
      </c>
      <c r="C197" s="32" t="s">
        <v>33</v>
      </c>
      <c r="D197" t="str">
        <f>IFERROR(IF(fuel="water",'Selected Raw Data'!J193,IF(fuel="wind","",cap_credit)),"")</f>
        <v/>
      </c>
      <c r="E197" t="s">
        <v>34</v>
      </c>
    </row>
    <row r="198" spans="1:5" hidden="1">
      <c r="A198" t="s">
        <v>31</v>
      </c>
      <c r="B198" t="str">
        <f>'GAMS gens'!A198</f>
        <v>Green_Mountain_Energy_Wind_Farm</v>
      </c>
      <c r="C198" s="32" t="s">
        <v>33</v>
      </c>
      <c r="D198" t="str">
        <f>IFERROR(IF(fuel="water",'Selected Raw Data'!J194,IF(fuel="wind","",cap_credit)),"")</f>
        <v/>
      </c>
      <c r="E198" t="s">
        <v>34</v>
      </c>
    </row>
    <row r="199" spans="1:5" hidden="1">
      <c r="A199" t="s">
        <v>31</v>
      </c>
      <c r="B199" t="str">
        <f>'GAMS gens'!A199</f>
        <v>Sweetwater_Wind__1_LLC</v>
      </c>
      <c r="C199" s="32" t="s">
        <v>33</v>
      </c>
      <c r="D199" t="str">
        <f>IFERROR(IF(fuel="water",'Selected Raw Data'!J195,IF(fuel="wind","",cap_credit)),"")</f>
        <v/>
      </c>
      <c r="E199" t="s">
        <v>34</v>
      </c>
    </row>
    <row r="200" spans="1:5" hidden="1">
      <c r="A200" t="s">
        <v>31</v>
      </c>
      <c r="B200" t="str">
        <f>'GAMS gens'!A200</f>
        <v>Sweetwater_Wind_2_LLC</v>
      </c>
      <c r="C200" s="32" t="s">
        <v>33</v>
      </c>
      <c r="D200" t="str">
        <f>IFERROR(IF(fuel="water",'Selected Raw Data'!J196,IF(fuel="wind","",cap_credit)),"")</f>
        <v/>
      </c>
      <c r="E200" t="s">
        <v>34</v>
      </c>
    </row>
    <row r="201" spans="1:5">
      <c r="A201" t="s">
        <v>31</v>
      </c>
      <c r="B201" t="str">
        <f>'GAMS gens'!A201</f>
        <v>EG178_Facility</v>
      </c>
      <c r="C201" s="32" t="s">
        <v>33</v>
      </c>
      <c r="D201">
        <f ca="1">IFERROR(IF(fuel="water",'Selected Raw Data'!J197,IF(fuel="wind","",cap_credit)),"")</f>
        <v>0.85</v>
      </c>
      <c r="E201" t="s">
        <v>34</v>
      </c>
    </row>
    <row r="202" spans="1:5" hidden="1">
      <c r="A202" t="s">
        <v>31</v>
      </c>
      <c r="B202" t="str">
        <f>'GAMS gens'!A202</f>
        <v>Callahan_Divide_Wind_Energy_Center</v>
      </c>
      <c r="C202" s="32" t="s">
        <v>33</v>
      </c>
      <c r="D202" t="str">
        <f>IFERROR(IF(fuel="water",'Selected Raw Data'!J198,IF(fuel="wind","",cap_credit)),"")</f>
        <v/>
      </c>
      <c r="E202" t="s">
        <v>34</v>
      </c>
    </row>
    <row r="203" spans="1:5" hidden="1">
      <c r="A203" t="s">
        <v>31</v>
      </c>
      <c r="B203" t="str">
        <f>'GAMS gens'!A203</f>
        <v>Horse_Hollow_Wind_Energy_Center</v>
      </c>
      <c r="C203" s="32" t="s">
        <v>33</v>
      </c>
      <c r="D203" t="str">
        <f>IFERROR(IF(fuel="water",'Selected Raw Data'!J199,IF(fuel="wind","",cap_credit)),"")</f>
        <v/>
      </c>
      <c r="E203" t="s">
        <v>34</v>
      </c>
    </row>
    <row r="204" spans="1:5" hidden="1">
      <c r="A204" t="s">
        <v>31</v>
      </c>
      <c r="B204" t="str">
        <f>'GAMS gens'!A204</f>
        <v>Sweetwater_Wind_3_LLC</v>
      </c>
      <c r="C204" s="32" t="s">
        <v>33</v>
      </c>
      <c r="D204" t="str">
        <f>IFERROR(IF(fuel="water",'Selected Raw Data'!J200,IF(fuel="wind","",cap_credit)),"")</f>
        <v/>
      </c>
      <c r="E204" t="s">
        <v>34</v>
      </c>
    </row>
    <row r="205" spans="1:5" hidden="1">
      <c r="A205" t="s">
        <v>31</v>
      </c>
      <c r="B205" t="str">
        <f>'GAMS gens'!A205</f>
        <v>West_Texas_Renewables_LLC</v>
      </c>
      <c r="C205" s="32" t="s">
        <v>33</v>
      </c>
      <c r="D205" t="str">
        <f>IFERROR(IF(fuel="water",'Selected Raw Data'!J201,IF(fuel="wind","",cap_credit)),"")</f>
        <v/>
      </c>
      <c r="E205" t="s">
        <v>34</v>
      </c>
    </row>
  </sheetData>
  <autoFilter ref="A6:E205">
    <filterColumn colId="3">
      <customFilters and="1">
        <customFilter operator="notEqual" val=" "/>
      </customFilters>
    </filterColumn>
  </autoFilter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"/>
  <sheetViews>
    <sheetView workbookViewId="0">
      <selection activeCell="A14" sqref="A14"/>
    </sheetView>
  </sheetViews>
  <sheetFormatPr baseColWidth="10" defaultRowHeight="13" x14ac:dyDescent="0"/>
  <cols>
    <col min="1" max="1" width="10.7109375" style="29"/>
    <col min="2" max="2" width="15.5703125" style="29" bestFit="1" customWidth="1"/>
  </cols>
  <sheetData>
    <row r="2" spans="1:3" s="27" customFormat="1">
      <c r="A2" s="28" t="s">
        <v>191</v>
      </c>
      <c r="B2" s="28" t="s">
        <v>192</v>
      </c>
      <c r="C2" s="27" t="s">
        <v>195</v>
      </c>
    </row>
    <row r="3" spans="1:3">
      <c r="A3" s="29" t="s">
        <v>115</v>
      </c>
      <c r="B3" s="29" t="s">
        <v>108</v>
      </c>
    </row>
    <row r="4" spans="1:3">
      <c r="A4" s="29" t="s">
        <v>102</v>
      </c>
      <c r="B4" s="29" t="s">
        <v>103</v>
      </c>
    </row>
    <row r="5" spans="1:3">
      <c r="A5" s="29" t="s">
        <v>114</v>
      </c>
      <c r="B5" s="29" t="s">
        <v>110</v>
      </c>
    </row>
    <row r="6" spans="1:3">
      <c r="A6" s="29" t="s">
        <v>109</v>
      </c>
      <c r="B6" s="29" t="s">
        <v>108</v>
      </c>
    </row>
    <row r="7" spans="1:3">
      <c r="A7" s="29" t="s">
        <v>113</v>
      </c>
      <c r="B7" s="29" t="s">
        <v>110</v>
      </c>
    </row>
    <row r="8" spans="1:3">
      <c r="A8" s="29" t="s">
        <v>193</v>
      </c>
      <c r="B8" s="29" t="s">
        <v>200</v>
      </c>
      <c r="C8" t="s">
        <v>196</v>
      </c>
    </row>
    <row r="9" spans="1:3">
      <c r="A9" s="29" t="s">
        <v>203</v>
      </c>
      <c r="B9" s="29" t="s">
        <v>204</v>
      </c>
    </row>
    <row r="10" spans="1:3">
      <c r="A10" s="29" t="s">
        <v>100</v>
      </c>
      <c r="B10" s="29" t="s">
        <v>101</v>
      </c>
    </row>
    <row r="11" spans="1:3">
      <c r="A11" s="29" t="s">
        <v>106</v>
      </c>
      <c r="B11" s="29" t="s">
        <v>107</v>
      </c>
    </row>
    <row r="12" spans="1:3">
      <c r="A12" s="29" t="s">
        <v>112</v>
      </c>
      <c r="B12" s="29" t="s">
        <v>110</v>
      </c>
    </row>
    <row r="13" spans="1:3">
      <c r="A13" s="29" t="s">
        <v>116</v>
      </c>
      <c r="B13" s="29" t="s">
        <v>110</v>
      </c>
    </row>
    <row r="14" spans="1:3">
      <c r="A14" s="29" t="s">
        <v>104</v>
      </c>
      <c r="B14" s="29" t="s">
        <v>105</v>
      </c>
    </row>
    <row r="15" spans="1:3">
      <c r="A15" s="29" t="s">
        <v>194</v>
      </c>
      <c r="B15" s="29" t="s">
        <v>200</v>
      </c>
      <c r="C15" t="s">
        <v>196</v>
      </c>
    </row>
    <row r="16" spans="1:3">
      <c r="A16" s="29" t="s">
        <v>197</v>
      </c>
      <c r="B16" s="29" t="s">
        <v>199</v>
      </c>
    </row>
    <row r="17" spans="1:2">
      <c r="A17" s="29" t="s">
        <v>201</v>
      </c>
      <c r="B17" s="29" t="s">
        <v>202</v>
      </c>
    </row>
    <row r="18" spans="1:2" s="26" customFormat="1">
      <c r="A18" s="30" t="s">
        <v>111</v>
      </c>
      <c r="B18" s="31"/>
    </row>
  </sheetData>
  <sortState ref="A3:XFD14">
    <sortCondition ref="A3:A14"/>
  </sortState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BI201"/>
  <sheetViews>
    <sheetView workbookViewId="0">
      <pane xSplit="2" ySplit="2" topLeftCell="P142" activePane="bottomRight" state="frozenSplit"/>
      <selection pane="topRight" activeCell="C1" sqref="C1"/>
      <selection pane="bottomLeft" activeCell="A12" sqref="A12"/>
      <selection pane="bottomRight" activeCell="AC8" sqref="AC8"/>
    </sheetView>
  </sheetViews>
  <sheetFormatPr baseColWidth="10" defaultRowHeight="13" x14ac:dyDescent="0"/>
  <cols>
    <col min="2" max="2" width="23.5703125" bestFit="1" customWidth="1"/>
  </cols>
  <sheetData>
    <row r="1" spans="1:61" s="5" customFormat="1" ht="69" customHeight="1">
      <c r="A1" s="1" t="s">
        <v>603</v>
      </c>
      <c r="B1" s="1" t="s">
        <v>604</v>
      </c>
      <c r="C1" s="1" t="s">
        <v>605</v>
      </c>
      <c r="D1" s="1" t="s">
        <v>606</v>
      </c>
      <c r="E1" s="1" t="s">
        <v>607</v>
      </c>
      <c r="F1" s="1" t="s">
        <v>608</v>
      </c>
      <c r="G1" s="3" t="s">
        <v>609</v>
      </c>
      <c r="H1" s="3" t="s">
        <v>610</v>
      </c>
      <c r="I1" s="3" t="s">
        <v>611</v>
      </c>
      <c r="J1" s="3" t="s">
        <v>612</v>
      </c>
      <c r="K1" s="3" t="s">
        <v>613</v>
      </c>
      <c r="L1" s="3" t="s">
        <v>614</v>
      </c>
      <c r="M1" s="3" t="s">
        <v>615</v>
      </c>
      <c r="N1" s="4" t="s">
        <v>616</v>
      </c>
      <c r="O1" s="3" t="s">
        <v>617</v>
      </c>
      <c r="P1" s="3" t="s">
        <v>618</v>
      </c>
      <c r="Q1" s="3" t="s">
        <v>576</v>
      </c>
      <c r="R1" s="3" t="s">
        <v>577</v>
      </c>
      <c r="S1" s="3" t="s">
        <v>578</v>
      </c>
      <c r="T1" s="3" t="s">
        <v>579</v>
      </c>
      <c r="U1" s="3" t="s">
        <v>580</v>
      </c>
      <c r="V1" s="3" t="s">
        <v>581</v>
      </c>
      <c r="W1" s="3" t="s">
        <v>582</v>
      </c>
      <c r="X1" s="3" t="s">
        <v>583</v>
      </c>
      <c r="Y1" s="3" t="s">
        <v>584</v>
      </c>
      <c r="Z1" s="3" t="s">
        <v>585</v>
      </c>
      <c r="AA1" s="3" t="s">
        <v>586</v>
      </c>
      <c r="AB1" s="4" t="s">
        <v>587</v>
      </c>
      <c r="AC1" s="3" t="s">
        <v>588</v>
      </c>
      <c r="AD1" s="3" t="s">
        <v>589</v>
      </c>
      <c r="AE1" s="2" t="s">
        <v>590</v>
      </c>
      <c r="AF1" s="3" t="s">
        <v>591</v>
      </c>
      <c r="AG1" s="3" t="s">
        <v>592</v>
      </c>
      <c r="AH1" s="3" t="s">
        <v>593</v>
      </c>
      <c r="AI1" s="3" t="s">
        <v>594</v>
      </c>
      <c r="AJ1" s="3" t="s">
        <v>550</v>
      </c>
      <c r="AK1" s="3" t="s">
        <v>551</v>
      </c>
      <c r="AL1" s="3" t="s">
        <v>552</v>
      </c>
      <c r="AM1" s="3" t="s">
        <v>553</v>
      </c>
      <c r="AN1" s="3" t="s">
        <v>554</v>
      </c>
      <c r="AO1" s="3" t="s">
        <v>555</v>
      </c>
      <c r="AP1" s="3" t="s">
        <v>556</v>
      </c>
      <c r="AQ1" s="3" t="s">
        <v>557</v>
      </c>
      <c r="AR1" s="3" t="s">
        <v>558</v>
      </c>
      <c r="AS1" s="3" t="s">
        <v>559</v>
      </c>
      <c r="AT1" s="3" t="s">
        <v>560</v>
      </c>
      <c r="AU1" s="3" t="s">
        <v>561</v>
      </c>
      <c r="AV1" s="3" t="s">
        <v>562</v>
      </c>
      <c r="AW1" s="3" t="s">
        <v>563</v>
      </c>
      <c r="AX1" s="3" t="s">
        <v>564</v>
      </c>
      <c r="AY1" s="3" t="s">
        <v>565</v>
      </c>
      <c r="AZ1" s="3" t="s">
        <v>566</v>
      </c>
      <c r="BA1" s="3" t="s">
        <v>567</v>
      </c>
      <c r="BB1" s="3" t="s">
        <v>568</v>
      </c>
      <c r="BC1" s="3" t="s">
        <v>569</v>
      </c>
      <c r="BD1" s="3" t="s">
        <v>570</v>
      </c>
      <c r="BE1" s="3" t="s">
        <v>571</v>
      </c>
      <c r="BF1" s="3" t="s">
        <v>572</v>
      </c>
      <c r="BG1" s="3" t="s">
        <v>573</v>
      </c>
      <c r="BH1" s="3" t="s">
        <v>574</v>
      </c>
      <c r="BI1" s="3" t="s">
        <v>575</v>
      </c>
    </row>
    <row r="2" spans="1:61" s="11" customFormat="1" ht="12.75" customHeight="1">
      <c r="A2" s="6" t="s">
        <v>522</v>
      </c>
      <c r="B2" s="6" t="s">
        <v>523</v>
      </c>
      <c r="C2" s="6" t="s">
        <v>524</v>
      </c>
      <c r="D2" s="6" t="s">
        <v>525</v>
      </c>
      <c r="E2" s="6" t="s">
        <v>526</v>
      </c>
      <c r="F2" s="6" t="s">
        <v>527</v>
      </c>
      <c r="G2" s="6" t="s">
        <v>528</v>
      </c>
      <c r="H2" s="6" t="s">
        <v>529</v>
      </c>
      <c r="I2" s="6" t="s">
        <v>530</v>
      </c>
      <c r="J2" s="6" t="s">
        <v>531</v>
      </c>
      <c r="K2" s="6" t="s">
        <v>532</v>
      </c>
      <c r="L2" s="6" t="s">
        <v>533</v>
      </c>
      <c r="M2" s="6" t="s">
        <v>534</v>
      </c>
      <c r="N2" s="7" t="s">
        <v>535</v>
      </c>
      <c r="O2" s="6" t="s">
        <v>536</v>
      </c>
      <c r="P2" s="6" t="s">
        <v>537</v>
      </c>
      <c r="Q2" s="6" t="s">
        <v>538</v>
      </c>
      <c r="R2" s="6" t="s">
        <v>539</v>
      </c>
      <c r="S2" s="6" t="s">
        <v>540</v>
      </c>
      <c r="T2" s="6" t="s">
        <v>541</v>
      </c>
      <c r="U2" s="6" t="s">
        <v>542</v>
      </c>
      <c r="V2" s="6" t="s">
        <v>543</v>
      </c>
      <c r="W2" s="9" t="s">
        <v>544</v>
      </c>
      <c r="X2" s="9" t="s">
        <v>545</v>
      </c>
      <c r="Y2" s="9" t="s">
        <v>546</v>
      </c>
      <c r="Z2" s="9" t="s">
        <v>547</v>
      </c>
      <c r="AA2" s="9" t="s">
        <v>548</v>
      </c>
      <c r="AB2" s="10" t="s">
        <v>549</v>
      </c>
      <c r="AC2" s="9" t="s">
        <v>473</v>
      </c>
      <c r="AD2" s="9" t="s">
        <v>474</v>
      </c>
      <c r="AE2" s="9" t="s">
        <v>475</v>
      </c>
      <c r="AF2" s="9" t="s">
        <v>476</v>
      </c>
      <c r="AG2" s="9" t="s">
        <v>477</v>
      </c>
      <c r="AH2" s="9" t="s">
        <v>478</v>
      </c>
      <c r="AI2" s="9" t="s">
        <v>479</v>
      </c>
      <c r="AJ2" s="9" t="s">
        <v>480</v>
      </c>
      <c r="AK2" s="9" t="s">
        <v>481</v>
      </c>
      <c r="AL2" s="9" t="s">
        <v>482</v>
      </c>
      <c r="AM2" s="9" t="s">
        <v>483</v>
      </c>
      <c r="AN2" s="9" t="s">
        <v>484</v>
      </c>
      <c r="AO2" s="9" t="s">
        <v>485</v>
      </c>
      <c r="AP2" s="9" t="s">
        <v>486</v>
      </c>
      <c r="AQ2" s="9" t="s">
        <v>487</v>
      </c>
      <c r="AR2" s="8" t="s">
        <v>488</v>
      </c>
      <c r="AS2" s="8" t="s">
        <v>489</v>
      </c>
      <c r="AT2" s="9" t="s">
        <v>490</v>
      </c>
      <c r="AU2" s="9" t="s">
        <v>491</v>
      </c>
      <c r="AV2" s="9" t="s">
        <v>492</v>
      </c>
      <c r="AW2" s="9" t="s">
        <v>493</v>
      </c>
      <c r="AX2" s="9" t="s">
        <v>494</v>
      </c>
      <c r="AY2" s="9" t="s">
        <v>495</v>
      </c>
      <c r="AZ2" s="9" t="s">
        <v>496</v>
      </c>
      <c r="BA2" s="9" t="s">
        <v>497</v>
      </c>
      <c r="BB2" s="9" t="s">
        <v>498</v>
      </c>
      <c r="BC2" s="9" t="s">
        <v>499</v>
      </c>
      <c r="BD2" s="9" t="s">
        <v>500</v>
      </c>
      <c r="BE2" s="9" t="s">
        <v>501</v>
      </c>
      <c r="BF2" s="9" t="s">
        <v>502</v>
      </c>
      <c r="BG2" s="9" t="s">
        <v>503</v>
      </c>
      <c r="BH2" s="8" t="s">
        <v>504</v>
      </c>
      <c r="BI2" s="8" t="s">
        <v>505</v>
      </c>
    </row>
    <row r="3" spans="1:61" s="22" customFormat="1" ht="12" hidden="1">
      <c r="A3" s="12">
        <v>4353</v>
      </c>
      <c r="B3" s="13" t="s">
        <v>365</v>
      </c>
      <c r="C3" s="14">
        <v>127</v>
      </c>
      <c r="D3" s="14" t="s">
        <v>366</v>
      </c>
      <c r="E3" s="16">
        <v>34.083300000000001</v>
      </c>
      <c r="F3" s="16">
        <v>-99.176900000000003</v>
      </c>
      <c r="G3" s="13" t="s">
        <v>369</v>
      </c>
      <c r="H3" s="13" t="s">
        <v>437</v>
      </c>
      <c r="I3" s="15">
        <v>1</v>
      </c>
      <c r="J3" s="16">
        <v>0.68910000000000005</v>
      </c>
      <c r="K3" s="17">
        <v>720</v>
      </c>
      <c r="L3" s="15">
        <v>0</v>
      </c>
      <c r="M3" s="17">
        <v>0</v>
      </c>
      <c r="N3" s="18">
        <v>0</v>
      </c>
      <c r="O3" s="15">
        <v>0</v>
      </c>
      <c r="P3" s="17">
        <v>47198880</v>
      </c>
      <c r="Q3" s="18">
        <v>3.9712000000000001</v>
      </c>
      <c r="R3" s="18">
        <v>3.9630000000000001</v>
      </c>
      <c r="S3" s="18">
        <v>1.9918</v>
      </c>
      <c r="T3" s="19">
        <v>2222.7118999999998</v>
      </c>
      <c r="U3" s="19">
        <v>25.260899999999999</v>
      </c>
      <c r="V3" s="19">
        <v>37.891399999999997</v>
      </c>
      <c r="W3" s="20">
        <v>3.9300000000000002E-2</v>
      </c>
      <c r="X3" s="18">
        <v>0.36570000000000003</v>
      </c>
      <c r="Y3" s="18">
        <v>0.35980000000000001</v>
      </c>
      <c r="Z3" s="18">
        <v>0.18340000000000001</v>
      </c>
      <c r="AA3" s="19">
        <v>204.66489999999999</v>
      </c>
      <c r="AB3" s="21">
        <v>3.5999999999999999E-3</v>
      </c>
      <c r="AC3" s="18">
        <v>10860.248799999999</v>
      </c>
      <c r="AD3" s="17">
        <v>4337527</v>
      </c>
      <c r="AE3" s="17">
        <v>8495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  <c r="AN3" s="17">
        <v>0</v>
      </c>
      <c r="AO3" s="17">
        <v>4346022</v>
      </c>
      <c r="AP3" s="17">
        <v>0</v>
      </c>
      <c r="AQ3" s="17">
        <v>0</v>
      </c>
      <c r="AR3" s="17">
        <v>4346022</v>
      </c>
      <c r="AS3" s="17">
        <v>0</v>
      </c>
      <c r="AT3" s="18">
        <v>99.804500000000004</v>
      </c>
      <c r="AU3" s="18">
        <v>0.19550000000000001</v>
      </c>
      <c r="AV3" s="18">
        <v>0</v>
      </c>
      <c r="AW3" s="18">
        <v>0</v>
      </c>
      <c r="AX3" s="18">
        <v>0</v>
      </c>
      <c r="AY3" s="18">
        <v>0</v>
      </c>
      <c r="AZ3" s="18">
        <v>0</v>
      </c>
      <c r="BA3" s="18">
        <v>0</v>
      </c>
      <c r="BB3" s="18">
        <v>0</v>
      </c>
      <c r="BC3" s="18">
        <v>0</v>
      </c>
      <c r="BD3" s="18">
        <v>0</v>
      </c>
      <c r="BE3" s="18">
        <v>100</v>
      </c>
      <c r="BF3" s="18">
        <v>0</v>
      </c>
      <c r="BG3" s="18">
        <v>0</v>
      </c>
      <c r="BH3" s="18">
        <v>100</v>
      </c>
      <c r="BI3" s="18">
        <v>0</v>
      </c>
    </row>
    <row r="4" spans="1:61" s="22" customFormat="1" ht="12" hidden="1">
      <c r="A4" s="12">
        <v>4324</v>
      </c>
      <c r="B4" s="13" t="s">
        <v>339</v>
      </c>
      <c r="C4" s="14">
        <v>298</v>
      </c>
      <c r="D4" s="14" t="s">
        <v>339</v>
      </c>
      <c r="E4" s="16">
        <v>31.410799999999998</v>
      </c>
      <c r="F4" s="16">
        <v>-96.261700000000005</v>
      </c>
      <c r="G4" s="13" t="s">
        <v>436</v>
      </c>
      <c r="H4" s="13" t="s">
        <v>437</v>
      </c>
      <c r="I4" s="15">
        <v>1</v>
      </c>
      <c r="J4" s="16">
        <v>0.78739999999999999</v>
      </c>
      <c r="K4" s="17">
        <v>1849.8</v>
      </c>
      <c r="L4" s="15">
        <v>0</v>
      </c>
      <c r="M4" s="17">
        <v>0</v>
      </c>
      <c r="N4" s="18">
        <v>0</v>
      </c>
      <c r="O4" s="15">
        <v>0</v>
      </c>
      <c r="P4" s="17">
        <v>123872820</v>
      </c>
      <c r="Q4" s="18">
        <v>1.8983000000000001</v>
      </c>
      <c r="R4" s="18">
        <v>1.9946999999999999</v>
      </c>
      <c r="S4" s="18">
        <v>2.7858999999999998</v>
      </c>
      <c r="T4" s="19">
        <v>2113.9605000000001</v>
      </c>
      <c r="U4" s="19">
        <v>22.5823</v>
      </c>
      <c r="V4" s="19">
        <v>33.8735</v>
      </c>
      <c r="W4" s="20">
        <v>7.5999999999999998E-2</v>
      </c>
      <c r="X4" s="18">
        <v>0.19550000000000001</v>
      </c>
      <c r="Y4" s="18">
        <v>0.2056</v>
      </c>
      <c r="Z4" s="18">
        <v>0.28699999999999998</v>
      </c>
      <c r="AA4" s="19">
        <v>217.74</v>
      </c>
      <c r="AB4" s="21">
        <v>7.7999999999999996E-3</v>
      </c>
      <c r="AC4" s="18">
        <v>9708.6445999999996</v>
      </c>
      <c r="AD4" s="17">
        <v>12611154</v>
      </c>
      <c r="AE4" s="17">
        <v>122622</v>
      </c>
      <c r="AF4" s="17">
        <v>25247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12759023</v>
      </c>
      <c r="AP4" s="17">
        <v>0</v>
      </c>
      <c r="AQ4" s="17">
        <v>0</v>
      </c>
      <c r="AR4" s="17">
        <v>12759023</v>
      </c>
      <c r="AS4" s="17">
        <v>0</v>
      </c>
      <c r="AT4" s="18">
        <v>98.841099999999997</v>
      </c>
      <c r="AU4" s="18">
        <v>0.96109999999999995</v>
      </c>
      <c r="AV4" s="18">
        <v>0.19789999999999999</v>
      </c>
      <c r="AW4" s="18">
        <v>0</v>
      </c>
      <c r="AX4" s="18">
        <v>0</v>
      </c>
      <c r="AY4" s="18">
        <v>0</v>
      </c>
      <c r="AZ4" s="18">
        <v>0</v>
      </c>
      <c r="BA4" s="18">
        <v>0</v>
      </c>
      <c r="BB4" s="18">
        <v>0</v>
      </c>
      <c r="BC4" s="18">
        <v>0</v>
      </c>
      <c r="BD4" s="18">
        <v>0</v>
      </c>
      <c r="BE4" s="18">
        <v>100</v>
      </c>
      <c r="BF4" s="18">
        <v>0</v>
      </c>
      <c r="BG4" s="18">
        <v>0</v>
      </c>
      <c r="BH4" s="18">
        <v>100</v>
      </c>
      <c r="BI4" s="18">
        <v>0</v>
      </c>
    </row>
    <row r="5" spans="1:61" s="22" customFormat="1" ht="12" hidden="1">
      <c r="A5" s="12">
        <v>4230</v>
      </c>
      <c r="B5" s="13" t="s">
        <v>460</v>
      </c>
      <c r="C5" s="14">
        <v>791</v>
      </c>
      <c r="D5" s="14" t="s">
        <v>461</v>
      </c>
      <c r="E5" s="16">
        <v>29.811399999999999</v>
      </c>
      <c r="F5" s="16">
        <v>-98.287800000000004</v>
      </c>
      <c r="G5" s="13" t="s">
        <v>597</v>
      </c>
      <c r="H5" s="13"/>
      <c r="I5" s="15">
        <v>0</v>
      </c>
      <c r="J5" s="16">
        <v>0.43309999999999998</v>
      </c>
      <c r="K5" s="17">
        <v>6</v>
      </c>
      <c r="L5" s="15">
        <v>0</v>
      </c>
      <c r="M5" s="17">
        <v>0</v>
      </c>
      <c r="N5" s="18">
        <v>0</v>
      </c>
      <c r="O5" s="15">
        <v>0</v>
      </c>
      <c r="P5" s="17">
        <v>0</v>
      </c>
      <c r="Q5" s="18">
        <v>0</v>
      </c>
      <c r="R5" s="18">
        <v>0</v>
      </c>
      <c r="S5" s="18">
        <v>0</v>
      </c>
      <c r="T5" s="19">
        <v>0</v>
      </c>
      <c r="U5" s="19">
        <v>0</v>
      </c>
      <c r="V5" s="19">
        <v>0</v>
      </c>
      <c r="W5" s="20" t="s">
        <v>598</v>
      </c>
      <c r="X5" s="18">
        <v>0</v>
      </c>
      <c r="Y5" s="18">
        <v>0</v>
      </c>
      <c r="Z5" s="18">
        <v>0</v>
      </c>
      <c r="AA5" s="19">
        <v>0</v>
      </c>
      <c r="AB5" s="21" t="s">
        <v>598</v>
      </c>
      <c r="AC5" s="18">
        <v>0</v>
      </c>
      <c r="AD5" s="17">
        <v>0</v>
      </c>
      <c r="AE5" s="17">
        <v>0</v>
      </c>
      <c r="AF5" s="17">
        <v>0</v>
      </c>
      <c r="AG5" s="17">
        <v>0</v>
      </c>
      <c r="AH5" s="17">
        <v>22765.95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22765.95</v>
      </c>
      <c r="AQ5" s="17">
        <v>0</v>
      </c>
      <c r="AR5" s="17">
        <v>0</v>
      </c>
      <c r="AS5" s="17">
        <v>22765.95</v>
      </c>
      <c r="AT5" s="18">
        <v>0</v>
      </c>
      <c r="AU5" s="18">
        <v>0</v>
      </c>
      <c r="AV5" s="18">
        <v>0</v>
      </c>
      <c r="AW5" s="18">
        <v>0</v>
      </c>
      <c r="AX5" s="18">
        <v>100</v>
      </c>
      <c r="AY5" s="18">
        <v>0</v>
      </c>
      <c r="AZ5" s="18">
        <v>0</v>
      </c>
      <c r="BA5" s="18">
        <v>0</v>
      </c>
      <c r="BB5" s="18">
        <v>0</v>
      </c>
      <c r="BC5" s="18">
        <v>0</v>
      </c>
      <c r="BD5" s="18">
        <v>0</v>
      </c>
      <c r="BE5" s="18">
        <v>0</v>
      </c>
      <c r="BF5" s="18">
        <v>100</v>
      </c>
      <c r="BG5" s="18">
        <v>0</v>
      </c>
      <c r="BH5" s="18">
        <v>0</v>
      </c>
      <c r="BI5" s="18">
        <v>100</v>
      </c>
    </row>
    <row r="6" spans="1:61" s="22" customFormat="1" ht="12" hidden="1">
      <c r="A6" s="12">
        <v>4323</v>
      </c>
      <c r="B6" s="13" t="s">
        <v>338</v>
      </c>
      <c r="C6" s="14">
        <v>794</v>
      </c>
      <c r="D6" s="14" t="s">
        <v>387</v>
      </c>
      <c r="E6" s="16">
        <v>33.211100000000002</v>
      </c>
      <c r="F6" s="16">
        <v>-97.110799999999998</v>
      </c>
      <c r="G6" s="13" t="s">
        <v>597</v>
      </c>
      <c r="H6" s="13"/>
      <c r="I6" s="15">
        <v>0</v>
      </c>
      <c r="J6" s="16">
        <v>0.34229999999999999</v>
      </c>
      <c r="K6" s="17">
        <v>2.8</v>
      </c>
      <c r="L6" s="15">
        <v>0</v>
      </c>
      <c r="M6" s="17">
        <v>0</v>
      </c>
      <c r="N6" s="18">
        <v>0</v>
      </c>
      <c r="O6" s="15">
        <v>0</v>
      </c>
      <c r="P6" s="17">
        <v>0</v>
      </c>
      <c r="Q6" s="18">
        <v>0</v>
      </c>
      <c r="R6" s="18">
        <v>0</v>
      </c>
      <c r="S6" s="18">
        <v>0</v>
      </c>
      <c r="T6" s="19">
        <v>0</v>
      </c>
      <c r="U6" s="19">
        <v>0</v>
      </c>
      <c r="V6" s="19">
        <v>0</v>
      </c>
      <c r="W6" s="20" t="s">
        <v>598</v>
      </c>
      <c r="X6" s="18">
        <v>0</v>
      </c>
      <c r="Y6" s="18">
        <v>0</v>
      </c>
      <c r="Z6" s="18">
        <v>0</v>
      </c>
      <c r="AA6" s="19">
        <v>0</v>
      </c>
      <c r="AB6" s="21" t="s">
        <v>598</v>
      </c>
      <c r="AC6" s="18">
        <v>0</v>
      </c>
      <c r="AD6" s="17">
        <v>0</v>
      </c>
      <c r="AE6" s="17">
        <v>0</v>
      </c>
      <c r="AF6" s="17">
        <v>0</v>
      </c>
      <c r="AG6" s="17">
        <v>0</v>
      </c>
      <c r="AH6" s="17">
        <v>8395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8395</v>
      </c>
      <c r="AQ6" s="17">
        <v>0</v>
      </c>
      <c r="AR6" s="17">
        <v>0</v>
      </c>
      <c r="AS6" s="17">
        <v>8395</v>
      </c>
      <c r="AT6" s="18">
        <v>0</v>
      </c>
      <c r="AU6" s="18">
        <v>0</v>
      </c>
      <c r="AV6" s="18">
        <v>0</v>
      </c>
      <c r="AW6" s="18">
        <v>0</v>
      </c>
      <c r="AX6" s="18">
        <v>100</v>
      </c>
      <c r="AY6" s="18">
        <v>0</v>
      </c>
      <c r="AZ6" s="18">
        <v>0</v>
      </c>
      <c r="BA6" s="18">
        <v>0</v>
      </c>
      <c r="BB6" s="18">
        <v>0</v>
      </c>
      <c r="BC6" s="18">
        <v>0</v>
      </c>
      <c r="BD6" s="18">
        <v>0</v>
      </c>
      <c r="BE6" s="18">
        <v>0</v>
      </c>
      <c r="BF6" s="18">
        <v>100</v>
      </c>
      <c r="BG6" s="18">
        <v>0</v>
      </c>
      <c r="BH6" s="18">
        <v>0</v>
      </c>
      <c r="BI6" s="18">
        <v>100</v>
      </c>
    </row>
    <row r="7" spans="1:61" s="22" customFormat="1" ht="12" hidden="1">
      <c r="A7" s="12">
        <v>4261</v>
      </c>
      <c r="B7" s="13" t="s">
        <v>392</v>
      </c>
      <c r="C7" s="14">
        <v>3437</v>
      </c>
      <c r="D7" s="14" t="s">
        <v>393</v>
      </c>
      <c r="E7" s="16">
        <v>28.741299999999999</v>
      </c>
      <c r="F7" s="16">
        <v>-100.3152</v>
      </c>
      <c r="G7" s="13" t="s">
        <v>597</v>
      </c>
      <c r="H7" s="13"/>
      <c r="I7" s="15">
        <v>0</v>
      </c>
      <c r="J7" s="16">
        <v>0.52429999999999999</v>
      </c>
      <c r="K7" s="17">
        <v>9.6</v>
      </c>
      <c r="L7" s="15">
        <v>0</v>
      </c>
      <c r="M7" s="17">
        <v>0</v>
      </c>
      <c r="N7" s="18">
        <v>0</v>
      </c>
      <c r="O7" s="15">
        <v>0</v>
      </c>
      <c r="P7" s="17">
        <v>0</v>
      </c>
      <c r="Q7" s="18">
        <v>0</v>
      </c>
      <c r="R7" s="18">
        <v>0</v>
      </c>
      <c r="S7" s="18">
        <v>0</v>
      </c>
      <c r="T7" s="19">
        <v>0</v>
      </c>
      <c r="U7" s="19">
        <v>0</v>
      </c>
      <c r="V7" s="19">
        <v>0</v>
      </c>
      <c r="W7" s="20" t="s">
        <v>598</v>
      </c>
      <c r="X7" s="18">
        <v>0</v>
      </c>
      <c r="Y7" s="18">
        <v>0</v>
      </c>
      <c r="Z7" s="18">
        <v>0</v>
      </c>
      <c r="AA7" s="19">
        <v>0</v>
      </c>
      <c r="AB7" s="21" t="s">
        <v>598</v>
      </c>
      <c r="AC7" s="18">
        <v>0</v>
      </c>
      <c r="AD7" s="17">
        <v>0</v>
      </c>
      <c r="AE7" s="17">
        <v>0</v>
      </c>
      <c r="AF7" s="17">
        <v>0</v>
      </c>
      <c r="AG7" s="17">
        <v>0</v>
      </c>
      <c r="AH7" s="17">
        <v>44091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44091</v>
      </c>
      <c r="AQ7" s="17">
        <v>0</v>
      </c>
      <c r="AR7" s="17">
        <v>0</v>
      </c>
      <c r="AS7" s="17">
        <v>44091</v>
      </c>
      <c r="AT7" s="18">
        <v>0</v>
      </c>
      <c r="AU7" s="18">
        <v>0</v>
      </c>
      <c r="AV7" s="18">
        <v>0</v>
      </c>
      <c r="AW7" s="18">
        <v>0</v>
      </c>
      <c r="AX7" s="18">
        <v>100</v>
      </c>
      <c r="AY7" s="18">
        <v>0</v>
      </c>
      <c r="AZ7" s="18">
        <v>0</v>
      </c>
      <c r="BA7" s="18">
        <v>0</v>
      </c>
      <c r="BB7" s="18">
        <v>0</v>
      </c>
      <c r="BC7" s="18">
        <v>0</v>
      </c>
      <c r="BD7" s="18">
        <v>0</v>
      </c>
      <c r="BE7" s="18">
        <v>0</v>
      </c>
      <c r="BF7" s="18">
        <v>100</v>
      </c>
      <c r="BG7" s="18">
        <v>0</v>
      </c>
      <c r="BH7" s="18">
        <v>0</v>
      </c>
      <c r="BI7" s="18">
        <v>100</v>
      </c>
    </row>
    <row r="8" spans="1:61" s="22" customFormat="1" ht="12">
      <c r="A8" s="12">
        <v>4306</v>
      </c>
      <c r="B8" s="13" t="s">
        <v>320</v>
      </c>
      <c r="C8" s="14">
        <v>3438</v>
      </c>
      <c r="D8" s="14" t="s">
        <v>413</v>
      </c>
      <c r="E8" s="16">
        <v>26.222200000000001</v>
      </c>
      <c r="F8" s="16">
        <v>-98.394400000000005</v>
      </c>
      <c r="G8" s="13" t="s">
        <v>507</v>
      </c>
      <c r="H8" s="13" t="s">
        <v>508</v>
      </c>
      <c r="I8" s="15">
        <v>0</v>
      </c>
      <c r="J8" s="16">
        <v>0.15229999999999999</v>
      </c>
      <c r="K8" s="17">
        <v>188.7</v>
      </c>
      <c r="L8" s="15">
        <v>0</v>
      </c>
      <c r="M8" s="17">
        <v>0</v>
      </c>
      <c r="N8" s="18">
        <v>0</v>
      </c>
      <c r="O8" s="15">
        <v>0</v>
      </c>
      <c r="P8" s="17">
        <v>3251183</v>
      </c>
      <c r="Q8" s="18">
        <v>2.7968999999999999</v>
      </c>
      <c r="R8" s="18">
        <v>2.6614</v>
      </c>
      <c r="S8" s="18">
        <v>7.7999999999999996E-3</v>
      </c>
      <c r="T8" s="19">
        <v>1534.83</v>
      </c>
      <c r="U8" s="19">
        <v>30.0335</v>
      </c>
      <c r="V8" s="19">
        <v>3.0032999999999999</v>
      </c>
      <c r="W8" s="20" t="s">
        <v>598</v>
      </c>
      <c r="X8" s="18">
        <v>0.21659999999999999</v>
      </c>
      <c r="Y8" s="18">
        <v>0.22140000000000001</v>
      </c>
      <c r="Z8" s="18">
        <v>5.9999999999999995E-4</v>
      </c>
      <c r="AA8" s="19">
        <v>118.8678</v>
      </c>
      <c r="AB8" s="21" t="s">
        <v>598</v>
      </c>
      <c r="AC8" s="18">
        <v>12912.078</v>
      </c>
      <c r="AD8" s="17">
        <v>0</v>
      </c>
      <c r="AE8" s="17">
        <v>0</v>
      </c>
      <c r="AF8" s="17">
        <v>251793.94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251793.94</v>
      </c>
      <c r="AP8" s="17">
        <v>0</v>
      </c>
      <c r="AQ8" s="17">
        <v>0</v>
      </c>
      <c r="AR8" s="17">
        <v>251793.94</v>
      </c>
      <c r="AS8" s="17">
        <v>0</v>
      </c>
      <c r="AT8" s="18">
        <v>0</v>
      </c>
      <c r="AU8" s="18">
        <v>0</v>
      </c>
      <c r="AV8" s="18">
        <v>100</v>
      </c>
      <c r="AW8" s="18">
        <v>0</v>
      </c>
      <c r="AX8" s="18">
        <v>0</v>
      </c>
      <c r="AY8" s="18">
        <v>0</v>
      </c>
      <c r="AZ8" s="18">
        <v>0</v>
      </c>
      <c r="BA8" s="18">
        <v>0</v>
      </c>
      <c r="BB8" s="18">
        <v>0</v>
      </c>
      <c r="BC8" s="18">
        <v>0</v>
      </c>
      <c r="BD8" s="18">
        <v>0</v>
      </c>
      <c r="BE8" s="18">
        <v>100</v>
      </c>
      <c r="BF8" s="18">
        <v>0</v>
      </c>
      <c r="BG8" s="18">
        <v>0</v>
      </c>
      <c r="BH8" s="18">
        <v>100</v>
      </c>
      <c r="BI8" s="18">
        <v>0</v>
      </c>
    </row>
    <row r="9" spans="1:61" s="22" customFormat="1" ht="12">
      <c r="A9" s="12">
        <v>4320</v>
      </c>
      <c r="B9" s="13" t="s">
        <v>335</v>
      </c>
      <c r="C9" s="14">
        <v>3439</v>
      </c>
      <c r="D9" s="14" t="s">
        <v>336</v>
      </c>
      <c r="E9" s="16">
        <v>27.566700000000001</v>
      </c>
      <c r="F9" s="16">
        <v>-99.508300000000006</v>
      </c>
      <c r="G9" s="13" t="s">
        <v>507</v>
      </c>
      <c r="H9" s="13" t="s">
        <v>508</v>
      </c>
      <c r="I9" s="15">
        <v>0</v>
      </c>
      <c r="J9" s="16">
        <v>0.38119999999999998</v>
      </c>
      <c r="K9" s="17">
        <v>187.2</v>
      </c>
      <c r="L9" s="15">
        <v>0</v>
      </c>
      <c r="M9" s="17">
        <v>0</v>
      </c>
      <c r="N9" s="18">
        <v>0</v>
      </c>
      <c r="O9" s="15">
        <v>0</v>
      </c>
      <c r="P9" s="17">
        <v>7564447</v>
      </c>
      <c r="Q9" s="18">
        <v>2.2968000000000002</v>
      </c>
      <c r="R9" s="18">
        <v>3.2115999999999998</v>
      </c>
      <c r="S9" s="18">
        <v>7.3000000000000001E-3</v>
      </c>
      <c r="T9" s="19">
        <v>1437.9223999999999</v>
      </c>
      <c r="U9" s="19">
        <v>28.146699999999999</v>
      </c>
      <c r="V9" s="19">
        <v>2.8147000000000002</v>
      </c>
      <c r="W9" s="20" t="s">
        <v>598</v>
      </c>
      <c r="X9" s="18">
        <v>0.1898</v>
      </c>
      <c r="Y9" s="18">
        <v>0.2117</v>
      </c>
      <c r="Z9" s="18">
        <v>5.9999999999999995E-4</v>
      </c>
      <c r="AA9" s="19">
        <v>118.8278</v>
      </c>
      <c r="AB9" s="21" t="s">
        <v>598</v>
      </c>
      <c r="AC9" s="18">
        <v>12100.8894</v>
      </c>
      <c r="AD9" s="17">
        <v>0</v>
      </c>
      <c r="AE9" s="17">
        <v>0</v>
      </c>
      <c r="AF9" s="17">
        <v>625114.96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625114.96</v>
      </c>
      <c r="AP9" s="17">
        <v>0</v>
      </c>
      <c r="AQ9" s="17">
        <v>0</v>
      </c>
      <c r="AR9" s="17">
        <v>625114.96</v>
      </c>
      <c r="AS9" s="17">
        <v>0</v>
      </c>
      <c r="AT9" s="18">
        <v>0</v>
      </c>
      <c r="AU9" s="18">
        <v>0</v>
      </c>
      <c r="AV9" s="18">
        <v>100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100</v>
      </c>
      <c r="BF9" s="18">
        <v>0</v>
      </c>
      <c r="BG9" s="18">
        <v>0</v>
      </c>
      <c r="BH9" s="18">
        <v>100</v>
      </c>
      <c r="BI9" s="18">
        <v>0</v>
      </c>
    </row>
    <row r="10" spans="1:61" s="22" customFormat="1" ht="12">
      <c r="A10" s="12">
        <v>4316</v>
      </c>
      <c r="B10" s="13" t="s">
        <v>329</v>
      </c>
      <c r="C10" s="14">
        <v>3442</v>
      </c>
      <c r="D10" s="14" t="s">
        <v>330</v>
      </c>
      <c r="E10" s="16">
        <v>26.144400000000001</v>
      </c>
      <c r="F10" s="16">
        <v>-97.637500000000003</v>
      </c>
      <c r="G10" s="13" t="s">
        <v>507</v>
      </c>
      <c r="H10" s="13" t="s">
        <v>508</v>
      </c>
      <c r="I10" s="15">
        <v>0</v>
      </c>
      <c r="J10" s="16">
        <v>0.3639</v>
      </c>
      <c r="K10" s="17">
        <v>258.3</v>
      </c>
      <c r="L10" s="15">
        <v>0</v>
      </c>
      <c r="M10" s="17">
        <v>0</v>
      </c>
      <c r="N10" s="18">
        <v>0</v>
      </c>
      <c r="O10" s="15">
        <v>0</v>
      </c>
      <c r="P10" s="17">
        <v>9592361.8920000009</v>
      </c>
      <c r="Q10" s="18">
        <v>2.6474000000000002</v>
      </c>
      <c r="R10" s="18">
        <v>2.6274999999999999</v>
      </c>
      <c r="S10" s="18">
        <v>1.4800000000000001E-2</v>
      </c>
      <c r="T10" s="19">
        <v>1379.3193000000001</v>
      </c>
      <c r="U10" s="19">
        <v>27.095500000000001</v>
      </c>
      <c r="V10" s="19">
        <v>2.7094999999999998</v>
      </c>
      <c r="W10" s="20" t="s">
        <v>598</v>
      </c>
      <c r="X10" s="18">
        <v>0.2273</v>
      </c>
      <c r="Y10" s="18">
        <v>0.22389999999999999</v>
      </c>
      <c r="Z10" s="18">
        <v>1.2999999999999999E-3</v>
      </c>
      <c r="AA10" s="19">
        <v>118.407</v>
      </c>
      <c r="AB10" s="21" t="s">
        <v>598</v>
      </c>
      <c r="AC10" s="18">
        <v>11648.963</v>
      </c>
      <c r="AD10" s="17">
        <v>0</v>
      </c>
      <c r="AE10" s="17">
        <v>0</v>
      </c>
      <c r="AF10" s="17">
        <v>823452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823452</v>
      </c>
      <c r="AP10" s="17">
        <v>0</v>
      </c>
      <c r="AQ10" s="17">
        <v>0</v>
      </c>
      <c r="AR10" s="17">
        <v>823452</v>
      </c>
      <c r="AS10" s="17">
        <v>0</v>
      </c>
      <c r="AT10" s="18">
        <v>0</v>
      </c>
      <c r="AU10" s="18">
        <v>0</v>
      </c>
      <c r="AV10" s="18">
        <v>100</v>
      </c>
      <c r="AW10" s="18">
        <v>0</v>
      </c>
      <c r="AX10" s="18">
        <v>0</v>
      </c>
      <c r="AY10" s="18">
        <v>0</v>
      </c>
      <c r="AZ10" s="18">
        <v>0</v>
      </c>
      <c r="BA10" s="18">
        <v>0</v>
      </c>
      <c r="BB10" s="18">
        <v>0</v>
      </c>
      <c r="BC10" s="18">
        <v>0</v>
      </c>
      <c r="BD10" s="18">
        <v>0</v>
      </c>
      <c r="BE10" s="18">
        <v>100</v>
      </c>
      <c r="BF10" s="18">
        <v>0</v>
      </c>
      <c r="BG10" s="18">
        <v>0</v>
      </c>
      <c r="BH10" s="18">
        <v>100</v>
      </c>
      <c r="BI10" s="18">
        <v>0</v>
      </c>
    </row>
    <row r="11" spans="1:61" s="22" customFormat="1" ht="12">
      <c r="A11" s="12">
        <v>4318</v>
      </c>
      <c r="B11" s="13" t="s">
        <v>332</v>
      </c>
      <c r="C11" s="14">
        <v>3452</v>
      </c>
      <c r="D11" s="14" t="s">
        <v>456</v>
      </c>
      <c r="E11" s="16">
        <v>32.835799999999999</v>
      </c>
      <c r="F11" s="16">
        <v>-96.544700000000006</v>
      </c>
      <c r="G11" s="13" t="s">
        <v>507</v>
      </c>
      <c r="H11" s="13" t="s">
        <v>508</v>
      </c>
      <c r="I11" s="15">
        <v>0</v>
      </c>
      <c r="J11" s="16">
        <v>7.2099999999999997E-2</v>
      </c>
      <c r="K11" s="17">
        <v>927.5</v>
      </c>
      <c r="L11" s="15">
        <v>0</v>
      </c>
      <c r="M11" s="17">
        <v>0</v>
      </c>
      <c r="N11" s="18">
        <v>0</v>
      </c>
      <c r="O11" s="15">
        <v>0</v>
      </c>
      <c r="P11" s="17">
        <v>7228947</v>
      </c>
      <c r="Q11" s="18">
        <v>0.61560000000000004</v>
      </c>
      <c r="R11" s="18">
        <v>0.5353</v>
      </c>
      <c r="S11" s="18">
        <v>1.6799999999999999E-2</v>
      </c>
      <c r="T11" s="19">
        <v>1471.5554999999999</v>
      </c>
      <c r="U11" s="19">
        <v>28.683499999999999</v>
      </c>
      <c r="V11" s="19">
        <v>2.8683000000000001</v>
      </c>
      <c r="W11" s="20" t="s">
        <v>598</v>
      </c>
      <c r="X11" s="18">
        <v>4.99E-2</v>
      </c>
      <c r="Y11" s="18">
        <v>4.4200000000000003E-2</v>
      </c>
      <c r="Z11" s="18">
        <v>1.4E-3</v>
      </c>
      <c r="AA11" s="19">
        <v>119.3314</v>
      </c>
      <c r="AB11" s="21" t="s">
        <v>598</v>
      </c>
      <c r="AC11" s="18">
        <v>12331.667799999999</v>
      </c>
      <c r="AD11" s="17">
        <v>0</v>
      </c>
      <c r="AE11" s="17">
        <v>924</v>
      </c>
      <c r="AF11" s="17">
        <v>585286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586210</v>
      </c>
      <c r="AP11" s="17">
        <v>0</v>
      </c>
      <c r="AQ11" s="17">
        <v>0</v>
      </c>
      <c r="AR11" s="17">
        <v>586210</v>
      </c>
      <c r="AS11" s="17">
        <v>0</v>
      </c>
      <c r="AT11" s="18">
        <v>0</v>
      </c>
      <c r="AU11" s="18">
        <v>0.15759999999999999</v>
      </c>
      <c r="AV11" s="18">
        <v>99.842399999999998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100</v>
      </c>
      <c r="BF11" s="18">
        <v>0</v>
      </c>
      <c r="BG11" s="18">
        <v>0</v>
      </c>
      <c r="BH11" s="18">
        <v>100</v>
      </c>
      <c r="BI11" s="18">
        <v>0</v>
      </c>
    </row>
    <row r="12" spans="1:61" s="22" customFormat="1" ht="12">
      <c r="A12" s="12">
        <v>4340</v>
      </c>
      <c r="B12" s="13" t="s">
        <v>355</v>
      </c>
      <c r="C12" s="14">
        <v>3453</v>
      </c>
      <c r="D12" s="14" t="s">
        <v>456</v>
      </c>
      <c r="E12" s="16">
        <v>32.725299999999997</v>
      </c>
      <c r="F12" s="16">
        <v>-96.936099999999996</v>
      </c>
      <c r="G12" s="13" t="s">
        <v>507</v>
      </c>
      <c r="H12" s="13" t="s">
        <v>508</v>
      </c>
      <c r="I12" s="15">
        <v>0</v>
      </c>
      <c r="J12" s="16">
        <v>7.8600000000000003E-2</v>
      </c>
      <c r="K12" s="17">
        <v>958.3</v>
      </c>
      <c r="L12" s="15">
        <v>0</v>
      </c>
      <c r="M12" s="17">
        <v>0</v>
      </c>
      <c r="N12" s="18">
        <v>0</v>
      </c>
      <c r="O12" s="15">
        <v>0</v>
      </c>
      <c r="P12" s="17">
        <v>8238539</v>
      </c>
      <c r="Q12" s="18">
        <v>0.37009999999999998</v>
      </c>
      <c r="R12" s="18">
        <v>0.3044</v>
      </c>
      <c r="S12" s="18">
        <v>7.7999999999999996E-3</v>
      </c>
      <c r="T12" s="19">
        <v>1483.0921000000001</v>
      </c>
      <c r="U12" s="19">
        <v>29.024699999999999</v>
      </c>
      <c r="V12" s="19">
        <v>2.9024999999999999</v>
      </c>
      <c r="W12" s="20" t="s">
        <v>598</v>
      </c>
      <c r="X12" s="18">
        <v>2.9700000000000001E-2</v>
      </c>
      <c r="Y12" s="18">
        <v>2.4799999999999999E-2</v>
      </c>
      <c r="Z12" s="18">
        <v>5.9999999999999995E-4</v>
      </c>
      <c r="AA12" s="19">
        <v>118.85290000000001</v>
      </c>
      <c r="AB12" s="21" t="s">
        <v>598</v>
      </c>
      <c r="AC12" s="18">
        <v>12478.3809</v>
      </c>
      <c r="AD12" s="17">
        <v>0</v>
      </c>
      <c r="AE12" s="17">
        <v>0</v>
      </c>
      <c r="AF12" s="17">
        <v>660225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660225</v>
      </c>
      <c r="AP12" s="17">
        <v>0</v>
      </c>
      <c r="AQ12" s="17">
        <v>0</v>
      </c>
      <c r="AR12" s="17">
        <v>660225</v>
      </c>
      <c r="AS12" s="17">
        <v>0</v>
      </c>
      <c r="AT12" s="18">
        <v>0</v>
      </c>
      <c r="AU12" s="18">
        <v>0</v>
      </c>
      <c r="AV12" s="18">
        <v>100</v>
      </c>
      <c r="AW12" s="18">
        <v>0</v>
      </c>
      <c r="AX12" s="18">
        <v>0</v>
      </c>
      <c r="AY12" s="18">
        <v>0</v>
      </c>
      <c r="AZ12" s="18">
        <v>0</v>
      </c>
      <c r="BA12" s="18">
        <v>0</v>
      </c>
      <c r="BB12" s="18">
        <v>0</v>
      </c>
      <c r="BC12" s="18">
        <v>0</v>
      </c>
      <c r="BD12" s="18">
        <v>0</v>
      </c>
      <c r="BE12" s="18">
        <v>100</v>
      </c>
      <c r="BF12" s="18">
        <v>0</v>
      </c>
      <c r="BG12" s="18">
        <v>0</v>
      </c>
      <c r="BH12" s="18">
        <v>100</v>
      </c>
      <c r="BI12" s="18">
        <v>0</v>
      </c>
    </row>
    <row r="13" spans="1:61" s="22" customFormat="1" ht="12">
      <c r="A13" s="12">
        <v>4231</v>
      </c>
      <c r="B13" s="13" t="s">
        <v>462</v>
      </c>
      <c r="C13" s="14">
        <v>3460</v>
      </c>
      <c r="D13" s="14" t="s">
        <v>430</v>
      </c>
      <c r="E13" s="16">
        <v>29.7483</v>
      </c>
      <c r="F13" s="16">
        <v>-94.927199999999999</v>
      </c>
      <c r="G13" s="13" t="s">
        <v>507</v>
      </c>
      <c r="H13" s="13" t="s">
        <v>508</v>
      </c>
      <c r="I13" s="15">
        <v>0</v>
      </c>
      <c r="J13" s="16">
        <v>0.10539999999999999</v>
      </c>
      <c r="K13" s="17">
        <v>2295</v>
      </c>
      <c r="L13" s="15">
        <v>0</v>
      </c>
      <c r="M13" s="17">
        <v>0</v>
      </c>
      <c r="N13" s="18">
        <v>0</v>
      </c>
      <c r="O13" s="15">
        <v>0</v>
      </c>
      <c r="P13" s="17">
        <v>23202220</v>
      </c>
      <c r="Q13" s="18">
        <v>0.35260000000000002</v>
      </c>
      <c r="R13" s="18">
        <v>0.37069999999999997</v>
      </c>
      <c r="S13" s="18">
        <v>6.6E-3</v>
      </c>
      <c r="T13" s="19">
        <v>1301.2139999999999</v>
      </c>
      <c r="U13" s="19">
        <v>25.463999999999999</v>
      </c>
      <c r="V13" s="19">
        <v>2.5464000000000002</v>
      </c>
      <c r="W13" s="20" t="s">
        <v>598</v>
      </c>
      <c r="X13" s="18">
        <v>3.2199999999999999E-2</v>
      </c>
      <c r="Y13" s="18">
        <v>3.4099999999999998E-2</v>
      </c>
      <c r="Z13" s="18">
        <v>5.9999999999999995E-4</v>
      </c>
      <c r="AA13" s="19">
        <v>118.85899999999999</v>
      </c>
      <c r="AB13" s="21" t="s">
        <v>598</v>
      </c>
      <c r="AC13" s="18">
        <v>10947.541800000001</v>
      </c>
      <c r="AD13" s="17">
        <v>0</v>
      </c>
      <c r="AE13" s="17">
        <v>0</v>
      </c>
      <c r="AF13" s="17">
        <v>2119400</v>
      </c>
      <c r="AG13" s="17">
        <v>0</v>
      </c>
      <c r="AH13" s="17">
        <v>0</v>
      </c>
      <c r="AI13" s="17">
        <v>0</v>
      </c>
      <c r="AJ13" s="17">
        <v>0</v>
      </c>
      <c r="AK13" s="17">
        <v>0</v>
      </c>
      <c r="AL13" s="17">
        <v>0</v>
      </c>
      <c r="AM13" s="17">
        <v>0</v>
      </c>
      <c r="AN13" s="17">
        <v>0</v>
      </c>
      <c r="AO13" s="17">
        <v>2119400</v>
      </c>
      <c r="AP13" s="17">
        <v>0</v>
      </c>
      <c r="AQ13" s="17">
        <v>0</v>
      </c>
      <c r="AR13" s="17">
        <v>2119400</v>
      </c>
      <c r="AS13" s="17">
        <v>0</v>
      </c>
      <c r="AT13" s="18">
        <v>0</v>
      </c>
      <c r="AU13" s="18">
        <v>0</v>
      </c>
      <c r="AV13" s="18">
        <v>100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100</v>
      </c>
      <c r="BF13" s="18">
        <v>0</v>
      </c>
      <c r="BG13" s="18">
        <v>0</v>
      </c>
      <c r="BH13" s="18">
        <v>100</v>
      </c>
      <c r="BI13" s="18">
        <v>0</v>
      </c>
    </row>
    <row r="14" spans="1:61" s="22" customFormat="1" ht="12">
      <c r="A14" s="12">
        <v>4252</v>
      </c>
      <c r="B14" s="13" t="s">
        <v>380</v>
      </c>
      <c r="C14" s="14">
        <v>3461</v>
      </c>
      <c r="D14" s="14" t="s">
        <v>600</v>
      </c>
      <c r="E14" s="16">
        <v>29.7239</v>
      </c>
      <c r="F14" s="16">
        <v>-95.225800000000007</v>
      </c>
      <c r="G14" s="13" t="s">
        <v>507</v>
      </c>
      <c r="H14" s="13" t="s">
        <v>508</v>
      </c>
      <c r="I14" s="15">
        <v>0</v>
      </c>
      <c r="J14" s="16">
        <v>-1.6000000000000001E-3</v>
      </c>
      <c r="K14" s="17">
        <v>187.8</v>
      </c>
      <c r="L14" s="15">
        <v>0</v>
      </c>
      <c r="M14" s="17">
        <v>0</v>
      </c>
      <c r="N14" s="18">
        <v>0</v>
      </c>
      <c r="O14" s="15">
        <v>0</v>
      </c>
      <c r="P14" s="17">
        <v>0</v>
      </c>
      <c r="Q14" s="18">
        <v>0</v>
      </c>
      <c r="R14" s="18">
        <v>0</v>
      </c>
      <c r="S14" s="18">
        <v>0</v>
      </c>
      <c r="T14" s="19">
        <v>0</v>
      </c>
      <c r="U14" s="19">
        <v>0</v>
      </c>
      <c r="V14" s="19">
        <v>0</v>
      </c>
      <c r="W14" s="20" t="s">
        <v>598</v>
      </c>
      <c r="X14" s="18">
        <v>0</v>
      </c>
      <c r="Y14" s="18">
        <v>0</v>
      </c>
      <c r="Z14" s="18">
        <v>0</v>
      </c>
      <c r="AA14" s="19">
        <v>0</v>
      </c>
      <c r="AB14" s="21" t="s">
        <v>598</v>
      </c>
      <c r="AC14" s="18">
        <v>0</v>
      </c>
      <c r="AD14" s="17">
        <v>0</v>
      </c>
      <c r="AE14" s="17">
        <v>0</v>
      </c>
      <c r="AF14" s="17">
        <v>-2616</v>
      </c>
      <c r="AG14" s="17">
        <v>0</v>
      </c>
      <c r="AH14" s="17">
        <v>0</v>
      </c>
      <c r="AI14" s="17">
        <v>0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-2616</v>
      </c>
      <c r="AP14" s="17">
        <v>0</v>
      </c>
      <c r="AQ14" s="17">
        <v>0</v>
      </c>
      <c r="AR14" s="17">
        <v>-2616</v>
      </c>
      <c r="AS14" s="17">
        <v>0</v>
      </c>
      <c r="AT14" s="18">
        <v>0</v>
      </c>
      <c r="AU14" s="18">
        <v>0</v>
      </c>
      <c r="AV14" s="18">
        <v>100</v>
      </c>
      <c r="AW14" s="18">
        <v>0</v>
      </c>
      <c r="AX14" s="18">
        <v>0</v>
      </c>
      <c r="AY14" s="18">
        <v>0</v>
      </c>
      <c r="AZ14" s="18">
        <v>0</v>
      </c>
      <c r="BA14" s="18">
        <v>0</v>
      </c>
      <c r="BB14" s="18">
        <v>0</v>
      </c>
      <c r="BC14" s="18">
        <v>0</v>
      </c>
      <c r="BD14" s="18">
        <v>0</v>
      </c>
      <c r="BE14" s="18">
        <v>100</v>
      </c>
      <c r="BF14" s="18">
        <v>0</v>
      </c>
      <c r="BG14" s="18">
        <v>0</v>
      </c>
      <c r="BH14" s="18">
        <v>100</v>
      </c>
      <c r="BI14" s="18">
        <v>0</v>
      </c>
    </row>
    <row r="15" spans="1:61" s="22" customFormat="1" ht="12">
      <c r="A15" s="12">
        <v>4285</v>
      </c>
      <c r="B15" s="13" t="s">
        <v>423</v>
      </c>
      <c r="C15" s="14">
        <v>3464</v>
      </c>
      <c r="D15" s="14" t="s">
        <v>600</v>
      </c>
      <c r="E15" s="16">
        <v>29.820799999999998</v>
      </c>
      <c r="F15" s="16">
        <v>-95.219399999999993</v>
      </c>
      <c r="G15" s="13" t="s">
        <v>507</v>
      </c>
      <c r="H15" s="13" t="s">
        <v>508</v>
      </c>
      <c r="I15" s="15">
        <v>0</v>
      </c>
      <c r="J15" s="16">
        <v>2.18E-2</v>
      </c>
      <c r="K15" s="17">
        <v>878.4</v>
      </c>
      <c r="L15" s="15">
        <v>0</v>
      </c>
      <c r="M15" s="17">
        <v>0</v>
      </c>
      <c r="N15" s="18">
        <v>0</v>
      </c>
      <c r="O15" s="15">
        <v>0</v>
      </c>
      <c r="P15" s="17">
        <v>2423379.83</v>
      </c>
      <c r="Q15" s="18">
        <v>0.94169999999999998</v>
      </c>
      <c r="R15" s="18">
        <v>0.8669</v>
      </c>
      <c r="S15" s="18">
        <v>1.6E-2</v>
      </c>
      <c r="T15" s="19">
        <v>1713.3241</v>
      </c>
      <c r="U15" s="19">
        <v>33.628700000000002</v>
      </c>
      <c r="V15" s="19">
        <v>3.3628999999999998</v>
      </c>
      <c r="W15" s="20" t="s">
        <v>598</v>
      </c>
      <c r="X15" s="18">
        <v>6.5100000000000005E-2</v>
      </c>
      <c r="Y15" s="18">
        <v>6.3299999999999995E-2</v>
      </c>
      <c r="Z15" s="18">
        <v>1.1000000000000001E-3</v>
      </c>
      <c r="AA15" s="19">
        <v>118.5056</v>
      </c>
      <c r="AB15" s="21" t="s">
        <v>598</v>
      </c>
      <c r="AC15" s="18">
        <v>14457.7541</v>
      </c>
      <c r="AD15" s="17">
        <v>0</v>
      </c>
      <c r="AE15" s="17">
        <v>0</v>
      </c>
      <c r="AF15" s="17">
        <v>167618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167618</v>
      </c>
      <c r="AP15" s="17">
        <v>0</v>
      </c>
      <c r="AQ15" s="17">
        <v>0</v>
      </c>
      <c r="AR15" s="17">
        <v>167618</v>
      </c>
      <c r="AS15" s="17">
        <v>0</v>
      </c>
      <c r="AT15" s="18">
        <v>0</v>
      </c>
      <c r="AU15" s="18">
        <v>0</v>
      </c>
      <c r="AV15" s="18">
        <v>100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100</v>
      </c>
      <c r="BF15" s="18">
        <v>0</v>
      </c>
      <c r="BG15" s="18">
        <v>0</v>
      </c>
      <c r="BH15" s="18">
        <v>100</v>
      </c>
      <c r="BI15" s="18">
        <v>0</v>
      </c>
    </row>
    <row r="16" spans="1:61" s="22" customFormat="1" ht="12">
      <c r="A16" s="12">
        <v>4296</v>
      </c>
      <c r="B16" s="13" t="s">
        <v>313</v>
      </c>
      <c r="C16" s="14">
        <v>3465</v>
      </c>
      <c r="D16" s="14" t="s">
        <v>600</v>
      </c>
      <c r="E16" s="16">
        <v>29.648299999999999</v>
      </c>
      <c r="F16" s="16">
        <v>-95.450800000000001</v>
      </c>
      <c r="G16" s="13" t="s">
        <v>507</v>
      </c>
      <c r="H16" s="13" t="s">
        <v>508</v>
      </c>
      <c r="I16" s="15">
        <v>0</v>
      </c>
      <c r="J16" s="16">
        <v>-4.0000000000000002E-4</v>
      </c>
      <c r="K16" s="17">
        <v>96</v>
      </c>
      <c r="L16" s="15">
        <v>0</v>
      </c>
      <c r="M16" s="17">
        <v>0</v>
      </c>
      <c r="N16" s="18">
        <v>0</v>
      </c>
      <c r="O16" s="15">
        <v>0</v>
      </c>
      <c r="P16" s="17">
        <v>0</v>
      </c>
      <c r="Q16" s="18">
        <v>0</v>
      </c>
      <c r="R16" s="18">
        <v>0</v>
      </c>
      <c r="S16" s="18">
        <v>0</v>
      </c>
      <c r="T16" s="19">
        <v>0</v>
      </c>
      <c r="U16" s="19">
        <v>0</v>
      </c>
      <c r="V16" s="19">
        <v>0</v>
      </c>
      <c r="W16" s="20" t="s">
        <v>598</v>
      </c>
      <c r="X16" s="18">
        <v>0</v>
      </c>
      <c r="Y16" s="18">
        <v>0</v>
      </c>
      <c r="Z16" s="18">
        <v>0</v>
      </c>
      <c r="AA16" s="19">
        <v>0</v>
      </c>
      <c r="AB16" s="21" t="s">
        <v>598</v>
      </c>
      <c r="AC16" s="18">
        <v>0</v>
      </c>
      <c r="AD16" s="17">
        <v>0</v>
      </c>
      <c r="AE16" s="17">
        <v>0</v>
      </c>
      <c r="AF16" s="17">
        <v>-306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-306</v>
      </c>
      <c r="AP16" s="17">
        <v>0</v>
      </c>
      <c r="AQ16" s="17">
        <v>0</v>
      </c>
      <c r="AR16" s="17">
        <v>-306</v>
      </c>
      <c r="AS16" s="17">
        <v>0</v>
      </c>
      <c r="AT16" s="18">
        <v>0</v>
      </c>
      <c r="AU16" s="18">
        <v>0</v>
      </c>
      <c r="AV16" s="18">
        <v>100</v>
      </c>
      <c r="AW16" s="18">
        <v>0</v>
      </c>
      <c r="AX16" s="18">
        <v>0</v>
      </c>
      <c r="AY16" s="18">
        <v>0</v>
      </c>
      <c r="AZ16" s="18">
        <v>0</v>
      </c>
      <c r="BA16" s="18">
        <v>0</v>
      </c>
      <c r="BB16" s="18">
        <v>0</v>
      </c>
      <c r="BC16" s="18">
        <v>0</v>
      </c>
      <c r="BD16" s="18">
        <v>0</v>
      </c>
      <c r="BE16" s="18">
        <v>100</v>
      </c>
      <c r="BF16" s="18">
        <v>0</v>
      </c>
      <c r="BG16" s="18">
        <v>0</v>
      </c>
      <c r="BH16" s="18">
        <v>100</v>
      </c>
      <c r="BI16" s="18">
        <v>0</v>
      </c>
    </row>
    <row r="17" spans="1:61" s="22" customFormat="1" ht="12">
      <c r="A17" s="12">
        <v>4355</v>
      </c>
      <c r="B17" s="13" t="s">
        <v>249</v>
      </c>
      <c r="C17" s="14">
        <v>3466</v>
      </c>
      <c r="D17" s="14" t="s">
        <v>471</v>
      </c>
      <c r="E17" s="16">
        <v>29.485299999999999</v>
      </c>
      <c r="F17" s="16">
        <v>-94.981399999999994</v>
      </c>
      <c r="G17" s="13" t="s">
        <v>507</v>
      </c>
      <c r="H17" s="13" t="s">
        <v>508</v>
      </c>
      <c r="I17" s="15">
        <v>0</v>
      </c>
      <c r="J17" s="16">
        <v>5.3E-3</v>
      </c>
      <c r="K17" s="17">
        <v>2314.5</v>
      </c>
      <c r="L17" s="15">
        <v>0</v>
      </c>
      <c r="M17" s="17">
        <v>0</v>
      </c>
      <c r="N17" s="18">
        <v>0</v>
      </c>
      <c r="O17" s="15">
        <v>0</v>
      </c>
      <c r="P17" s="17">
        <v>1386155</v>
      </c>
      <c r="Q17" s="18">
        <v>1.8426</v>
      </c>
      <c r="R17" s="18">
        <v>2.1414</v>
      </c>
      <c r="S17" s="18">
        <v>7.7999999999999996E-3</v>
      </c>
      <c r="T17" s="19">
        <v>1546.1025</v>
      </c>
      <c r="U17" s="19">
        <v>30.2563</v>
      </c>
      <c r="V17" s="19">
        <v>3.0255999999999998</v>
      </c>
      <c r="W17" s="20" t="s">
        <v>598</v>
      </c>
      <c r="X17" s="18">
        <v>0.14169999999999999</v>
      </c>
      <c r="Y17" s="18">
        <v>0.1181</v>
      </c>
      <c r="Z17" s="18">
        <v>5.9999999999999995E-4</v>
      </c>
      <c r="AA17" s="19">
        <v>118.8592</v>
      </c>
      <c r="AB17" s="21" t="s">
        <v>598</v>
      </c>
      <c r="AC17" s="18">
        <v>13007.8451</v>
      </c>
      <c r="AD17" s="17">
        <v>0</v>
      </c>
      <c r="AE17" s="17">
        <v>0</v>
      </c>
      <c r="AF17" s="17">
        <v>106563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0</v>
      </c>
      <c r="AN17" s="17">
        <v>0</v>
      </c>
      <c r="AO17" s="17">
        <v>106563</v>
      </c>
      <c r="AP17" s="17">
        <v>0</v>
      </c>
      <c r="AQ17" s="17">
        <v>0</v>
      </c>
      <c r="AR17" s="17">
        <v>106563</v>
      </c>
      <c r="AS17" s="17">
        <v>0</v>
      </c>
      <c r="AT17" s="18">
        <v>0</v>
      </c>
      <c r="AU17" s="18">
        <v>0</v>
      </c>
      <c r="AV17" s="18">
        <v>100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100</v>
      </c>
      <c r="BF17" s="18">
        <v>0</v>
      </c>
      <c r="BG17" s="18">
        <v>0</v>
      </c>
      <c r="BH17" s="18">
        <v>100</v>
      </c>
      <c r="BI17" s="18">
        <v>0</v>
      </c>
    </row>
    <row r="18" spans="1:61" s="22" customFormat="1" ht="12">
      <c r="A18" s="12">
        <v>4385</v>
      </c>
      <c r="B18" s="13" t="s">
        <v>275</v>
      </c>
      <c r="C18" s="14">
        <v>3468</v>
      </c>
      <c r="D18" s="14" t="s">
        <v>600</v>
      </c>
      <c r="E18" s="16">
        <v>29.722799999999999</v>
      </c>
      <c r="F18" s="16">
        <v>-95.055300000000003</v>
      </c>
      <c r="G18" s="13" t="s">
        <v>507</v>
      </c>
      <c r="H18" s="13" t="s">
        <v>508</v>
      </c>
      <c r="I18" s="15">
        <v>0</v>
      </c>
      <c r="J18" s="16">
        <v>5.28E-2</v>
      </c>
      <c r="K18" s="17">
        <v>875.1</v>
      </c>
      <c r="L18" s="15">
        <v>0</v>
      </c>
      <c r="M18" s="17">
        <v>0</v>
      </c>
      <c r="N18" s="18">
        <v>0</v>
      </c>
      <c r="O18" s="15">
        <v>0</v>
      </c>
      <c r="P18" s="17">
        <v>4953756.95</v>
      </c>
      <c r="Q18" s="18">
        <v>1.8613</v>
      </c>
      <c r="R18" s="18">
        <v>1.79</v>
      </c>
      <c r="S18" s="18">
        <v>7.4000000000000003E-3</v>
      </c>
      <c r="T18" s="19">
        <v>1454.5423000000001</v>
      </c>
      <c r="U18" s="19">
        <v>28.4649</v>
      </c>
      <c r="V18" s="19">
        <v>2.8464999999999998</v>
      </c>
      <c r="W18" s="20" t="s">
        <v>598</v>
      </c>
      <c r="X18" s="18">
        <v>0.15210000000000001</v>
      </c>
      <c r="Y18" s="18">
        <v>0.1497</v>
      </c>
      <c r="Z18" s="18">
        <v>5.9999999999999995E-4</v>
      </c>
      <c r="AA18" s="19">
        <v>118.85760000000001</v>
      </c>
      <c r="AB18" s="21" t="s">
        <v>598</v>
      </c>
      <c r="AC18" s="18">
        <v>12237.692999999999</v>
      </c>
      <c r="AD18" s="17">
        <v>0</v>
      </c>
      <c r="AE18" s="17">
        <v>0</v>
      </c>
      <c r="AF18" s="17">
        <v>404795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404795</v>
      </c>
      <c r="AP18" s="17">
        <v>0</v>
      </c>
      <c r="AQ18" s="17">
        <v>0</v>
      </c>
      <c r="AR18" s="17">
        <v>404795</v>
      </c>
      <c r="AS18" s="17">
        <v>0</v>
      </c>
      <c r="AT18" s="18">
        <v>0</v>
      </c>
      <c r="AU18" s="18">
        <v>0</v>
      </c>
      <c r="AV18" s="18">
        <v>100</v>
      </c>
      <c r="AW18" s="18">
        <v>0</v>
      </c>
      <c r="AX18" s="18">
        <v>0</v>
      </c>
      <c r="AY18" s="18">
        <v>0</v>
      </c>
      <c r="AZ18" s="18">
        <v>0</v>
      </c>
      <c r="BA18" s="18">
        <v>0</v>
      </c>
      <c r="BB18" s="18">
        <v>0</v>
      </c>
      <c r="BC18" s="18">
        <v>0</v>
      </c>
      <c r="BD18" s="18">
        <v>0</v>
      </c>
      <c r="BE18" s="18">
        <v>100</v>
      </c>
      <c r="BF18" s="18">
        <v>0</v>
      </c>
      <c r="BG18" s="18">
        <v>0</v>
      </c>
      <c r="BH18" s="18">
        <v>100</v>
      </c>
      <c r="BI18" s="18">
        <v>0</v>
      </c>
    </row>
    <row r="19" spans="1:61" s="22" customFormat="1" ht="12">
      <c r="A19" s="12">
        <v>4412</v>
      </c>
      <c r="B19" s="13" t="s">
        <v>207</v>
      </c>
      <c r="C19" s="14">
        <v>3469</v>
      </c>
      <c r="D19" s="14" t="s">
        <v>600</v>
      </c>
      <c r="E19" s="16">
        <v>29.937799999999999</v>
      </c>
      <c r="F19" s="16">
        <v>-95.532200000000003</v>
      </c>
      <c r="G19" s="13" t="s">
        <v>507</v>
      </c>
      <c r="H19" s="13" t="s">
        <v>508</v>
      </c>
      <c r="I19" s="15">
        <v>0</v>
      </c>
      <c r="J19" s="16">
        <v>0.13089999999999999</v>
      </c>
      <c r="K19" s="17">
        <v>1421.5</v>
      </c>
      <c r="L19" s="15">
        <v>0</v>
      </c>
      <c r="M19" s="17">
        <v>0</v>
      </c>
      <c r="N19" s="18">
        <v>0</v>
      </c>
      <c r="O19" s="15">
        <v>0</v>
      </c>
      <c r="P19" s="17">
        <v>15292646.529999999</v>
      </c>
      <c r="Q19" s="18">
        <v>0.52610000000000001</v>
      </c>
      <c r="R19" s="18">
        <v>0.51629999999999998</v>
      </c>
      <c r="S19" s="18">
        <v>3.2500000000000001E-2</v>
      </c>
      <c r="T19" s="19">
        <v>1097.296</v>
      </c>
      <c r="U19" s="19">
        <v>21.820499999999999</v>
      </c>
      <c r="V19" s="19">
        <v>2.1819999999999999</v>
      </c>
      <c r="W19" s="20" t="s">
        <v>598</v>
      </c>
      <c r="X19" s="18">
        <v>5.6099999999999997E-2</v>
      </c>
      <c r="Y19" s="18">
        <v>5.6000000000000001E-2</v>
      </c>
      <c r="Z19" s="18">
        <v>3.5000000000000001E-3</v>
      </c>
      <c r="AA19" s="19">
        <v>116.9687</v>
      </c>
      <c r="AB19" s="21" t="s">
        <v>598</v>
      </c>
      <c r="AC19" s="18">
        <v>9381.1054000000004</v>
      </c>
      <c r="AD19" s="17">
        <v>0</v>
      </c>
      <c r="AE19" s="17">
        <v>0</v>
      </c>
      <c r="AF19" s="17">
        <v>1630154</v>
      </c>
      <c r="AG19" s="17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</v>
      </c>
      <c r="AM19" s="17">
        <v>0</v>
      </c>
      <c r="AN19" s="17">
        <v>0</v>
      </c>
      <c r="AO19" s="17">
        <v>1630154</v>
      </c>
      <c r="AP19" s="17">
        <v>0</v>
      </c>
      <c r="AQ19" s="17">
        <v>0</v>
      </c>
      <c r="AR19" s="17">
        <v>1630154</v>
      </c>
      <c r="AS19" s="17">
        <v>0</v>
      </c>
      <c r="AT19" s="18">
        <v>0</v>
      </c>
      <c r="AU19" s="18">
        <v>0</v>
      </c>
      <c r="AV19" s="18">
        <v>100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100</v>
      </c>
      <c r="BF19" s="18">
        <v>0</v>
      </c>
      <c r="BG19" s="18">
        <v>0</v>
      </c>
      <c r="BH19" s="18">
        <v>100</v>
      </c>
      <c r="BI19" s="18">
        <v>0</v>
      </c>
    </row>
    <row r="20" spans="1:61" s="22" customFormat="1" ht="12" hidden="1">
      <c r="A20" s="12">
        <v>4440</v>
      </c>
      <c r="B20" s="13" t="s">
        <v>235</v>
      </c>
      <c r="C20" s="14">
        <v>3470</v>
      </c>
      <c r="D20" s="14" t="s">
        <v>448</v>
      </c>
      <c r="E20" s="16">
        <v>29.482800000000001</v>
      </c>
      <c r="F20" s="16">
        <v>-95.631100000000004</v>
      </c>
      <c r="G20" s="13" t="s">
        <v>369</v>
      </c>
      <c r="H20" s="13" t="s">
        <v>437</v>
      </c>
      <c r="I20" s="15">
        <v>1</v>
      </c>
      <c r="J20" s="16">
        <v>0.56630000000000003</v>
      </c>
      <c r="K20" s="17">
        <v>3969</v>
      </c>
      <c r="L20" s="15">
        <v>0</v>
      </c>
      <c r="M20" s="17">
        <v>0</v>
      </c>
      <c r="N20" s="18">
        <v>0</v>
      </c>
      <c r="O20" s="15">
        <v>0</v>
      </c>
      <c r="P20" s="17">
        <v>207488680.03999999</v>
      </c>
      <c r="Q20" s="18">
        <v>0.505</v>
      </c>
      <c r="R20" s="18">
        <v>0.55389999999999995</v>
      </c>
      <c r="S20" s="18">
        <v>5.617</v>
      </c>
      <c r="T20" s="19">
        <v>2103.0983000000001</v>
      </c>
      <c r="U20" s="19">
        <v>24.513100000000001</v>
      </c>
      <c r="V20" s="19">
        <v>34.636699999999998</v>
      </c>
      <c r="W20" s="20">
        <v>2.9700000000000001E-2</v>
      </c>
      <c r="X20" s="18">
        <v>4.7899999999999998E-2</v>
      </c>
      <c r="Y20" s="18">
        <v>5.21E-2</v>
      </c>
      <c r="Z20" s="18">
        <v>0.53300000000000003</v>
      </c>
      <c r="AA20" s="19">
        <v>199.5591</v>
      </c>
      <c r="AB20" s="21">
        <v>2.8E-3</v>
      </c>
      <c r="AC20" s="18">
        <v>10538.7228</v>
      </c>
      <c r="AD20" s="17">
        <v>18469681</v>
      </c>
      <c r="AE20" s="17">
        <v>0</v>
      </c>
      <c r="AF20" s="17">
        <v>1218537.72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19688218.719999999</v>
      </c>
      <c r="AP20" s="17">
        <v>0</v>
      </c>
      <c r="AQ20" s="17">
        <v>0</v>
      </c>
      <c r="AR20" s="17">
        <v>19688218.719999999</v>
      </c>
      <c r="AS20" s="17">
        <v>0</v>
      </c>
      <c r="AT20" s="18">
        <v>93.8108</v>
      </c>
      <c r="AU20" s="18">
        <v>0</v>
      </c>
      <c r="AV20" s="18">
        <v>6.1891999999999996</v>
      </c>
      <c r="AW20" s="18">
        <v>0</v>
      </c>
      <c r="AX20" s="18">
        <v>0</v>
      </c>
      <c r="AY20" s="18">
        <v>0</v>
      </c>
      <c r="AZ20" s="18">
        <v>0</v>
      </c>
      <c r="BA20" s="18">
        <v>0</v>
      </c>
      <c r="BB20" s="18">
        <v>0</v>
      </c>
      <c r="BC20" s="18">
        <v>0</v>
      </c>
      <c r="BD20" s="18">
        <v>0</v>
      </c>
      <c r="BE20" s="18">
        <v>100</v>
      </c>
      <c r="BF20" s="18">
        <v>0</v>
      </c>
      <c r="BG20" s="18">
        <v>0</v>
      </c>
      <c r="BH20" s="18">
        <v>100</v>
      </c>
      <c r="BI20" s="18">
        <v>0</v>
      </c>
    </row>
    <row r="21" spans="1:61" s="22" customFormat="1" ht="12">
      <c r="A21" s="12">
        <v>4444</v>
      </c>
      <c r="B21" s="13" t="s">
        <v>238</v>
      </c>
      <c r="C21" s="14">
        <v>3471</v>
      </c>
      <c r="D21" s="14" t="s">
        <v>600</v>
      </c>
      <c r="E21" s="16">
        <v>29.526700000000002</v>
      </c>
      <c r="F21" s="16">
        <v>-95.1083</v>
      </c>
      <c r="G21" s="13" t="s">
        <v>507</v>
      </c>
      <c r="H21" s="13" t="s">
        <v>508</v>
      </c>
      <c r="I21" s="15">
        <v>0</v>
      </c>
      <c r="J21" s="16">
        <v>-1E-4</v>
      </c>
      <c r="K21" s="17">
        <v>426.3</v>
      </c>
      <c r="L21" s="15">
        <v>0</v>
      </c>
      <c r="M21" s="17">
        <v>0</v>
      </c>
      <c r="N21" s="18">
        <v>0</v>
      </c>
      <c r="O21" s="15">
        <v>0</v>
      </c>
      <c r="P21" s="17">
        <v>0</v>
      </c>
      <c r="Q21" s="18">
        <v>0</v>
      </c>
      <c r="R21" s="18">
        <v>0</v>
      </c>
      <c r="S21" s="18">
        <v>0</v>
      </c>
      <c r="T21" s="19">
        <v>0</v>
      </c>
      <c r="U21" s="19">
        <v>0</v>
      </c>
      <c r="V21" s="19">
        <v>0</v>
      </c>
      <c r="W21" s="20" t="s">
        <v>598</v>
      </c>
      <c r="X21" s="18">
        <v>0</v>
      </c>
      <c r="Y21" s="18">
        <v>0</v>
      </c>
      <c r="Z21" s="18">
        <v>0</v>
      </c>
      <c r="AA21" s="19">
        <v>0</v>
      </c>
      <c r="AB21" s="21" t="s">
        <v>598</v>
      </c>
      <c r="AC21" s="18">
        <v>0</v>
      </c>
      <c r="AD21" s="17">
        <v>0</v>
      </c>
      <c r="AE21" s="17">
        <v>0</v>
      </c>
      <c r="AF21" s="17">
        <v>-559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0</v>
      </c>
      <c r="AM21" s="17">
        <v>0</v>
      </c>
      <c r="AN21" s="17">
        <v>0</v>
      </c>
      <c r="AO21" s="17">
        <v>-559</v>
      </c>
      <c r="AP21" s="17">
        <v>0</v>
      </c>
      <c r="AQ21" s="17">
        <v>0</v>
      </c>
      <c r="AR21" s="17">
        <v>-559</v>
      </c>
      <c r="AS21" s="17">
        <v>0</v>
      </c>
      <c r="AT21" s="18">
        <v>0</v>
      </c>
      <c r="AU21" s="18">
        <v>0</v>
      </c>
      <c r="AV21" s="18">
        <v>100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100</v>
      </c>
      <c r="BF21" s="18">
        <v>0</v>
      </c>
      <c r="BG21" s="18">
        <v>0</v>
      </c>
      <c r="BH21" s="18">
        <v>100</v>
      </c>
      <c r="BI21" s="18">
        <v>0</v>
      </c>
    </row>
    <row r="22" spans="1:61" s="22" customFormat="1" ht="12">
      <c r="A22" s="12">
        <v>4260</v>
      </c>
      <c r="B22" s="13" t="s">
        <v>390</v>
      </c>
      <c r="C22" s="14">
        <v>3489</v>
      </c>
      <c r="D22" s="14" t="s">
        <v>391</v>
      </c>
      <c r="E22" s="16">
        <v>32.908099999999997</v>
      </c>
      <c r="F22" s="16">
        <v>-97.479200000000006</v>
      </c>
      <c r="G22" s="13" t="s">
        <v>507</v>
      </c>
      <c r="H22" s="13" t="s">
        <v>508</v>
      </c>
      <c r="I22" s="15">
        <v>0</v>
      </c>
      <c r="J22" s="16">
        <v>3.8999999999999998E-3</v>
      </c>
      <c r="K22" s="17">
        <v>706.1</v>
      </c>
      <c r="L22" s="15">
        <v>0</v>
      </c>
      <c r="M22" s="17">
        <v>0</v>
      </c>
      <c r="N22" s="18">
        <v>0</v>
      </c>
      <c r="O22" s="15">
        <v>0</v>
      </c>
      <c r="P22" s="17">
        <v>398272</v>
      </c>
      <c r="Q22" s="18">
        <v>2.2503000000000002</v>
      </c>
      <c r="R22" s="18">
        <v>0</v>
      </c>
      <c r="S22" s="18">
        <v>9.9000000000000008E-3</v>
      </c>
      <c r="T22" s="19">
        <v>1964.5043000000001</v>
      </c>
      <c r="U22" s="19">
        <v>38.443800000000003</v>
      </c>
      <c r="V22" s="19">
        <v>3.8443999999999998</v>
      </c>
      <c r="W22" s="20" t="s">
        <v>598</v>
      </c>
      <c r="X22" s="18">
        <v>0.13619999999999999</v>
      </c>
      <c r="Y22" s="18">
        <v>7.6E-3</v>
      </c>
      <c r="Z22" s="18">
        <v>5.9999999999999995E-4</v>
      </c>
      <c r="AA22" s="19">
        <v>118.8601</v>
      </c>
      <c r="AB22" s="21" t="s">
        <v>598</v>
      </c>
      <c r="AC22" s="18">
        <v>16527.8665</v>
      </c>
      <c r="AD22" s="17">
        <v>0</v>
      </c>
      <c r="AE22" s="17">
        <v>0</v>
      </c>
      <c r="AF22" s="17">
        <v>24097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24097</v>
      </c>
      <c r="AP22" s="17">
        <v>0</v>
      </c>
      <c r="AQ22" s="17">
        <v>0</v>
      </c>
      <c r="AR22" s="17">
        <v>24097</v>
      </c>
      <c r="AS22" s="17">
        <v>0</v>
      </c>
      <c r="AT22" s="18">
        <v>0</v>
      </c>
      <c r="AU22" s="18">
        <v>0</v>
      </c>
      <c r="AV22" s="18">
        <v>100</v>
      </c>
      <c r="AW22" s="18">
        <v>0</v>
      </c>
      <c r="AX22" s="18">
        <v>0</v>
      </c>
      <c r="AY22" s="18">
        <v>0</v>
      </c>
      <c r="AZ22" s="18">
        <v>0</v>
      </c>
      <c r="BA22" s="18">
        <v>0</v>
      </c>
      <c r="BB22" s="18">
        <v>0</v>
      </c>
      <c r="BC22" s="18">
        <v>0</v>
      </c>
      <c r="BD22" s="18">
        <v>0</v>
      </c>
      <c r="BE22" s="18">
        <v>100</v>
      </c>
      <c r="BF22" s="18">
        <v>0</v>
      </c>
      <c r="BG22" s="18">
        <v>0</v>
      </c>
      <c r="BH22" s="18">
        <v>100</v>
      </c>
      <c r="BI22" s="18">
        <v>0</v>
      </c>
    </row>
    <row r="23" spans="1:61" s="22" customFormat="1" ht="12">
      <c r="A23" s="12">
        <v>4281</v>
      </c>
      <c r="B23" s="13" t="s">
        <v>418</v>
      </c>
      <c r="C23" s="14">
        <v>3490</v>
      </c>
      <c r="D23" s="14" t="s">
        <v>419</v>
      </c>
      <c r="E23" s="16">
        <v>33.134999999999998</v>
      </c>
      <c r="F23" s="16">
        <v>-98.611699999999999</v>
      </c>
      <c r="G23" s="13" t="s">
        <v>507</v>
      </c>
      <c r="H23" s="13" t="s">
        <v>508</v>
      </c>
      <c r="I23" s="15">
        <v>0</v>
      </c>
      <c r="J23" s="16">
        <v>8.1600000000000006E-2</v>
      </c>
      <c r="K23" s="17">
        <v>634.70000000000005</v>
      </c>
      <c r="L23" s="15">
        <v>0</v>
      </c>
      <c r="M23" s="17">
        <v>0</v>
      </c>
      <c r="N23" s="18">
        <v>0</v>
      </c>
      <c r="O23" s="15">
        <v>0</v>
      </c>
      <c r="P23" s="17">
        <v>5201637</v>
      </c>
      <c r="Q23" s="18">
        <v>2.7793000000000001</v>
      </c>
      <c r="R23" s="18">
        <v>2.6501000000000001</v>
      </c>
      <c r="S23" s="18">
        <v>0.22059999999999999</v>
      </c>
      <c r="T23" s="19">
        <v>1374.4851000000001</v>
      </c>
      <c r="U23" s="19">
        <v>26.661000000000001</v>
      </c>
      <c r="V23" s="19">
        <v>2.6661000000000001</v>
      </c>
      <c r="W23" s="20" t="s">
        <v>598</v>
      </c>
      <c r="X23" s="18">
        <v>0.24249999999999999</v>
      </c>
      <c r="Y23" s="18">
        <v>0.23799999999999999</v>
      </c>
      <c r="Z23" s="18">
        <v>1.9199999999999998E-2</v>
      </c>
      <c r="AA23" s="19">
        <v>119.9149</v>
      </c>
      <c r="AB23" s="21" t="s">
        <v>598</v>
      </c>
      <c r="AC23" s="18">
        <v>11462.172399999999</v>
      </c>
      <c r="AD23" s="17">
        <v>0</v>
      </c>
      <c r="AE23" s="17">
        <v>13074</v>
      </c>
      <c r="AF23" s="17">
        <v>440735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  <c r="AN23" s="17">
        <v>0</v>
      </c>
      <c r="AO23" s="17">
        <v>453809</v>
      </c>
      <c r="AP23" s="17">
        <v>0</v>
      </c>
      <c r="AQ23" s="17">
        <v>0</v>
      </c>
      <c r="AR23" s="17">
        <v>453809</v>
      </c>
      <c r="AS23" s="17">
        <v>0</v>
      </c>
      <c r="AT23" s="18">
        <v>0</v>
      </c>
      <c r="AU23" s="18">
        <v>2.8809</v>
      </c>
      <c r="AV23" s="18">
        <v>97.119100000000003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100</v>
      </c>
      <c r="BF23" s="18">
        <v>0</v>
      </c>
      <c r="BG23" s="18">
        <v>0</v>
      </c>
      <c r="BH23" s="18">
        <v>100</v>
      </c>
      <c r="BI23" s="18">
        <v>0</v>
      </c>
    </row>
    <row r="24" spans="1:61" s="22" customFormat="1" ht="12">
      <c r="A24" s="12">
        <v>4291</v>
      </c>
      <c r="B24" s="13" t="s">
        <v>309</v>
      </c>
      <c r="C24" s="14">
        <v>3491</v>
      </c>
      <c r="D24" s="14" t="s">
        <v>391</v>
      </c>
      <c r="E24" s="16">
        <v>32.727800000000002</v>
      </c>
      <c r="F24" s="16">
        <v>-97.218599999999995</v>
      </c>
      <c r="G24" s="13" t="s">
        <v>507</v>
      </c>
      <c r="H24" s="13" t="s">
        <v>508</v>
      </c>
      <c r="I24" s="15">
        <v>0</v>
      </c>
      <c r="J24" s="16">
        <v>6.4000000000000001E-2</v>
      </c>
      <c r="K24" s="17">
        <v>1433.3</v>
      </c>
      <c r="L24" s="15">
        <v>0</v>
      </c>
      <c r="M24" s="17">
        <v>0</v>
      </c>
      <c r="N24" s="18">
        <v>0</v>
      </c>
      <c r="O24" s="15">
        <v>0</v>
      </c>
      <c r="P24" s="17">
        <v>11009573</v>
      </c>
      <c r="Q24" s="18">
        <v>0.153</v>
      </c>
      <c r="R24" s="18">
        <v>0.14380000000000001</v>
      </c>
      <c r="S24" s="18">
        <v>8.2000000000000007E-3</v>
      </c>
      <c r="T24" s="19">
        <v>1627.5854999999999</v>
      </c>
      <c r="U24" s="19">
        <v>31.851400000000002</v>
      </c>
      <c r="V24" s="19">
        <v>3.1850999999999998</v>
      </c>
      <c r="W24" s="20" t="s">
        <v>598</v>
      </c>
      <c r="X24" s="18">
        <v>1.12E-2</v>
      </c>
      <c r="Y24" s="18">
        <v>1.06E-2</v>
      </c>
      <c r="Z24" s="18">
        <v>5.9999999999999995E-4</v>
      </c>
      <c r="AA24" s="19">
        <v>118.85720000000001</v>
      </c>
      <c r="AB24" s="21" t="s">
        <v>598</v>
      </c>
      <c r="AC24" s="18">
        <v>13693.618</v>
      </c>
      <c r="AD24" s="17">
        <v>0</v>
      </c>
      <c r="AE24" s="17">
        <v>0</v>
      </c>
      <c r="AF24" s="17">
        <v>803993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803993</v>
      </c>
      <c r="AP24" s="17">
        <v>0</v>
      </c>
      <c r="AQ24" s="17">
        <v>0</v>
      </c>
      <c r="AR24" s="17">
        <v>803993</v>
      </c>
      <c r="AS24" s="17">
        <v>0</v>
      </c>
      <c r="AT24" s="18">
        <v>0</v>
      </c>
      <c r="AU24" s="18">
        <v>0</v>
      </c>
      <c r="AV24" s="18">
        <v>100</v>
      </c>
      <c r="AW24" s="18">
        <v>0</v>
      </c>
      <c r="AX24" s="18">
        <v>0</v>
      </c>
      <c r="AY24" s="18">
        <v>0</v>
      </c>
      <c r="AZ24" s="18">
        <v>0</v>
      </c>
      <c r="BA24" s="18">
        <v>0</v>
      </c>
      <c r="BB24" s="18">
        <v>0</v>
      </c>
      <c r="BC24" s="18">
        <v>0</v>
      </c>
      <c r="BD24" s="18">
        <v>0</v>
      </c>
      <c r="BE24" s="18">
        <v>100</v>
      </c>
      <c r="BF24" s="18">
        <v>0</v>
      </c>
      <c r="BG24" s="18">
        <v>0</v>
      </c>
      <c r="BH24" s="18">
        <v>100</v>
      </c>
      <c r="BI24" s="18">
        <v>0</v>
      </c>
    </row>
    <row r="25" spans="1:61" s="22" customFormat="1" ht="12">
      <c r="A25" s="12">
        <v>4337</v>
      </c>
      <c r="B25" s="13" t="s">
        <v>351</v>
      </c>
      <c r="C25" s="14">
        <v>3492</v>
      </c>
      <c r="D25" s="14" t="s">
        <v>352</v>
      </c>
      <c r="E25" s="16">
        <v>32.335799999999999</v>
      </c>
      <c r="F25" s="16">
        <v>-100.9158</v>
      </c>
      <c r="G25" s="13" t="s">
        <v>507</v>
      </c>
      <c r="H25" s="13" t="s">
        <v>508</v>
      </c>
      <c r="I25" s="15">
        <v>0</v>
      </c>
      <c r="J25" s="16">
        <v>1.12E-2</v>
      </c>
      <c r="K25" s="17">
        <v>1224.3</v>
      </c>
      <c r="L25" s="15">
        <v>0</v>
      </c>
      <c r="M25" s="17">
        <v>0</v>
      </c>
      <c r="N25" s="18">
        <v>0</v>
      </c>
      <c r="O25" s="15">
        <v>0</v>
      </c>
      <c r="P25" s="17">
        <v>1653541.45</v>
      </c>
      <c r="Q25" s="18">
        <v>1.3486</v>
      </c>
      <c r="R25" s="18">
        <v>1.4629000000000001</v>
      </c>
      <c r="S25" s="18">
        <v>0.14940000000000001</v>
      </c>
      <c r="T25" s="19">
        <v>1613.8833999999999</v>
      </c>
      <c r="U25" s="19">
        <v>32.854599999999998</v>
      </c>
      <c r="V25" s="19">
        <v>3.4285000000000001</v>
      </c>
      <c r="W25" s="20" t="s">
        <v>598</v>
      </c>
      <c r="X25" s="18">
        <v>9.8299999999999998E-2</v>
      </c>
      <c r="Y25" s="18">
        <v>9.8100000000000007E-2</v>
      </c>
      <c r="Z25" s="18">
        <v>1.09E-2</v>
      </c>
      <c r="AA25" s="19">
        <v>117.6724</v>
      </c>
      <c r="AB25" s="21" t="s">
        <v>598</v>
      </c>
      <c r="AC25" s="18">
        <v>13715.051299999999</v>
      </c>
      <c r="AD25" s="17">
        <v>0</v>
      </c>
      <c r="AE25" s="17">
        <v>1936</v>
      </c>
      <c r="AF25" s="17">
        <v>118628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120564</v>
      </c>
      <c r="AP25" s="17">
        <v>0</v>
      </c>
      <c r="AQ25" s="17">
        <v>0</v>
      </c>
      <c r="AR25" s="17">
        <v>120564</v>
      </c>
      <c r="AS25" s="17">
        <v>0</v>
      </c>
      <c r="AT25" s="18">
        <v>0</v>
      </c>
      <c r="AU25" s="18">
        <v>1.6057999999999999</v>
      </c>
      <c r="AV25" s="18">
        <v>98.394199999999998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100</v>
      </c>
      <c r="BF25" s="18">
        <v>0</v>
      </c>
      <c r="BG25" s="18">
        <v>0</v>
      </c>
      <c r="BH25" s="18">
        <v>100</v>
      </c>
      <c r="BI25" s="18">
        <v>0</v>
      </c>
    </row>
    <row r="26" spans="1:61" s="22" customFormat="1" ht="12">
      <c r="A26" s="12">
        <v>4360</v>
      </c>
      <c r="B26" s="13" t="s">
        <v>255</v>
      </c>
      <c r="C26" s="14">
        <v>3494</v>
      </c>
      <c r="D26" s="14" t="s">
        <v>256</v>
      </c>
      <c r="E26" s="16">
        <v>31.5839</v>
      </c>
      <c r="F26" s="16">
        <v>-102.9636</v>
      </c>
      <c r="G26" s="13" t="s">
        <v>507</v>
      </c>
      <c r="H26" s="13" t="s">
        <v>508</v>
      </c>
      <c r="I26" s="15">
        <v>0</v>
      </c>
      <c r="J26" s="16">
        <v>8.1799999999999998E-2</v>
      </c>
      <c r="K26" s="17">
        <v>1097.4000000000001</v>
      </c>
      <c r="L26" s="15">
        <v>0</v>
      </c>
      <c r="M26" s="17">
        <v>0</v>
      </c>
      <c r="N26" s="18">
        <v>0</v>
      </c>
      <c r="O26" s="15">
        <v>0</v>
      </c>
      <c r="P26" s="17">
        <v>10127696.359999999</v>
      </c>
      <c r="Q26" s="18">
        <v>2.5133000000000001</v>
      </c>
      <c r="R26" s="18">
        <v>2.5226000000000002</v>
      </c>
      <c r="S26" s="18">
        <v>0.69299999999999995</v>
      </c>
      <c r="T26" s="19">
        <v>1575.4259999999999</v>
      </c>
      <c r="U26" s="19">
        <v>32.292200000000001</v>
      </c>
      <c r="V26" s="19">
        <v>3.5777000000000001</v>
      </c>
      <c r="W26" s="20" t="s">
        <v>598</v>
      </c>
      <c r="X26" s="18">
        <v>0.1951</v>
      </c>
      <c r="Y26" s="18">
        <v>0.19839999999999999</v>
      </c>
      <c r="Z26" s="18">
        <v>5.3800000000000001E-2</v>
      </c>
      <c r="AA26" s="19">
        <v>122.2736</v>
      </c>
      <c r="AB26" s="21" t="s">
        <v>598</v>
      </c>
      <c r="AC26" s="18">
        <v>12884.4378</v>
      </c>
      <c r="AD26" s="17">
        <v>0</v>
      </c>
      <c r="AE26" s="17">
        <v>26339</v>
      </c>
      <c r="AF26" s="17">
        <v>759702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786041</v>
      </c>
      <c r="AP26" s="17">
        <v>0</v>
      </c>
      <c r="AQ26" s="17">
        <v>0</v>
      </c>
      <c r="AR26" s="17">
        <v>786041</v>
      </c>
      <c r="AS26" s="17">
        <v>0</v>
      </c>
      <c r="AT26" s="18">
        <v>0</v>
      </c>
      <c r="AU26" s="18">
        <v>3.3508</v>
      </c>
      <c r="AV26" s="18">
        <v>96.649199999999993</v>
      </c>
      <c r="AW26" s="18">
        <v>0</v>
      </c>
      <c r="AX26" s="18">
        <v>0</v>
      </c>
      <c r="AY26" s="18">
        <v>0</v>
      </c>
      <c r="AZ26" s="18">
        <v>0</v>
      </c>
      <c r="BA26" s="18">
        <v>0</v>
      </c>
      <c r="BB26" s="18">
        <v>0</v>
      </c>
      <c r="BC26" s="18">
        <v>0</v>
      </c>
      <c r="BD26" s="18">
        <v>0</v>
      </c>
      <c r="BE26" s="18">
        <v>100</v>
      </c>
      <c r="BF26" s="18">
        <v>0</v>
      </c>
      <c r="BG26" s="18">
        <v>0</v>
      </c>
      <c r="BH26" s="18">
        <v>100</v>
      </c>
      <c r="BI26" s="18">
        <v>0</v>
      </c>
    </row>
    <row r="27" spans="1:61" s="22" customFormat="1" ht="12" hidden="1">
      <c r="A27" s="12">
        <v>4214</v>
      </c>
      <c r="B27" s="13" t="s">
        <v>434</v>
      </c>
      <c r="C27" s="14">
        <v>3497</v>
      </c>
      <c r="D27" s="14" t="s">
        <v>435</v>
      </c>
      <c r="E27" s="16">
        <v>31.820599999999999</v>
      </c>
      <c r="F27" s="16">
        <v>-96.056100000000001</v>
      </c>
      <c r="G27" s="13" t="s">
        <v>436</v>
      </c>
      <c r="H27" s="13" t="s">
        <v>437</v>
      </c>
      <c r="I27" s="15">
        <v>1</v>
      </c>
      <c r="J27" s="16">
        <v>0.82230000000000003</v>
      </c>
      <c r="K27" s="17">
        <v>1186.8</v>
      </c>
      <c r="L27" s="15">
        <v>0</v>
      </c>
      <c r="M27" s="17">
        <v>0</v>
      </c>
      <c r="N27" s="18">
        <v>0</v>
      </c>
      <c r="O27" s="15">
        <v>0</v>
      </c>
      <c r="P27" s="17">
        <v>98062299</v>
      </c>
      <c r="Q27" s="18">
        <v>1.6387</v>
      </c>
      <c r="R27" s="18">
        <v>1.667</v>
      </c>
      <c r="S27" s="18">
        <v>21.2485</v>
      </c>
      <c r="T27" s="19">
        <v>2473.5355</v>
      </c>
      <c r="U27" s="19">
        <v>26.680399999999999</v>
      </c>
      <c r="V27" s="19">
        <v>40.020600000000002</v>
      </c>
      <c r="W27" s="20">
        <v>5.0999999999999997E-2</v>
      </c>
      <c r="X27" s="18">
        <v>0.1429</v>
      </c>
      <c r="Y27" s="18">
        <v>0.14399999999999999</v>
      </c>
      <c r="Z27" s="18">
        <v>1.8524</v>
      </c>
      <c r="AA27" s="19">
        <v>215.6431</v>
      </c>
      <c r="AB27" s="21">
        <v>4.4000000000000003E-3</v>
      </c>
      <c r="AC27" s="18">
        <v>11470.506299999999</v>
      </c>
      <c r="AD27" s="17">
        <v>8544035</v>
      </c>
      <c r="AE27" s="17">
        <v>0</v>
      </c>
      <c r="AF27" s="17">
        <v>5047</v>
      </c>
      <c r="AG27" s="17">
        <v>0</v>
      </c>
      <c r="AH27" s="17">
        <v>0</v>
      </c>
      <c r="AI27" s="17">
        <v>0</v>
      </c>
      <c r="AJ27" s="17">
        <v>0</v>
      </c>
      <c r="AK27" s="17">
        <v>0</v>
      </c>
      <c r="AL27" s="17">
        <v>0</v>
      </c>
      <c r="AM27" s="17">
        <v>0</v>
      </c>
      <c r="AN27" s="17">
        <v>0</v>
      </c>
      <c r="AO27" s="17">
        <v>8549082</v>
      </c>
      <c r="AP27" s="17">
        <v>0</v>
      </c>
      <c r="AQ27" s="17">
        <v>0</v>
      </c>
      <c r="AR27" s="17">
        <v>8549082</v>
      </c>
      <c r="AS27" s="17">
        <v>0</v>
      </c>
      <c r="AT27" s="18">
        <v>99.941000000000003</v>
      </c>
      <c r="AU27" s="18">
        <v>0</v>
      </c>
      <c r="AV27" s="18">
        <v>5.8999999999999997E-2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100</v>
      </c>
      <c r="BF27" s="18">
        <v>0</v>
      </c>
      <c r="BG27" s="18">
        <v>0</v>
      </c>
      <c r="BH27" s="18">
        <v>100</v>
      </c>
      <c r="BI27" s="18">
        <v>0</v>
      </c>
    </row>
    <row r="28" spans="1:61" s="22" customFormat="1" ht="12">
      <c r="A28" s="12">
        <v>4317</v>
      </c>
      <c r="B28" s="13" t="s">
        <v>331</v>
      </c>
      <c r="C28" s="14">
        <v>3502</v>
      </c>
      <c r="D28" s="14" t="s">
        <v>427</v>
      </c>
      <c r="E28" s="16">
        <v>31.464700000000001</v>
      </c>
      <c r="F28" s="16">
        <v>-96.984999999999999</v>
      </c>
      <c r="G28" s="13" t="s">
        <v>507</v>
      </c>
      <c r="H28" s="13" t="s">
        <v>508</v>
      </c>
      <c r="I28" s="15">
        <v>0</v>
      </c>
      <c r="J28" s="16">
        <v>2.3900000000000001E-2</v>
      </c>
      <c r="K28" s="17">
        <v>321.60000000000002</v>
      </c>
      <c r="L28" s="15">
        <v>0</v>
      </c>
      <c r="M28" s="17">
        <v>0</v>
      </c>
      <c r="N28" s="18">
        <v>0</v>
      </c>
      <c r="O28" s="15">
        <v>0</v>
      </c>
      <c r="P28" s="17">
        <v>890237.8</v>
      </c>
      <c r="Q28" s="18">
        <v>3.3155000000000001</v>
      </c>
      <c r="R28" s="18">
        <v>3.2113999999999998</v>
      </c>
      <c r="S28" s="18">
        <v>1.03E-2</v>
      </c>
      <c r="T28" s="19">
        <v>1573.3906999999999</v>
      </c>
      <c r="U28" s="19">
        <v>30.820599999999999</v>
      </c>
      <c r="V28" s="19">
        <v>3.0874999999999999</v>
      </c>
      <c r="W28" s="20" t="s">
        <v>598</v>
      </c>
      <c r="X28" s="18">
        <v>0.2505</v>
      </c>
      <c r="Y28" s="18">
        <v>0.24590000000000001</v>
      </c>
      <c r="Z28" s="18">
        <v>8.0000000000000004E-4</v>
      </c>
      <c r="AA28" s="19">
        <v>118.883</v>
      </c>
      <c r="AB28" s="21" t="s">
        <v>598</v>
      </c>
      <c r="AC28" s="18">
        <v>13234.784799999999</v>
      </c>
      <c r="AD28" s="17">
        <v>0</v>
      </c>
      <c r="AE28" s="17">
        <v>0</v>
      </c>
      <c r="AF28" s="17">
        <v>67265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67265</v>
      </c>
      <c r="AP28" s="17">
        <v>0</v>
      </c>
      <c r="AQ28" s="17">
        <v>0</v>
      </c>
      <c r="AR28" s="17">
        <v>67265</v>
      </c>
      <c r="AS28" s="17">
        <v>0</v>
      </c>
      <c r="AT28" s="18">
        <v>0</v>
      </c>
      <c r="AU28" s="18">
        <v>0</v>
      </c>
      <c r="AV28" s="18">
        <v>100</v>
      </c>
      <c r="AW28" s="18">
        <v>0</v>
      </c>
      <c r="AX28" s="18">
        <v>0</v>
      </c>
      <c r="AY28" s="18">
        <v>0</v>
      </c>
      <c r="AZ28" s="18">
        <v>0</v>
      </c>
      <c r="BA28" s="18">
        <v>0</v>
      </c>
      <c r="BB28" s="18">
        <v>0</v>
      </c>
      <c r="BC28" s="18">
        <v>0</v>
      </c>
      <c r="BD28" s="18">
        <v>0</v>
      </c>
      <c r="BE28" s="18">
        <v>100</v>
      </c>
      <c r="BF28" s="18">
        <v>0</v>
      </c>
      <c r="BG28" s="18">
        <v>0</v>
      </c>
      <c r="BH28" s="18">
        <v>100</v>
      </c>
      <c r="BI28" s="18">
        <v>0</v>
      </c>
    </row>
    <row r="29" spans="1:61" s="22" customFormat="1" ht="12">
      <c r="A29" s="12">
        <v>4406</v>
      </c>
      <c r="B29" s="13" t="s">
        <v>297</v>
      </c>
      <c r="C29" s="14">
        <v>3504</v>
      </c>
      <c r="D29" s="14" t="s">
        <v>298</v>
      </c>
      <c r="E29" s="16">
        <v>31.938099999999999</v>
      </c>
      <c r="F29" s="16">
        <v>-94.988299999999995</v>
      </c>
      <c r="G29" s="13" t="s">
        <v>507</v>
      </c>
      <c r="H29" s="13" t="s">
        <v>508</v>
      </c>
      <c r="I29" s="15">
        <v>0</v>
      </c>
      <c r="J29" s="16">
        <v>7.6999999999999999E-2</v>
      </c>
      <c r="K29" s="17">
        <v>713.4</v>
      </c>
      <c r="L29" s="15">
        <v>0</v>
      </c>
      <c r="M29" s="17">
        <v>0</v>
      </c>
      <c r="N29" s="18">
        <v>0</v>
      </c>
      <c r="O29" s="15">
        <v>0</v>
      </c>
      <c r="P29" s="17">
        <v>6006576.7999999998</v>
      </c>
      <c r="Q29" s="18">
        <v>1.6255999999999999</v>
      </c>
      <c r="R29" s="18">
        <v>2.0023</v>
      </c>
      <c r="S29" s="18">
        <v>0.56889999999999996</v>
      </c>
      <c r="T29" s="19">
        <v>1522.0967000000001</v>
      </c>
      <c r="U29" s="19">
        <v>31.157900000000001</v>
      </c>
      <c r="V29" s="19">
        <v>3.4325999999999999</v>
      </c>
      <c r="W29" s="20" t="s">
        <v>598</v>
      </c>
      <c r="X29" s="18">
        <v>0.13020000000000001</v>
      </c>
      <c r="Y29" s="18">
        <v>0.1636</v>
      </c>
      <c r="Z29" s="18">
        <v>4.5600000000000002E-2</v>
      </c>
      <c r="AA29" s="19">
        <v>121.88979999999999</v>
      </c>
      <c r="AB29" s="21" t="s">
        <v>598</v>
      </c>
      <c r="AC29" s="18">
        <v>12487.477999999999</v>
      </c>
      <c r="AD29" s="17">
        <v>0</v>
      </c>
      <c r="AE29" s="17">
        <v>0</v>
      </c>
      <c r="AF29" s="17">
        <v>481008</v>
      </c>
      <c r="AG29" s="17">
        <v>0</v>
      </c>
      <c r="AH29" s="17">
        <v>0</v>
      </c>
      <c r="AI29" s="17">
        <v>0</v>
      </c>
      <c r="AJ29" s="17">
        <v>0</v>
      </c>
      <c r="AK29" s="17">
        <v>0</v>
      </c>
      <c r="AL29" s="17">
        <v>0</v>
      </c>
      <c r="AM29" s="17">
        <v>0</v>
      </c>
      <c r="AN29" s="17">
        <v>0</v>
      </c>
      <c r="AO29" s="17">
        <v>481008</v>
      </c>
      <c r="AP29" s="17">
        <v>0</v>
      </c>
      <c r="AQ29" s="17">
        <v>0</v>
      </c>
      <c r="AR29" s="17">
        <v>481008</v>
      </c>
      <c r="AS29" s="17">
        <v>0</v>
      </c>
      <c r="AT29" s="18">
        <v>0</v>
      </c>
      <c r="AU29" s="18">
        <v>0</v>
      </c>
      <c r="AV29" s="18">
        <v>100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100</v>
      </c>
      <c r="BF29" s="18">
        <v>0</v>
      </c>
      <c r="BG29" s="18">
        <v>0</v>
      </c>
      <c r="BH29" s="18">
        <v>100</v>
      </c>
      <c r="BI29" s="18">
        <v>0</v>
      </c>
    </row>
    <row r="30" spans="1:61" s="22" customFormat="1" ht="12">
      <c r="A30" s="12">
        <v>4423</v>
      </c>
      <c r="B30" s="13" t="s">
        <v>215</v>
      </c>
      <c r="C30" s="14">
        <v>3506</v>
      </c>
      <c r="D30" s="14" t="s">
        <v>427</v>
      </c>
      <c r="E30" s="16">
        <v>31.5733</v>
      </c>
      <c r="F30" s="16">
        <v>-96.964200000000005</v>
      </c>
      <c r="G30" s="13" t="s">
        <v>507</v>
      </c>
      <c r="H30" s="13" t="s">
        <v>508</v>
      </c>
      <c r="I30" s="15">
        <v>0</v>
      </c>
      <c r="J30" s="16">
        <v>3.5499999999999997E-2</v>
      </c>
      <c r="K30" s="17">
        <v>1379.7</v>
      </c>
      <c r="L30" s="15">
        <v>0</v>
      </c>
      <c r="M30" s="17">
        <v>0</v>
      </c>
      <c r="N30" s="18">
        <v>0</v>
      </c>
      <c r="O30" s="15">
        <v>0</v>
      </c>
      <c r="P30" s="17">
        <v>5217261</v>
      </c>
      <c r="Q30" s="18">
        <v>1.8150999999999999</v>
      </c>
      <c r="R30" s="18">
        <v>1.7624</v>
      </c>
      <c r="S30" s="18">
        <v>7.3000000000000001E-3</v>
      </c>
      <c r="T30" s="19">
        <v>1445.2908</v>
      </c>
      <c r="U30" s="19">
        <v>28.283899999999999</v>
      </c>
      <c r="V30" s="19">
        <v>2.8283999999999998</v>
      </c>
      <c r="W30" s="20" t="s">
        <v>598</v>
      </c>
      <c r="X30" s="18">
        <v>0.14929999999999999</v>
      </c>
      <c r="Y30" s="18">
        <v>0.14699999999999999</v>
      </c>
      <c r="Z30" s="18">
        <v>5.9999999999999995E-4</v>
      </c>
      <c r="AA30" s="19">
        <v>118.85720000000001</v>
      </c>
      <c r="AB30" s="21" t="s">
        <v>598</v>
      </c>
      <c r="AC30" s="18">
        <v>12159.8886</v>
      </c>
      <c r="AD30" s="17">
        <v>0</v>
      </c>
      <c r="AE30" s="17">
        <v>347</v>
      </c>
      <c r="AF30" s="17">
        <v>428708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429055</v>
      </c>
      <c r="AP30" s="17">
        <v>0</v>
      </c>
      <c r="AQ30" s="17">
        <v>0</v>
      </c>
      <c r="AR30" s="17">
        <v>429055</v>
      </c>
      <c r="AS30" s="17">
        <v>0</v>
      </c>
      <c r="AT30" s="18">
        <v>0</v>
      </c>
      <c r="AU30" s="18">
        <v>8.09E-2</v>
      </c>
      <c r="AV30" s="18">
        <v>99.9191</v>
      </c>
      <c r="AW30" s="18">
        <v>0</v>
      </c>
      <c r="AX30" s="18">
        <v>0</v>
      </c>
      <c r="AY30" s="18">
        <v>0</v>
      </c>
      <c r="AZ30" s="18">
        <v>0</v>
      </c>
      <c r="BA30" s="18">
        <v>0</v>
      </c>
      <c r="BB30" s="18">
        <v>0</v>
      </c>
      <c r="BC30" s="18">
        <v>0</v>
      </c>
      <c r="BD30" s="18">
        <v>0</v>
      </c>
      <c r="BE30" s="18">
        <v>100</v>
      </c>
      <c r="BF30" s="18">
        <v>0</v>
      </c>
      <c r="BG30" s="18">
        <v>0</v>
      </c>
      <c r="BH30" s="18">
        <v>100</v>
      </c>
      <c r="BI30" s="18">
        <v>0</v>
      </c>
    </row>
    <row r="31" spans="1:61" s="22" customFormat="1" ht="12">
      <c r="A31" s="12">
        <v>4425</v>
      </c>
      <c r="B31" s="13" t="s">
        <v>217</v>
      </c>
      <c r="C31" s="14">
        <v>3507</v>
      </c>
      <c r="D31" s="14" t="s">
        <v>218</v>
      </c>
      <c r="E31" s="16">
        <v>32.126399999999997</v>
      </c>
      <c r="F31" s="16">
        <v>-96.101399999999998</v>
      </c>
      <c r="G31" s="13" t="s">
        <v>507</v>
      </c>
      <c r="H31" s="13" t="s">
        <v>508</v>
      </c>
      <c r="I31" s="15">
        <v>0</v>
      </c>
      <c r="J31" s="16">
        <v>1.95E-2</v>
      </c>
      <c r="K31" s="17">
        <v>243.3</v>
      </c>
      <c r="L31" s="15">
        <v>0</v>
      </c>
      <c r="M31" s="17">
        <v>0</v>
      </c>
      <c r="N31" s="18">
        <v>0</v>
      </c>
      <c r="O31" s="15">
        <v>0</v>
      </c>
      <c r="P31" s="17">
        <v>626288.6</v>
      </c>
      <c r="Q31" s="18">
        <v>2.9439000000000002</v>
      </c>
      <c r="R31" s="18">
        <v>2.9573</v>
      </c>
      <c r="S31" s="18">
        <v>2.1031</v>
      </c>
      <c r="T31" s="19">
        <v>1908.3104000000001</v>
      </c>
      <c r="U31" s="19">
        <v>35.049999999999997</v>
      </c>
      <c r="V31" s="19">
        <v>3.5164</v>
      </c>
      <c r="W31" s="20" t="s">
        <v>598</v>
      </c>
      <c r="X31" s="18">
        <v>0.1958</v>
      </c>
      <c r="Y31" s="18">
        <v>0.19750000000000001</v>
      </c>
      <c r="Z31" s="18">
        <v>0.1399</v>
      </c>
      <c r="AA31" s="19">
        <v>126.91419999999999</v>
      </c>
      <c r="AB31" s="21" t="s">
        <v>598</v>
      </c>
      <c r="AC31" s="18">
        <v>15036.2191</v>
      </c>
      <c r="AD31" s="17">
        <v>0</v>
      </c>
      <c r="AE31" s="17">
        <v>0</v>
      </c>
      <c r="AF31" s="17">
        <v>41652</v>
      </c>
      <c r="AG31" s="17">
        <v>0</v>
      </c>
      <c r="AH31" s="17">
        <v>0</v>
      </c>
      <c r="AI31" s="17">
        <v>0</v>
      </c>
      <c r="AJ31" s="17">
        <v>0</v>
      </c>
      <c r="AK31" s="17">
        <v>0</v>
      </c>
      <c r="AL31" s="17">
        <v>0</v>
      </c>
      <c r="AM31" s="17">
        <v>0</v>
      </c>
      <c r="AN31" s="17">
        <v>0</v>
      </c>
      <c r="AO31" s="17">
        <v>41652</v>
      </c>
      <c r="AP31" s="17">
        <v>0</v>
      </c>
      <c r="AQ31" s="17">
        <v>0</v>
      </c>
      <c r="AR31" s="17">
        <v>41652</v>
      </c>
      <c r="AS31" s="17">
        <v>0</v>
      </c>
      <c r="AT31" s="18">
        <v>0</v>
      </c>
      <c r="AU31" s="18">
        <v>0</v>
      </c>
      <c r="AV31" s="18">
        <v>100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100</v>
      </c>
      <c r="BF31" s="18">
        <v>0</v>
      </c>
      <c r="BG31" s="18">
        <v>0</v>
      </c>
      <c r="BH31" s="18">
        <v>100</v>
      </c>
      <c r="BI31" s="18">
        <v>0</v>
      </c>
    </row>
    <row r="32" spans="1:61" s="22" customFormat="1" ht="12">
      <c r="A32" s="12">
        <v>4437</v>
      </c>
      <c r="B32" s="13" t="s">
        <v>230</v>
      </c>
      <c r="C32" s="14">
        <v>3508</v>
      </c>
      <c r="D32" s="14" t="s">
        <v>231</v>
      </c>
      <c r="E32" s="16">
        <v>33.627499999999998</v>
      </c>
      <c r="F32" s="16">
        <v>-96.366699999999994</v>
      </c>
      <c r="G32" s="13" t="s">
        <v>507</v>
      </c>
      <c r="H32" s="13" t="s">
        <v>508</v>
      </c>
      <c r="I32" s="15">
        <v>0</v>
      </c>
      <c r="J32" s="16">
        <v>0</v>
      </c>
      <c r="K32" s="17">
        <v>1175.4000000000001</v>
      </c>
      <c r="L32" s="15">
        <v>0</v>
      </c>
      <c r="M32" s="17">
        <v>0</v>
      </c>
      <c r="N32" s="18">
        <v>0</v>
      </c>
      <c r="O32" s="15">
        <v>0</v>
      </c>
      <c r="P32" s="17">
        <v>22416</v>
      </c>
      <c r="Q32" s="18">
        <v>6.0697999999999999</v>
      </c>
      <c r="R32" s="18">
        <v>0</v>
      </c>
      <c r="S32" s="18">
        <v>2.87E-2</v>
      </c>
      <c r="T32" s="19">
        <v>5472.1149999999998</v>
      </c>
      <c r="U32" s="19">
        <v>107.0637</v>
      </c>
      <c r="V32" s="19">
        <v>10.7064</v>
      </c>
      <c r="W32" s="20" t="s">
        <v>598</v>
      </c>
      <c r="X32" s="18">
        <v>0.13189999999999999</v>
      </c>
      <c r="Y32" s="18">
        <v>0</v>
      </c>
      <c r="Z32" s="18">
        <v>5.9999999999999995E-4</v>
      </c>
      <c r="AA32" s="19">
        <v>118.8847</v>
      </c>
      <c r="AB32" s="21" t="s">
        <v>598</v>
      </c>
      <c r="AC32" s="18">
        <v>46028.7474</v>
      </c>
      <c r="AD32" s="17">
        <v>0</v>
      </c>
      <c r="AE32" s="17">
        <v>0</v>
      </c>
      <c r="AF32" s="17">
        <v>487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487</v>
      </c>
      <c r="AP32" s="17">
        <v>0</v>
      </c>
      <c r="AQ32" s="17">
        <v>0</v>
      </c>
      <c r="AR32" s="17">
        <v>487</v>
      </c>
      <c r="AS32" s="17">
        <v>0</v>
      </c>
      <c r="AT32" s="18">
        <v>0</v>
      </c>
      <c r="AU32" s="18">
        <v>0</v>
      </c>
      <c r="AV32" s="18">
        <v>100</v>
      </c>
      <c r="AW32" s="18">
        <v>0</v>
      </c>
      <c r="AX32" s="18">
        <v>0</v>
      </c>
      <c r="AY32" s="18">
        <v>0</v>
      </c>
      <c r="AZ32" s="18">
        <v>0</v>
      </c>
      <c r="BA32" s="18">
        <v>0</v>
      </c>
      <c r="BB32" s="18">
        <v>0</v>
      </c>
      <c r="BC32" s="18">
        <v>0</v>
      </c>
      <c r="BD32" s="18">
        <v>0</v>
      </c>
      <c r="BE32" s="18">
        <v>100</v>
      </c>
      <c r="BF32" s="18">
        <v>0</v>
      </c>
      <c r="BG32" s="18">
        <v>0</v>
      </c>
      <c r="BH32" s="18">
        <v>100</v>
      </c>
      <c r="BI32" s="18">
        <v>0</v>
      </c>
    </row>
    <row r="33" spans="1:61" s="22" customFormat="1" ht="12">
      <c r="A33" s="12">
        <v>4250</v>
      </c>
      <c r="B33" s="13" t="s">
        <v>377</v>
      </c>
      <c r="C33" s="14">
        <v>3548</v>
      </c>
      <c r="D33" s="14" t="s">
        <v>516</v>
      </c>
      <c r="E33" s="16">
        <v>30.303599999999999</v>
      </c>
      <c r="F33" s="16">
        <v>-97.612799999999993</v>
      </c>
      <c r="G33" s="13" t="s">
        <v>507</v>
      </c>
      <c r="H33" s="13" t="s">
        <v>508</v>
      </c>
      <c r="I33" s="15">
        <v>0</v>
      </c>
      <c r="J33" s="16">
        <v>0.121</v>
      </c>
      <c r="K33" s="17">
        <v>932</v>
      </c>
      <c r="L33" s="15">
        <v>0</v>
      </c>
      <c r="M33" s="17">
        <v>0</v>
      </c>
      <c r="N33" s="18">
        <v>0</v>
      </c>
      <c r="O33" s="15">
        <v>0</v>
      </c>
      <c r="P33" s="17">
        <v>10844731.01</v>
      </c>
      <c r="Q33" s="18">
        <v>1.0664</v>
      </c>
      <c r="R33" s="18">
        <v>1.083</v>
      </c>
      <c r="S33" s="18">
        <v>8.6999999999999994E-3</v>
      </c>
      <c r="T33" s="19">
        <v>1303.1588999999999</v>
      </c>
      <c r="U33" s="19">
        <v>25.529800000000002</v>
      </c>
      <c r="V33" s="19">
        <v>2.5529999999999999</v>
      </c>
      <c r="W33" s="20" t="s">
        <v>598</v>
      </c>
      <c r="X33" s="18">
        <v>9.7199999999999995E-2</v>
      </c>
      <c r="Y33" s="18">
        <v>9.9900000000000003E-2</v>
      </c>
      <c r="Z33" s="18">
        <v>8.0000000000000004E-4</v>
      </c>
      <c r="AA33" s="19">
        <v>118.7298</v>
      </c>
      <c r="AB33" s="21" t="s">
        <v>598</v>
      </c>
      <c r="AC33" s="18">
        <v>10975.8374</v>
      </c>
      <c r="AD33" s="17">
        <v>0</v>
      </c>
      <c r="AE33" s="17">
        <v>10</v>
      </c>
      <c r="AF33" s="17">
        <v>988045</v>
      </c>
      <c r="AG33" s="17">
        <v>0</v>
      </c>
      <c r="AH33" s="17">
        <v>0</v>
      </c>
      <c r="AI33" s="17">
        <v>0</v>
      </c>
      <c r="AJ33" s="17">
        <v>0</v>
      </c>
      <c r="AK33" s="17">
        <v>0</v>
      </c>
      <c r="AL33" s="17">
        <v>0</v>
      </c>
      <c r="AM33" s="17">
        <v>0</v>
      </c>
      <c r="AN33" s="17">
        <v>0</v>
      </c>
      <c r="AO33" s="17">
        <v>988055</v>
      </c>
      <c r="AP33" s="17">
        <v>0</v>
      </c>
      <c r="AQ33" s="17">
        <v>0</v>
      </c>
      <c r="AR33" s="17">
        <v>988055</v>
      </c>
      <c r="AS33" s="17">
        <v>0</v>
      </c>
      <c r="AT33" s="18">
        <v>0</v>
      </c>
      <c r="AU33" s="18">
        <v>1E-3</v>
      </c>
      <c r="AV33" s="18">
        <v>99.998999999999995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100</v>
      </c>
      <c r="BF33" s="18">
        <v>0</v>
      </c>
      <c r="BG33" s="18">
        <v>0</v>
      </c>
      <c r="BH33" s="18">
        <v>100</v>
      </c>
      <c r="BI33" s="18">
        <v>0</v>
      </c>
    </row>
    <row r="34" spans="1:61" s="22" customFormat="1" ht="12">
      <c r="A34" s="12">
        <v>4297</v>
      </c>
      <c r="B34" s="13" t="s">
        <v>314</v>
      </c>
      <c r="C34" s="14">
        <v>3549</v>
      </c>
      <c r="D34" s="14" t="s">
        <v>516</v>
      </c>
      <c r="E34" s="16">
        <v>30.25</v>
      </c>
      <c r="F34" s="16">
        <v>-97.716700000000003</v>
      </c>
      <c r="G34" s="13" t="s">
        <v>507</v>
      </c>
      <c r="H34" s="13" t="s">
        <v>508</v>
      </c>
      <c r="I34" s="15">
        <v>0</v>
      </c>
      <c r="J34" s="16">
        <v>0.1203</v>
      </c>
      <c r="K34" s="17">
        <v>358</v>
      </c>
      <c r="L34" s="15">
        <v>0</v>
      </c>
      <c r="M34" s="17">
        <v>0</v>
      </c>
      <c r="N34" s="18">
        <v>0</v>
      </c>
      <c r="O34" s="15">
        <v>0</v>
      </c>
      <c r="P34" s="17">
        <v>4465896</v>
      </c>
      <c r="Q34" s="18">
        <v>1.3426</v>
      </c>
      <c r="R34" s="18">
        <v>1.3432999999999999</v>
      </c>
      <c r="S34" s="18">
        <v>7.1000000000000004E-3</v>
      </c>
      <c r="T34" s="19">
        <v>1406.6552999999999</v>
      </c>
      <c r="U34" s="19">
        <v>27.527799999999999</v>
      </c>
      <c r="V34" s="19">
        <v>2.7528000000000001</v>
      </c>
      <c r="W34" s="20" t="s">
        <v>598</v>
      </c>
      <c r="X34" s="18">
        <v>0.1134</v>
      </c>
      <c r="Y34" s="18">
        <v>0.1128</v>
      </c>
      <c r="Z34" s="18">
        <v>5.9999999999999995E-4</v>
      </c>
      <c r="AA34" s="19">
        <v>118.8573</v>
      </c>
      <c r="AB34" s="21" t="s">
        <v>598</v>
      </c>
      <c r="AC34" s="18">
        <v>11834.828</v>
      </c>
      <c r="AD34" s="17">
        <v>0</v>
      </c>
      <c r="AE34" s="17">
        <v>0</v>
      </c>
      <c r="AF34" s="17">
        <v>377352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377352</v>
      </c>
      <c r="AP34" s="17">
        <v>0</v>
      </c>
      <c r="AQ34" s="17">
        <v>0</v>
      </c>
      <c r="AR34" s="17">
        <v>377352</v>
      </c>
      <c r="AS34" s="17">
        <v>0</v>
      </c>
      <c r="AT34" s="18">
        <v>0</v>
      </c>
      <c r="AU34" s="18">
        <v>0</v>
      </c>
      <c r="AV34" s="18">
        <v>100</v>
      </c>
      <c r="AW34" s="18">
        <v>0</v>
      </c>
      <c r="AX34" s="18">
        <v>0</v>
      </c>
      <c r="AY34" s="18">
        <v>0</v>
      </c>
      <c r="AZ34" s="18">
        <v>0</v>
      </c>
      <c r="BA34" s="18">
        <v>0</v>
      </c>
      <c r="BB34" s="18">
        <v>0</v>
      </c>
      <c r="BC34" s="18">
        <v>0</v>
      </c>
      <c r="BD34" s="18">
        <v>0</v>
      </c>
      <c r="BE34" s="18">
        <v>100</v>
      </c>
      <c r="BF34" s="18">
        <v>0</v>
      </c>
      <c r="BG34" s="18">
        <v>0</v>
      </c>
      <c r="BH34" s="18">
        <v>100</v>
      </c>
      <c r="BI34" s="18">
        <v>0</v>
      </c>
    </row>
    <row r="35" spans="1:61" s="22" customFormat="1" ht="12" hidden="1">
      <c r="A35" s="12">
        <v>4338</v>
      </c>
      <c r="B35" s="13" t="s">
        <v>353</v>
      </c>
      <c r="C35" s="14">
        <v>3557</v>
      </c>
      <c r="D35" s="14" t="s">
        <v>354</v>
      </c>
      <c r="E35" s="16">
        <v>32.7532</v>
      </c>
      <c r="F35" s="16">
        <v>-98.307299999999998</v>
      </c>
      <c r="G35" s="13" t="s">
        <v>597</v>
      </c>
      <c r="H35" s="13"/>
      <c r="I35" s="15">
        <v>0</v>
      </c>
      <c r="J35" s="16">
        <v>0.1295</v>
      </c>
      <c r="K35" s="17">
        <v>25</v>
      </c>
      <c r="L35" s="15">
        <v>0</v>
      </c>
      <c r="M35" s="17">
        <v>0</v>
      </c>
      <c r="N35" s="18">
        <v>0</v>
      </c>
      <c r="O35" s="15">
        <v>0</v>
      </c>
      <c r="P35" s="17">
        <v>0</v>
      </c>
      <c r="Q35" s="18">
        <v>0</v>
      </c>
      <c r="R35" s="18">
        <v>0</v>
      </c>
      <c r="S35" s="18">
        <v>0</v>
      </c>
      <c r="T35" s="19">
        <v>0</v>
      </c>
      <c r="U35" s="19">
        <v>0</v>
      </c>
      <c r="V35" s="19">
        <v>0</v>
      </c>
      <c r="W35" s="20" t="s">
        <v>598</v>
      </c>
      <c r="X35" s="18">
        <v>0</v>
      </c>
      <c r="Y35" s="18">
        <v>0</v>
      </c>
      <c r="Z35" s="18">
        <v>0</v>
      </c>
      <c r="AA35" s="19">
        <v>0</v>
      </c>
      <c r="AB35" s="21" t="s">
        <v>598</v>
      </c>
      <c r="AC35" s="18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28352.94</v>
      </c>
      <c r="AI35" s="17">
        <v>0</v>
      </c>
      <c r="AJ35" s="17">
        <v>0</v>
      </c>
      <c r="AK35" s="17">
        <v>0</v>
      </c>
      <c r="AL35" s="17">
        <v>0</v>
      </c>
      <c r="AM35" s="17">
        <v>0</v>
      </c>
      <c r="AN35" s="17">
        <v>0</v>
      </c>
      <c r="AO35" s="17">
        <v>0</v>
      </c>
      <c r="AP35" s="17">
        <v>28352.94</v>
      </c>
      <c r="AQ35" s="17">
        <v>0</v>
      </c>
      <c r="AR35" s="17">
        <v>0</v>
      </c>
      <c r="AS35" s="17">
        <v>28352.94</v>
      </c>
      <c r="AT35" s="18">
        <v>0</v>
      </c>
      <c r="AU35" s="18">
        <v>0</v>
      </c>
      <c r="AV35" s="18">
        <v>0</v>
      </c>
      <c r="AW35" s="18">
        <v>0</v>
      </c>
      <c r="AX35" s="18">
        <v>100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100</v>
      </c>
      <c r="BG35" s="18">
        <v>0</v>
      </c>
      <c r="BH35" s="18">
        <v>0</v>
      </c>
      <c r="BI35" s="18">
        <v>100</v>
      </c>
    </row>
    <row r="36" spans="1:61" s="22" customFormat="1" ht="12">
      <c r="A36" s="12">
        <v>4398</v>
      </c>
      <c r="B36" s="13" t="s">
        <v>290</v>
      </c>
      <c r="C36" s="14">
        <v>3559</v>
      </c>
      <c r="D36" s="14" t="s">
        <v>330</v>
      </c>
      <c r="E36" s="16">
        <v>25.914999999999999</v>
      </c>
      <c r="F36" s="16">
        <v>-97.520200000000003</v>
      </c>
      <c r="G36" s="13" t="s">
        <v>507</v>
      </c>
      <c r="H36" s="13" t="s">
        <v>508</v>
      </c>
      <c r="I36" s="15">
        <v>0</v>
      </c>
      <c r="J36" s="16">
        <v>0.1013</v>
      </c>
      <c r="K36" s="17">
        <v>181.4</v>
      </c>
      <c r="L36" s="15">
        <v>0</v>
      </c>
      <c r="M36" s="17">
        <v>0</v>
      </c>
      <c r="N36" s="18">
        <v>0</v>
      </c>
      <c r="O36" s="15">
        <v>0</v>
      </c>
      <c r="P36" s="17">
        <v>1810291.5930000001</v>
      </c>
      <c r="Q36" s="18">
        <v>0.40589999999999998</v>
      </c>
      <c r="R36" s="18">
        <v>0.32129999999999997</v>
      </c>
      <c r="S36" s="18">
        <v>6.8999999999999999E-3</v>
      </c>
      <c r="T36" s="19">
        <v>1336.3587</v>
      </c>
      <c r="U36" s="19">
        <v>26.1539</v>
      </c>
      <c r="V36" s="19">
        <v>2.6154000000000002</v>
      </c>
      <c r="W36" s="20" t="s">
        <v>598</v>
      </c>
      <c r="X36" s="18">
        <v>3.61E-2</v>
      </c>
      <c r="Y36" s="18">
        <v>3.7499999999999999E-2</v>
      </c>
      <c r="Z36" s="18">
        <v>5.9999999999999995E-4</v>
      </c>
      <c r="AA36" s="19">
        <v>118.8494</v>
      </c>
      <c r="AB36" s="21" t="s">
        <v>598</v>
      </c>
      <c r="AC36" s="18">
        <v>11244.1366</v>
      </c>
      <c r="AD36" s="17">
        <v>0</v>
      </c>
      <c r="AE36" s="17">
        <v>221.95</v>
      </c>
      <c r="AF36" s="17">
        <v>160776.76999999999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160998.72</v>
      </c>
      <c r="AP36" s="17">
        <v>0</v>
      </c>
      <c r="AQ36" s="17">
        <v>0</v>
      </c>
      <c r="AR36" s="17">
        <v>160998.72</v>
      </c>
      <c r="AS36" s="17">
        <v>0</v>
      </c>
      <c r="AT36" s="18">
        <v>0</v>
      </c>
      <c r="AU36" s="18">
        <v>0.13789999999999999</v>
      </c>
      <c r="AV36" s="18">
        <v>99.862099999999998</v>
      </c>
      <c r="AW36" s="18">
        <v>0</v>
      </c>
      <c r="AX36" s="18">
        <v>0</v>
      </c>
      <c r="AY36" s="18">
        <v>0</v>
      </c>
      <c r="AZ36" s="18">
        <v>0</v>
      </c>
      <c r="BA36" s="18">
        <v>0</v>
      </c>
      <c r="BB36" s="18">
        <v>0</v>
      </c>
      <c r="BC36" s="18">
        <v>0</v>
      </c>
      <c r="BD36" s="18">
        <v>0</v>
      </c>
      <c r="BE36" s="18">
        <v>100</v>
      </c>
      <c r="BF36" s="18">
        <v>0</v>
      </c>
      <c r="BG36" s="18">
        <v>0</v>
      </c>
      <c r="BH36" s="18">
        <v>100</v>
      </c>
      <c r="BI36" s="18">
        <v>0</v>
      </c>
    </row>
    <row r="37" spans="1:61" s="22" customFormat="1" ht="12">
      <c r="A37" s="12">
        <v>4225</v>
      </c>
      <c r="B37" s="13" t="s">
        <v>451</v>
      </c>
      <c r="C37" s="14">
        <v>3561</v>
      </c>
      <c r="D37" s="14" t="s">
        <v>452</v>
      </c>
      <c r="E37" s="16">
        <v>30.646899999999999</v>
      </c>
      <c r="F37" s="16">
        <v>-96.372500000000002</v>
      </c>
      <c r="G37" s="13" t="s">
        <v>507</v>
      </c>
      <c r="H37" s="13" t="s">
        <v>508</v>
      </c>
      <c r="I37" s="15">
        <v>0</v>
      </c>
      <c r="J37" s="16">
        <v>0.14069999999999999</v>
      </c>
      <c r="K37" s="17">
        <v>138</v>
      </c>
      <c r="L37" s="15">
        <v>0</v>
      </c>
      <c r="M37" s="17">
        <v>0</v>
      </c>
      <c r="N37" s="18">
        <v>0</v>
      </c>
      <c r="O37" s="15">
        <v>0</v>
      </c>
      <c r="P37" s="17">
        <v>2528787.5380000002</v>
      </c>
      <c r="Q37" s="18">
        <v>1.2302</v>
      </c>
      <c r="R37" s="18">
        <v>1.6836</v>
      </c>
      <c r="S37" s="18">
        <v>5.33E-2</v>
      </c>
      <c r="T37" s="19">
        <v>1766.4628</v>
      </c>
      <c r="U37" s="19">
        <v>34.570500000000003</v>
      </c>
      <c r="V37" s="19">
        <v>3.4571000000000001</v>
      </c>
      <c r="W37" s="20" t="s">
        <v>598</v>
      </c>
      <c r="X37" s="18">
        <v>8.2799999999999999E-2</v>
      </c>
      <c r="Y37" s="18">
        <v>8.5999999999999993E-2</v>
      </c>
      <c r="Z37" s="18">
        <v>3.5999999999999999E-3</v>
      </c>
      <c r="AA37" s="19">
        <v>118.85250000000001</v>
      </c>
      <c r="AB37" s="21" t="s">
        <v>598</v>
      </c>
      <c r="AC37" s="18">
        <v>14862.644399999999</v>
      </c>
      <c r="AD37" s="17">
        <v>0</v>
      </c>
      <c r="AE37" s="17">
        <v>2225.9499999999998</v>
      </c>
      <c r="AF37" s="17">
        <v>167917.9</v>
      </c>
      <c r="AG37" s="17">
        <v>0</v>
      </c>
      <c r="AH37" s="17">
        <v>0</v>
      </c>
      <c r="AI37" s="17">
        <v>0</v>
      </c>
      <c r="AJ37" s="17">
        <v>0</v>
      </c>
      <c r="AK37" s="17">
        <v>0</v>
      </c>
      <c r="AL37" s="17">
        <v>0</v>
      </c>
      <c r="AM37" s="17">
        <v>0</v>
      </c>
      <c r="AN37" s="17">
        <v>0</v>
      </c>
      <c r="AO37" s="17">
        <v>170143.85</v>
      </c>
      <c r="AP37" s="17">
        <v>0</v>
      </c>
      <c r="AQ37" s="17">
        <v>0</v>
      </c>
      <c r="AR37" s="17">
        <v>170143.85</v>
      </c>
      <c r="AS37" s="17">
        <v>0</v>
      </c>
      <c r="AT37" s="18">
        <v>0</v>
      </c>
      <c r="AU37" s="18">
        <v>1.3083</v>
      </c>
      <c r="AV37" s="18">
        <v>98.691699999999997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100</v>
      </c>
      <c r="BF37" s="18">
        <v>0</v>
      </c>
      <c r="BG37" s="18">
        <v>0</v>
      </c>
      <c r="BH37" s="18">
        <v>100</v>
      </c>
      <c r="BI37" s="18">
        <v>0</v>
      </c>
    </row>
    <row r="38" spans="1:61" s="22" customFormat="1" ht="12">
      <c r="A38" s="12">
        <v>4227</v>
      </c>
      <c r="B38" s="13" t="s">
        <v>455</v>
      </c>
      <c r="C38" s="14">
        <v>3574</v>
      </c>
      <c r="D38" s="14" t="s">
        <v>456</v>
      </c>
      <c r="E38" s="16">
        <v>32.912500000000001</v>
      </c>
      <c r="F38" s="16">
        <v>-96.623099999999994</v>
      </c>
      <c r="G38" s="13" t="s">
        <v>507</v>
      </c>
      <c r="H38" s="13" t="s">
        <v>508</v>
      </c>
      <c r="I38" s="15">
        <v>0</v>
      </c>
      <c r="J38" s="16">
        <v>0.01</v>
      </c>
      <c r="K38" s="17">
        <v>96.4</v>
      </c>
      <c r="L38" s="15">
        <v>0</v>
      </c>
      <c r="M38" s="17">
        <v>0</v>
      </c>
      <c r="N38" s="18">
        <v>0</v>
      </c>
      <c r="O38" s="15">
        <v>0</v>
      </c>
      <c r="P38" s="17">
        <v>124282</v>
      </c>
      <c r="Q38" s="18">
        <v>0.70740000000000003</v>
      </c>
      <c r="R38" s="18">
        <v>0.71330000000000005</v>
      </c>
      <c r="S38" s="18">
        <v>8.6999999999999994E-3</v>
      </c>
      <c r="T38" s="19">
        <v>1743.3023000000001</v>
      </c>
      <c r="U38" s="19">
        <v>34.117800000000003</v>
      </c>
      <c r="V38" s="19">
        <v>3.4117999999999999</v>
      </c>
      <c r="W38" s="20" t="s">
        <v>598</v>
      </c>
      <c r="X38" s="18">
        <v>4.82E-2</v>
      </c>
      <c r="Y38" s="18">
        <v>4.8300000000000003E-2</v>
      </c>
      <c r="Z38" s="18">
        <v>5.9999999999999995E-4</v>
      </c>
      <c r="AA38" s="19">
        <v>118.8507</v>
      </c>
      <c r="AB38" s="21" t="s">
        <v>598</v>
      </c>
      <c r="AC38" s="18">
        <v>14668.004199999999</v>
      </c>
      <c r="AD38" s="17">
        <v>0</v>
      </c>
      <c r="AE38" s="17">
        <v>0</v>
      </c>
      <c r="AF38" s="17">
        <v>8473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8473</v>
      </c>
      <c r="AP38" s="17">
        <v>0</v>
      </c>
      <c r="AQ38" s="17">
        <v>0</v>
      </c>
      <c r="AR38" s="17">
        <v>8473</v>
      </c>
      <c r="AS38" s="17">
        <v>0</v>
      </c>
      <c r="AT38" s="18">
        <v>0</v>
      </c>
      <c r="AU38" s="18">
        <v>0</v>
      </c>
      <c r="AV38" s="18">
        <v>100</v>
      </c>
      <c r="AW38" s="18">
        <v>0</v>
      </c>
      <c r="AX38" s="18">
        <v>0</v>
      </c>
      <c r="AY38" s="18">
        <v>0</v>
      </c>
      <c r="AZ38" s="18">
        <v>0</v>
      </c>
      <c r="BA38" s="18">
        <v>0</v>
      </c>
      <c r="BB38" s="18">
        <v>0</v>
      </c>
      <c r="BC38" s="18">
        <v>0</v>
      </c>
      <c r="BD38" s="18">
        <v>0</v>
      </c>
      <c r="BE38" s="18">
        <v>100</v>
      </c>
      <c r="BF38" s="18">
        <v>0</v>
      </c>
      <c r="BG38" s="18">
        <v>0</v>
      </c>
      <c r="BH38" s="18">
        <v>100</v>
      </c>
      <c r="BI38" s="18">
        <v>0</v>
      </c>
    </row>
    <row r="39" spans="1:61" s="22" customFormat="1" ht="12">
      <c r="A39" s="12">
        <v>4374</v>
      </c>
      <c r="B39" s="13" t="s">
        <v>265</v>
      </c>
      <c r="C39" s="14">
        <v>3576</v>
      </c>
      <c r="D39" s="14" t="s">
        <v>266</v>
      </c>
      <c r="E39" s="16">
        <v>33.066699999999997</v>
      </c>
      <c r="F39" s="16">
        <v>-96.451899999999995</v>
      </c>
      <c r="G39" s="13" t="s">
        <v>507</v>
      </c>
      <c r="H39" s="13" t="s">
        <v>508</v>
      </c>
      <c r="I39" s="15">
        <v>0</v>
      </c>
      <c r="J39" s="16">
        <v>0.1613</v>
      </c>
      <c r="K39" s="17">
        <v>427.7</v>
      </c>
      <c r="L39" s="15">
        <v>0</v>
      </c>
      <c r="M39" s="17">
        <v>0</v>
      </c>
      <c r="N39" s="18">
        <v>0</v>
      </c>
      <c r="O39" s="15">
        <v>0</v>
      </c>
      <c r="P39" s="17">
        <v>6994379</v>
      </c>
      <c r="Q39" s="18">
        <v>0.61399999999999999</v>
      </c>
      <c r="R39" s="18">
        <v>0.56850000000000001</v>
      </c>
      <c r="S39" s="18">
        <v>8.0000000000000002E-3</v>
      </c>
      <c r="T39" s="19">
        <v>1376.3035</v>
      </c>
      <c r="U39" s="19">
        <v>26.921399999999998</v>
      </c>
      <c r="V39" s="19">
        <v>2.6920999999999999</v>
      </c>
      <c r="W39" s="20" t="s">
        <v>598</v>
      </c>
      <c r="X39" s="18">
        <v>5.3100000000000001E-2</v>
      </c>
      <c r="Y39" s="18">
        <v>4.9700000000000001E-2</v>
      </c>
      <c r="Z39" s="18">
        <v>6.9999999999999999E-4</v>
      </c>
      <c r="AA39" s="19">
        <v>118.9122</v>
      </c>
      <c r="AB39" s="21" t="s">
        <v>598</v>
      </c>
      <c r="AC39" s="18">
        <v>11574.117899999999</v>
      </c>
      <c r="AD39" s="17">
        <v>0</v>
      </c>
      <c r="AE39" s="17">
        <v>808</v>
      </c>
      <c r="AF39" s="17">
        <v>603504.0588</v>
      </c>
      <c r="AG39" s="17">
        <v>0</v>
      </c>
      <c r="AH39" s="17">
        <v>0</v>
      </c>
      <c r="AI39" s="17">
        <v>0</v>
      </c>
      <c r="AJ39" s="17">
        <v>0</v>
      </c>
      <c r="AK39" s="17">
        <v>0</v>
      </c>
      <c r="AL39" s="17">
        <v>0</v>
      </c>
      <c r="AM39" s="17">
        <v>0</v>
      </c>
      <c r="AN39" s="17">
        <v>0</v>
      </c>
      <c r="AO39" s="17">
        <v>604312.0588</v>
      </c>
      <c r="AP39" s="17">
        <v>0</v>
      </c>
      <c r="AQ39" s="17">
        <v>0</v>
      </c>
      <c r="AR39" s="17">
        <v>604312.0588</v>
      </c>
      <c r="AS39" s="17">
        <v>0</v>
      </c>
      <c r="AT39" s="18">
        <v>0</v>
      </c>
      <c r="AU39" s="18">
        <v>0.13370000000000001</v>
      </c>
      <c r="AV39" s="18">
        <v>99.866299999999995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100</v>
      </c>
      <c r="BF39" s="18">
        <v>0</v>
      </c>
      <c r="BG39" s="18">
        <v>0</v>
      </c>
      <c r="BH39" s="18">
        <v>100</v>
      </c>
      <c r="BI39" s="18">
        <v>0</v>
      </c>
    </row>
    <row r="40" spans="1:61" s="22" customFormat="1" ht="12" hidden="1">
      <c r="A40" s="12">
        <v>4197</v>
      </c>
      <c r="B40" s="13" t="s">
        <v>595</v>
      </c>
      <c r="C40" s="14">
        <v>3581</v>
      </c>
      <c r="D40" s="14" t="s">
        <v>596</v>
      </c>
      <c r="E40" s="16">
        <v>29.5884</v>
      </c>
      <c r="F40" s="16">
        <v>-97.954099999999997</v>
      </c>
      <c r="G40" s="13" t="s">
        <v>597</v>
      </c>
      <c r="H40" s="13"/>
      <c r="I40" s="15">
        <v>0</v>
      </c>
      <c r="J40" s="16">
        <v>0.59489999999999998</v>
      </c>
      <c r="K40" s="17">
        <v>2.8</v>
      </c>
      <c r="L40" s="15">
        <v>0</v>
      </c>
      <c r="M40" s="17">
        <v>0</v>
      </c>
      <c r="N40" s="18">
        <v>0</v>
      </c>
      <c r="O40" s="15">
        <v>0</v>
      </c>
      <c r="P40" s="17">
        <v>0</v>
      </c>
      <c r="Q40" s="18">
        <v>0</v>
      </c>
      <c r="R40" s="18">
        <v>0</v>
      </c>
      <c r="S40" s="18">
        <v>0</v>
      </c>
      <c r="T40" s="19">
        <v>0</v>
      </c>
      <c r="U40" s="19">
        <v>0</v>
      </c>
      <c r="V40" s="19">
        <v>0</v>
      </c>
      <c r="W40" s="20" t="s">
        <v>598</v>
      </c>
      <c r="X40" s="18">
        <v>0</v>
      </c>
      <c r="Y40" s="18">
        <v>0</v>
      </c>
      <c r="Z40" s="18">
        <v>0</v>
      </c>
      <c r="AA40" s="19">
        <v>0</v>
      </c>
      <c r="AB40" s="21" t="s">
        <v>598</v>
      </c>
      <c r="AC40" s="18">
        <v>0</v>
      </c>
      <c r="AD40" s="17">
        <v>0</v>
      </c>
      <c r="AE40" s="17">
        <v>0</v>
      </c>
      <c r="AF40" s="17">
        <v>0</v>
      </c>
      <c r="AG40" s="17">
        <v>0</v>
      </c>
      <c r="AH40" s="17">
        <v>14590.95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14590.95</v>
      </c>
      <c r="AQ40" s="17">
        <v>0</v>
      </c>
      <c r="AR40" s="17">
        <v>0</v>
      </c>
      <c r="AS40" s="17">
        <v>14590.95</v>
      </c>
      <c r="AT40" s="18">
        <v>0</v>
      </c>
      <c r="AU40" s="18">
        <v>0</v>
      </c>
      <c r="AV40" s="18">
        <v>0</v>
      </c>
      <c r="AW40" s="18">
        <v>0</v>
      </c>
      <c r="AX40" s="18">
        <v>100</v>
      </c>
      <c r="AY40" s="18">
        <v>0</v>
      </c>
      <c r="AZ40" s="18">
        <v>0</v>
      </c>
      <c r="BA40" s="18">
        <v>0</v>
      </c>
      <c r="BB40" s="18">
        <v>0</v>
      </c>
      <c r="BC40" s="18">
        <v>0</v>
      </c>
      <c r="BD40" s="18">
        <v>0</v>
      </c>
      <c r="BE40" s="18">
        <v>0</v>
      </c>
      <c r="BF40" s="18">
        <v>100</v>
      </c>
      <c r="BG40" s="18">
        <v>0</v>
      </c>
      <c r="BH40" s="18">
        <v>0</v>
      </c>
      <c r="BI40" s="18">
        <v>100</v>
      </c>
    </row>
    <row r="41" spans="1:61" s="22" customFormat="1" ht="12" hidden="1">
      <c r="A41" s="12">
        <v>4259</v>
      </c>
      <c r="B41" s="13" t="s">
        <v>389</v>
      </c>
      <c r="C41" s="14">
        <v>3582</v>
      </c>
      <c r="D41" s="14" t="s">
        <v>596</v>
      </c>
      <c r="E41" s="16">
        <v>29.5884</v>
      </c>
      <c r="F41" s="16">
        <v>-97.954099999999997</v>
      </c>
      <c r="G41" s="13" t="s">
        <v>597</v>
      </c>
      <c r="H41" s="13"/>
      <c r="I41" s="15">
        <v>0</v>
      </c>
      <c r="J41" s="16">
        <v>0.67820000000000003</v>
      </c>
      <c r="K41" s="17">
        <v>3.6</v>
      </c>
      <c r="L41" s="15">
        <v>0</v>
      </c>
      <c r="M41" s="17">
        <v>0</v>
      </c>
      <c r="N41" s="18">
        <v>0</v>
      </c>
      <c r="O41" s="15">
        <v>0</v>
      </c>
      <c r="P41" s="17">
        <v>0</v>
      </c>
      <c r="Q41" s="18">
        <v>0</v>
      </c>
      <c r="R41" s="18">
        <v>0</v>
      </c>
      <c r="S41" s="18">
        <v>0</v>
      </c>
      <c r="T41" s="19">
        <v>0</v>
      </c>
      <c r="U41" s="19">
        <v>0</v>
      </c>
      <c r="V41" s="19">
        <v>0</v>
      </c>
      <c r="W41" s="20" t="s">
        <v>598</v>
      </c>
      <c r="X41" s="18">
        <v>0</v>
      </c>
      <c r="Y41" s="18">
        <v>0</v>
      </c>
      <c r="Z41" s="18">
        <v>0</v>
      </c>
      <c r="AA41" s="19">
        <v>0</v>
      </c>
      <c r="AB41" s="21" t="s">
        <v>598</v>
      </c>
      <c r="AC41" s="18">
        <v>0</v>
      </c>
      <c r="AD41" s="17">
        <v>0</v>
      </c>
      <c r="AE41" s="17">
        <v>0</v>
      </c>
      <c r="AF41" s="17">
        <v>0</v>
      </c>
      <c r="AG41" s="17">
        <v>0</v>
      </c>
      <c r="AH41" s="17">
        <v>21388.94</v>
      </c>
      <c r="AI41" s="17">
        <v>0</v>
      </c>
      <c r="AJ41" s="17">
        <v>0</v>
      </c>
      <c r="AK41" s="17">
        <v>0</v>
      </c>
      <c r="AL41" s="17">
        <v>0</v>
      </c>
      <c r="AM41" s="17">
        <v>0</v>
      </c>
      <c r="AN41" s="17">
        <v>0</v>
      </c>
      <c r="AO41" s="17">
        <v>0</v>
      </c>
      <c r="AP41" s="17">
        <v>21388.94</v>
      </c>
      <c r="AQ41" s="17">
        <v>0</v>
      </c>
      <c r="AR41" s="17">
        <v>0</v>
      </c>
      <c r="AS41" s="17">
        <v>21388.94</v>
      </c>
      <c r="AT41" s="18">
        <v>0</v>
      </c>
      <c r="AU41" s="18">
        <v>0</v>
      </c>
      <c r="AV41" s="18">
        <v>0</v>
      </c>
      <c r="AW41" s="18">
        <v>0</v>
      </c>
      <c r="AX41" s="18">
        <v>100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100</v>
      </c>
      <c r="BG41" s="18">
        <v>0</v>
      </c>
      <c r="BH41" s="18">
        <v>0</v>
      </c>
      <c r="BI41" s="18">
        <v>100</v>
      </c>
    </row>
    <row r="42" spans="1:61" s="22" customFormat="1" ht="12" hidden="1">
      <c r="A42" s="12">
        <v>4288</v>
      </c>
      <c r="B42" s="13" t="s">
        <v>305</v>
      </c>
      <c r="C42" s="14">
        <v>3583</v>
      </c>
      <c r="D42" s="14" t="s">
        <v>306</v>
      </c>
      <c r="E42" s="16">
        <v>29.462</v>
      </c>
      <c r="F42" s="16">
        <v>-97.497699999999995</v>
      </c>
      <c r="G42" s="13" t="s">
        <v>597</v>
      </c>
      <c r="H42" s="13"/>
      <c r="I42" s="15">
        <v>0</v>
      </c>
      <c r="J42" s="16">
        <v>0.53839999999999999</v>
      </c>
      <c r="K42" s="17">
        <v>2.4</v>
      </c>
      <c r="L42" s="15">
        <v>0</v>
      </c>
      <c r="M42" s="17">
        <v>0</v>
      </c>
      <c r="N42" s="18">
        <v>0</v>
      </c>
      <c r="O42" s="15">
        <v>0</v>
      </c>
      <c r="P42" s="17">
        <v>0</v>
      </c>
      <c r="Q42" s="18">
        <v>0</v>
      </c>
      <c r="R42" s="18">
        <v>0</v>
      </c>
      <c r="S42" s="18">
        <v>0</v>
      </c>
      <c r="T42" s="19">
        <v>0</v>
      </c>
      <c r="U42" s="19">
        <v>0</v>
      </c>
      <c r="V42" s="19">
        <v>0</v>
      </c>
      <c r="W42" s="20" t="s">
        <v>598</v>
      </c>
      <c r="X42" s="18">
        <v>0</v>
      </c>
      <c r="Y42" s="18">
        <v>0</v>
      </c>
      <c r="Z42" s="18">
        <v>0</v>
      </c>
      <c r="AA42" s="19">
        <v>0</v>
      </c>
      <c r="AB42" s="21" t="s">
        <v>598</v>
      </c>
      <c r="AC42" s="18">
        <v>0</v>
      </c>
      <c r="AD42" s="17">
        <v>0</v>
      </c>
      <c r="AE42" s="17">
        <v>0</v>
      </c>
      <c r="AF42" s="17">
        <v>0</v>
      </c>
      <c r="AG42" s="17">
        <v>0</v>
      </c>
      <c r="AH42" s="17">
        <v>11319.96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11319.96</v>
      </c>
      <c r="AQ42" s="17">
        <v>0</v>
      </c>
      <c r="AR42" s="17">
        <v>0</v>
      </c>
      <c r="AS42" s="17">
        <v>11319.96</v>
      </c>
      <c r="AT42" s="18">
        <v>0</v>
      </c>
      <c r="AU42" s="18">
        <v>0</v>
      </c>
      <c r="AV42" s="18">
        <v>0</v>
      </c>
      <c r="AW42" s="18">
        <v>0</v>
      </c>
      <c r="AX42" s="18">
        <v>100</v>
      </c>
      <c r="AY42" s="18">
        <v>0</v>
      </c>
      <c r="AZ42" s="18">
        <v>0</v>
      </c>
      <c r="BA42" s="18">
        <v>0</v>
      </c>
      <c r="BB42" s="18">
        <v>0</v>
      </c>
      <c r="BC42" s="18">
        <v>0</v>
      </c>
      <c r="BD42" s="18">
        <v>0</v>
      </c>
      <c r="BE42" s="18">
        <v>0</v>
      </c>
      <c r="BF42" s="18">
        <v>100</v>
      </c>
      <c r="BG42" s="18">
        <v>0</v>
      </c>
      <c r="BH42" s="18">
        <v>0</v>
      </c>
      <c r="BI42" s="18">
        <v>100</v>
      </c>
    </row>
    <row r="43" spans="1:61" s="22" customFormat="1" ht="12" hidden="1">
      <c r="A43" s="12">
        <v>4289</v>
      </c>
      <c r="B43" s="13" t="s">
        <v>307</v>
      </c>
      <c r="C43" s="14">
        <v>3584</v>
      </c>
      <c r="D43" s="14" t="s">
        <v>306</v>
      </c>
      <c r="E43" s="16">
        <v>29.462</v>
      </c>
      <c r="F43" s="16">
        <v>-97.497699999999995</v>
      </c>
      <c r="G43" s="13" t="s">
        <v>597</v>
      </c>
      <c r="H43" s="13"/>
      <c r="I43" s="15">
        <v>0</v>
      </c>
      <c r="J43" s="16">
        <v>0.54990000000000006</v>
      </c>
      <c r="K43" s="17">
        <v>2.4</v>
      </c>
      <c r="L43" s="15">
        <v>0</v>
      </c>
      <c r="M43" s="17">
        <v>0</v>
      </c>
      <c r="N43" s="18">
        <v>0</v>
      </c>
      <c r="O43" s="15">
        <v>0</v>
      </c>
      <c r="P43" s="17">
        <v>0</v>
      </c>
      <c r="Q43" s="18">
        <v>0</v>
      </c>
      <c r="R43" s="18">
        <v>0</v>
      </c>
      <c r="S43" s="18">
        <v>0</v>
      </c>
      <c r="T43" s="19">
        <v>0</v>
      </c>
      <c r="U43" s="19">
        <v>0</v>
      </c>
      <c r="V43" s="19">
        <v>0</v>
      </c>
      <c r="W43" s="20" t="s">
        <v>598</v>
      </c>
      <c r="X43" s="18">
        <v>0</v>
      </c>
      <c r="Y43" s="18">
        <v>0</v>
      </c>
      <c r="Z43" s="18">
        <v>0</v>
      </c>
      <c r="AA43" s="19">
        <v>0</v>
      </c>
      <c r="AB43" s="21" t="s">
        <v>598</v>
      </c>
      <c r="AC43" s="18">
        <v>0</v>
      </c>
      <c r="AD43" s="17">
        <v>0</v>
      </c>
      <c r="AE43" s="17">
        <v>0</v>
      </c>
      <c r="AF43" s="17">
        <v>0</v>
      </c>
      <c r="AG43" s="17">
        <v>0</v>
      </c>
      <c r="AH43" s="17">
        <v>11561.95</v>
      </c>
      <c r="AI43" s="17">
        <v>0</v>
      </c>
      <c r="AJ43" s="17">
        <v>0</v>
      </c>
      <c r="AK43" s="17">
        <v>0</v>
      </c>
      <c r="AL43" s="17">
        <v>0</v>
      </c>
      <c r="AM43" s="17">
        <v>0</v>
      </c>
      <c r="AN43" s="17">
        <v>0</v>
      </c>
      <c r="AO43" s="17">
        <v>0</v>
      </c>
      <c r="AP43" s="17">
        <v>11561.95</v>
      </c>
      <c r="AQ43" s="17">
        <v>0</v>
      </c>
      <c r="AR43" s="17">
        <v>0</v>
      </c>
      <c r="AS43" s="17">
        <v>11561.95</v>
      </c>
      <c r="AT43" s="18">
        <v>0</v>
      </c>
      <c r="AU43" s="18">
        <v>0</v>
      </c>
      <c r="AV43" s="18">
        <v>0</v>
      </c>
      <c r="AW43" s="18">
        <v>0</v>
      </c>
      <c r="AX43" s="18">
        <v>100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100</v>
      </c>
      <c r="BG43" s="18">
        <v>0</v>
      </c>
      <c r="BH43" s="18">
        <v>0</v>
      </c>
      <c r="BI43" s="18">
        <v>100</v>
      </c>
    </row>
    <row r="44" spans="1:61" s="22" customFormat="1" ht="12" hidden="1">
      <c r="A44" s="12">
        <v>4346</v>
      </c>
      <c r="B44" s="13" t="s">
        <v>358</v>
      </c>
      <c r="C44" s="14">
        <v>3585</v>
      </c>
      <c r="D44" s="14" t="s">
        <v>596</v>
      </c>
      <c r="E44" s="16">
        <v>29.5884</v>
      </c>
      <c r="F44" s="16">
        <v>-97.954099999999997</v>
      </c>
      <c r="G44" s="13" t="s">
        <v>597</v>
      </c>
      <c r="H44" s="13"/>
      <c r="I44" s="15">
        <v>0</v>
      </c>
      <c r="J44" s="16">
        <v>0.52549999999999997</v>
      </c>
      <c r="K44" s="17">
        <v>2.4</v>
      </c>
      <c r="L44" s="15">
        <v>0</v>
      </c>
      <c r="M44" s="17">
        <v>0</v>
      </c>
      <c r="N44" s="21">
        <v>0</v>
      </c>
      <c r="O44" s="15">
        <v>0</v>
      </c>
      <c r="P44" s="17">
        <v>0</v>
      </c>
      <c r="Q44" s="18">
        <v>0</v>
      </c>
      <c r="R44" s="18">
        <v>0</v>
      </c>
      <c r="S44" s="18">
        <v>0</v>
      </c>
      <c r="T44" s="19">
        <v>0</v>
      </c>
      <c r="U44" s="19">
        <v>0</v>
      </c>
      <c r="V44" s="19">
        <v>0</v>
      </c>
      <c r="W44" s="20" t="s">
        <v>598</v>
      </c>
      <c r="X44" s="18">
        <v>0</v>
      </c>
      <c r="Y44" s="18">
        <v>0</v>
      </c>
      <c r="Z44" s="18">
        <v>0</v>
      </c>
      <c r="AA44" s="19">
        <v>0</v>
      </c>
      <c r="AB44" s="21" t="s">
        <v>598</v>
      </c>
      <c r="AC44" s="18">
        <v>0</v>
      </c>
      <c r="AD44" s="17">
        <v>0</v>
      </c>
      <c r="AE44" s="17">
        <v>0</v>
      </c>
      <c r="AF44" s="17">
        <v>0</v>
      </c>
      <c r="AG44" s="17">
        <v>0</v>
      </c>
      <c r="AH44" s="17">
        <v>11047.96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11047.96</v>
      </c>
      <c r="AQ44" s="17">
        <v>0</v>
      </c>
      <c r="AR44" s="17">
        <v>0</v>
      </c>
      <c r="AS44" s="17">
        <v>11047.96</v>
      </c>
      <c r="AT44" s="18">
        <v>0</v>
      </c>
      <c r="AU44" s="18">
        <v>0</v>
      </c>
      <c r="AV44" s="18">
        <v>0</v>
      </c>
      <c r="AW44" s="18">
        <v>0</v>
      </c>
      <c r="AX44" s="18">
        <v>100</v>
      </c>
      <c r="AY44" s="18">
        <v>0</v>
      </c>
      <c r="AZ44" s="18">
        <v>0</v>
      </c>
      <c r="BA44" s="18">
        <v>0</v>
      </c>
      <c r="BB44" s="18">
        <v>0</v>
      </c>
      <c r="BC44" s="18">
        <v>0</v>
      </c>
      <c r="BD44" s="18">
        <v>0</v>
      </c>
      <c r="BE44" s="18">
        <v>0</v>
      </c>
      <c r="BF44" s="18">
        <v>100</v>
      </c>
      <c r="BG44" s="18">
        <v>0</v>
      </c>
      <c r="BH44" s="18">
        <v>0</v>
      </c>
      <c r="BI44" s="18">
        <v>100</v>
      </c>
    </row>
    <row r="45" spans="1:61" s="22" customFormat="1" ht="12" hidden="1">
      <c r="A45" s="12">
        <v>4422</v>
      </c>
      <c r="B45" s="13" t="s">
        <v>214</v>
      </c>
      <c r="C45" s="14">
        <v>3586</v>
      </c>
      <c r="D45" s="14" t="s">
        <v>596</v>
      </c>
      <c r="E45" s="16">
        <v>29.5884</v>
      </c>
      <c r="F45" s="16">
        <v>-97.954099999999997</v>
      </c>
      <c r="G45" s="13" t="s">
        <v>597</v>
      </c>
      <c r="H45" s="13"/>
      <c r="I45" s="15">
        <v>0</v>
      </c>
      <c r="J45" s="16">
        <v>0.34350000000000003</v>
      </c>
      <c r="K45" s="17">
        <v>2.4</v>
      </c>
      <c r="L45" s="15">
        <v>0</v>
      </c>
      <c r="M45" s="17">
        <v>0</v>
      </c>
      <c r="N45" s="18">
        <v>0</v>
      </c>
      <c r="O45" s="15">
        <v>0</v>
      </c>
      <c r="P45" s="17">
        <v>0</v>
      </c>
      <c r="Q45" s="18">
        <v>0</v>
      </c>
      <c r="R45" s="18">
        <v>0</v>
      </c>
      <c r="S45" s="18">
        <v>0</v>
      </c>
      <c r="T45" s="19">
        <v>0</v>
      </c>
      <c r="U45" s="19">
        <v>0</v>
      </c>
      <c r="V45" s="19">
        <v>0</v>
      </c>
      <c r="W45" s="20" t="s">
        <v>598</v>
      </c>
      <c r="X45" s="18">
        <v>0</v>
      </c>
      <c r="Y45" s="18">
        <v>0</v>
      </c>
      <c r="Z45" s="18">
        <v>0</v>
      </c>
      <c r="AA45" s="19">
        <v>0</v>
      </c>
      <c r="AB45" s="21" t="s">
        <v>598</v>
      </c>
      <c r="AC45" s="18">
        <v>0</v>
      </c>
      <c r="AD45" s="17">
        <v>0</v>
      </c>
      <c r="AE45" s="17">
        <v>0</v>
      </c>
      <c r="AF45" s="17">
        <v>0</v>
      </c>
      <c r="AG45" s="17">
        <v>0</v>
      </c>
      <c r="AH45" s="17">
        <v>7221.95</v>
      </c>
      <c r="AI45" s="17">
        <v>0</v>
      </c>
      <c r="AJ45" s="17">
        <v>0</v>
      </c>
      <c r="AK45" s="17">
        <v>0</v>
      </c>
      <c r="AL45" s="17">
        <v>0</v>
      </c>
      <c r="AM45" s="17">
        <v>0</v>
      </c>
      <c r="AN45" s="17">
        <v>0</v>
      </c>
      <c r="AO45" s="17">
        <v>0</v>
      </c>
      <c r="AP45" s="17">
        <v>7221.95</v>
      </c>
      <c r="AQ45" s="17">
        <v>0</v>
      </c>
      <c r="AR45" s="17">
        <v>0</v>
      </c>
      <c r="AS45" s="17">
        <v>7221.95</v>
      </c>
      <c r="AT45" s="18">
        <v>0</v>
      </c>
      <c r="AU45" s="18">
        <v>0</v>
      </c>
      <c r="AV45" s="18">
        <v>0</v>
      </c>
      <c r="AW45" s="18">
        <v>0</v>
      </c>
      <c r="AX45" s="18">
        <v>100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100</v>
      </c>
      <c r="BG45" s="18">
        <v>0</v>
      </c>
      <c r="BH45" s="18">
        <v>0</v>
      </c>
      <c r="BI45" s="18">
        <v>100</v>
      </c>
    </row>
    <row r="46" spans="1:61" s="22" customFormat="1" ht="12" hidden="1">
      <c r="A46" s="12">
        <v>4205</v>
      </c>
      <c r="B46" s="13" t="s">
        <v>515</v>
      </c>
      <c r="C46" s="14">
        <v>3594</v>
      </c>
      <c r="D46" s="14" t="s">
        <v>516</v>
      </c>
      <c r="E46" s="16">
        <v>30.335699999999999</v>
      </c>
      <c r="F46" s="16">
        <v>-97.787599999999998</v>
      </c>
      <c r="G46" s="13" t="s">
        <v>597</v>
      </c>
      <c r="H46" s="13"/>
      <c r="I46" s="15">
        <v>0</v>
      </c>
      <c r="J46" s="16">
        <v>0.3589</v>
      </c>
      <c r="K46" s="17">
        <v>16</v>
      </c>
      <c r="L46" s="15">
        <v>0</v>
      </c>
      <c r="M46" s="17">
        <v>0</v>
      </c>
      <c r="N46" s="18">
        <v>0</v>
      </c>
      <c r="O46" s="15">
        <v>0</v>
      </c>
      <c r="P46" s="17">
        <v>0</v>
      </c>
      <c r="Q46" s="18">
        <v>0</v>
      </c>
      <c r="R46" s="18">
        <v>0</v>
      </c>
      <c r="S46" s="18">
        <v>0</v>
      </c>
      <c r="T46" s="19">
        <v>0</v>
      </c>
      <c r="U46" s="19">
        <v>0</v>
      </c>
      <c r="V46" s="19">
        <v>0</v>
      </c>
      <c r="W46" s="20" t="s">
        <v>598</v>
      </c>
      <c r="X46" s="18">
        <v>0</v>
      </c>
      <c r="Y46" s="18">
        <v>0</v>
      </c>
      <c r="Z46" s="18">
        <v>0</v>
      </c>
      <c r="AA46" s="19">
        <v>0</v>
      </c>
      <c r="AB46" s="21" t="s">
        <v>598</v>
      </c>
      <c r="AC46" s="18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50303.96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50303.96</v>
      </c>
      <c r="AQ46" s="17">
        <v>0</v>
      </c>
      <c r="AR46" s="17">
        <v>0</v>
      </c>
      <c r="AS46" s="17">
        <v>50303.96</v>
      </c>
      <c r="AT46" s="18">
        <v>0</v>
      </c>
      <c r="AU46" s="18">
        <v>0</v>
      </c>
      <c r="AV46" s="18">
        <v>0</v>
      </c>
      <c r="AW46" s="18">
        <v>0</v>
      </c>
      <c r="AX46" s="18">
        <v>100</v>
      </c>
      <c r="AY46" s="18">
        <v>0</v>
      </c>
      <c r="AZ46" s="18">
        <v>0</v>
      </c>
      <c r="BA46" s="18">
        <v>0</v>
      </c>
      <c r="BB46" s="18">
        <v>0</v>
      </c>
      <c r="BC46" s="18">
        <v>0</v>
      </c>
      <c r="BD46" s="18">
        <v>0</v>
      </c>
      <c r="BE46" s="18">
        <v>0</v>
      </c>
      <c r="BF46" s="18">
        <v>100</v>
      </c>
      <c r="BG46" s="18">
        <v>0</v>
      </c>
      <c r="BH46" s="18">
        <v>0</v>
      </c>
      <c r="BI46" s="18">
        <v>100</v>
      </c>
    </row>
    <row r="47" spans="1:61" s="22" customFormat="1" ht="12" hidden="1">
      <c r="A47" s="12">
        <v>4226</v>
      </c>
      <c r="B47" s="13" t="s">
        <v>453</v>
      </c>
      <c r="C47" s="14">
        <v>3595</v>
      </c>
      <c r="D47" s="14" t="s">
        <v>454</v>
      </c>
      <c r="E47" s="16">
        <v>30.796600000000002</v>
      </c>
      <c r="F47" s="16">
        <v>-98.182400000000001</v>
      </c>
      <c r="G47" s="13" t="s">
        <v>597</v>
      </c>
      <c r="H47" s="13"/>
      <c r="I47" s="15">
        <v>0</v>
      </c>
      <c r="J47" s="16">
        <v>0.1573</v>
      </c>
      <c r="K47" s="17">
        <v>47.8</v>
      </c>
      <c r="L47" s="15">
        <v>0</v>
      </c>
      <c r="M47" s="17">
        <v>0</v>
      </c>
      <c r="N47" s="21">
        <v>0</v>
      </c>
      <c r="O47" s="15">
        <v>0</v>
      </c>
      <c r="P47" s="17">
        <v>0</v>
      </c>
      <c r="Q47" s="18">
        <v>0</v>
      </c>
      <c r="R47" s="18">
        <v>0</v>
      </c>
      <c r="S47" s="18">
        <v>0</v>
      </c>
      <c r="T47" s="19">
        <v>0</v>
      </c>
      <c r="U47" s="19">
        <v>0</v>
      </c>
      <c r="V47" s="19">
        <v>0</v>
      </c>
      <c r="W47" s="20" t="s">
        <v>598</v>
      </c>
      <c r="X47" s="18">
        <v>0</v>
      </c>
      <c r="Y47" s="18">
        <v>0</v>
      </c>
      <c r="Z47" s="18">
        <v>0</v>
      </c>
      <c r="AA47" s="19">
        <v>0</v>
      </c>
      <c r="AB47" s="21" t="s">
        <v>598</v>
      </c>
      <c r="AC47" s="18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65848.94</v>
      </c>
      <c r="AI47" s="17">
        <v>0</v>
      </c>
      <c r="AJ47" s="17">
        <v>0</v>
      </c>
      <c r="AK47" s="17">
        <v>0</v>
      </c>
      <c r="AL47" s="17">
        <v>0</v>
      </c>
      <c r="AM47" s="17">
        <v>0</v>
      </c>
      <c r="AN47" s="17">
        <v>0</v>
      </c>
      <c r="AO47" s="17">
        <v>0</v>
      </c>
      <c r="AP47" s="17">
        <v>65848.94</v>
      </c>
      <c r="AQ47" s="17">
        <v>0</v>
      </c>
      <c r="AR47" s="17">
        <v>0</v>
      </c>
      <c r="AS47" s="17">
        <v>65848.94</v>
      </c>
      <c r="AT47" s="18">
        <v>0</v>
      </c>
      <c r="AU47" s="18">
        <v>0</v>
      </c>
      <c r="AV47" s="18">
        <v>0</v>
      </c>
      <c r="AW47" s="18">
        <v>0</v>
      </c>
      <c r="AX47" s="18">
        <v>100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100</v>
      </c>
      <c r="BG47" s="18">
        <v>0</v>
      </c>
      <c r="BH47" s="18">
        <v>0</v>
      </c>
      <c r="BI47" s="18">
        <v>100</v>
      </c>
    </row>
    <row r="48" spans="1:61" s="22" customFormat="1" ht="12" hidden="1">
      <c r="A48" s="12">
        <v>4282</v>
      </c>
      <c r="B48" s="13" t="s">
        <v>420</v>
      </c>
      <c r="C48" s="14">
        <v>3597</v>
      </c>
      <c r="D48" s="14" t="s">
        <v>454</v>
      </c>
      <c r="E48" s="16">
        <v>30.796600000000002</v>
      </c>
      <c r="F48" s="16">
        <v>-98.182400000000001</v>
      </c>
      <c r="G48" s="13" t="s">
        <v>597</v>
      </c>
      <c r="H48" s="13"/>
      <c r="I48" s="15">
        <v>0</v>
      </c>
      <c r="J48" s="16">
        <v>0.1148</v>
      </c>
      <c r="K48" s="17">
        <v>60</v>
      </c>
      <c r="L48" s="15">
        <v>0</v>
      </c>
      <c r="M48" s="17">
        <v>0</v>
      </c>
      <c r="N48" s="18">
        <v>0</v>
      </c>
      <c r="O48" s="15">
        <v>0</v>
      </c>
      <c r="P48" s="17">
        <v>0</v>
      </c>
      <c r="Q48" s="18">
        <v>0</v>
      </c>
      <c r="R48" s="18">
        <v>0</v>
      </c>
      <c r="S48" s="18">
        <v>0</v>
      </c>
      <c r="T48" s="19">
        <v>0</v>
      </c>
      <c r="U48" s="19">
        <v>0</v>
      </c>
      <c r="V48" s="19">
        <v>0</v>
      </c>
      <c r="W48" s="20" t="s">
        <v>598</v>
      </c>
      <c r="X48" s="18">
        <v>0</v>
      </c>
      <c r="Y48" s="18">
        <v>0</v>
      </c>
      <c r="Z48" s="18">
        <v>0</v>
      </c>
      <c r="AA48" s="19">
        <v>0</v>
      </c>
      <c r="AB48" s="21" t="s">
        <v>598</v>
      </c>
      <c r="AC48" s="18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60330.94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60330.94</v>
      </c>
      <c r="AQ48" s="17">
        <v>0</v>
      </c>
      <c r="AR48" s="17">
        <v>0</v>
      </c>
      <c r="AS48" s="17">
        <v>60330.94</v>
      </c>
      <c r="AT48" s="18">
        <v>0</v>
      </c>
      <c r="AU48" s="18">
        <v>0</v>
      </c>
      <c r="AV48" s="18">
        <v>0</v>
      </c>
      <c r="AW48" s="18">
        <v>0</v>
      </c>
      <c r="AX48" s="18">
        <v>100</v>
      </c>
      <c r="AY48" s="18">
        <v>0</v>
      </c>
      <c r="AZ48" s="18">
        <v>0</v>
      </c>
      <c r="BA48" s="18">
        <v>0</v>
      </c>
      <c r="BB48" s="18">
        <v>0</v>
      </c>
      <c r="BC48" s="18">
        <v>0</v>
      </c>
      <c r="BD48" s="18">
        <v>0</v>
      </c>
      <c r="BE48" s="18">
        <v>0</v>
      </c>
      <c r="BF48" s="18">
        <v>100</v>
      </c>
      <c r="BG48" s="18">
        <v>0</v>
      </c>
      <c r="BH48" s="18">
        <v>0</v>
      </c>
      <c r="BI48" s="18">
        <v>100</v>
      </c>
    </row>
    <row r="49" spans="1:61" s="22" customFormat="1" ht="12" hidden="1">
      <c r="A49" s="12">
        <v>4303</v>
      </c>
      <c r="B49" s="13" t="s">
        <v>318</v>
      </c>
      <c r="C49" s="14">
        <v>3598</v>
      </c>
      <c r="D49" s="14" t="s">
        <v>454</v>
      </c>
      <c r="E49" s="16">
        <v>30.796600000000002</v>
      </c>
      <c r="F49" s="16">
        <v>-98.182400000000001</v>
      </c>
      <c r="G49" s="13" t="s">
        <v>597</v>
      </c>
      <c r="H49" s="13"/>
      <c r="I49" s="15">
        <v>0</v>
      </c>
      <c r="J49" s="16">
        <v>0.19109999999999999</v>
      </c>
      <c r="K49" s="17">
        <v>15</v>
      </c>
      <c r="L49" s="15">
        <v>0</v>
      </c>
      <c r="M49" s="17">
        <v>0</v>
      </c>
      <c r="N49" s="18">
        <v>0</v>
      </c>
      <c r="O49" s="15">
        <v>0</v>
      </c>
      <c r="P49" s="17">
        <v>0</v>
      </c>
      <c r="Q49" s="18">
        <v>0</v>
      </c>
      <c r="R49" s="18">
        <v>0</v>
      </c>
      <c r="S49" s="18">
        <v>0</v>
      </c>
      <c r="T49" s="19">
        <v>0</v>
      </c>
      <c r="U49" s="19">
        <v>0</v>
      </c>
      <c r="V49" s="19">
        <v>0</v>
      </c>
      <c r="W49" s="20" t="s">
        <v>598</v>
      </c>
      <c r="X49" s="18">
        <v>0</v>
      </c>
      <c r="Y49" s="18">
        <v>0</v>
      </c>
      <c r="Z49" s="18">
        <v>0</v>
      </c>
      <c r="AA49" s="19">
        <v>0</v>
      </c>
      <c r="AB49" s="21" t="s">
        <v>598</v>
      </c>
      <c r="AC49" s="18">
        <v>0</v>
      </c>
      <c r="AD49" s="17">
        <v>0</v>
      </c>
      <c r="AE49" s="17">
        <v>0</v>
      </c>
      <c r="AF49" s="17">
        <v>0</v>
      </c>
      <c r="AG49" s="17">
        <v>0</v>
      </c>
      <c r="AH49" s="17">
        <v>25105.95</v>
      </c>
      <c r="AI49" s="17">
        <v>0</v>
      </c>
      <c r="AJ49" s="17">
        <v>0</v>
      </c>
      <c r="AK49" s="17">
        <v>0</v>
      </c>
      <c r="AL49" s="17">
        <v>0</v>
      </c>
      <c r="AM49" s="17">
        <v>0</v>
      </c>
      <c r="AN49" s="17">
        <v>0</v>
      </c>
      <c r="AO49" s="17">
        <v>0</v>
      </c>
      <c r="AP49" s="17">
        <v>25105.95</v>
      </c>
      <c r="AQ49" s="17">
        <v>0</v>
      </c>
      <c r="AR49" s="17">
        <v>0</v>
      </c>
      <c r="AS49" s="17">
        <v>25105.95</v>
      </c>
      <c r="AT49" s="18">
        <v>0</v>
      </c>
      <c r="AU49" s="18">
        <v>0</v>
      </c>
      <c r="AV49" s="18">
        <v>0</v>
      </c>
      <c r="AW49" s="18">
        <v>0</v>
      </c>
      <c r="AX49" s="18">
        <v>100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100</v>
      </c>
      <c r="BG49" s="18">
        <v>0</v>
      </c>
      <c r="BH49" s="18">
        <v>0</v>
      </c>
      <c r="BI49" s="18">
        <v>100</v>
      </c>
    </row>
    <row r="50" spans="1:61" s="22" customFormat="1" ht="12" hidden="1">
      <c r="A50" s="12">
        <v>4329</v>
      </c>
      <c r="B50" s="13" t="s">
        <v>342</v>
      </c>
      <c r="C50" s="14">
        <v>3599</v>
      </c>
      <c r="D50" s="14" t="s">
        <v>454</v>
      </c>
      <c r="E50" s="16">
        <v>30.796600000000002</v>
      </c>
      <c r="F50" s="16">
        <v>-98.182400000000001</v>
      </c>
      <c r="G50" s="13" t="s">
        <v>597</v>
      </c>
      <c r="H50" s="13"/>
      <c r="I50" s="15">
        <v>0</v>
      </c>
      <c r="J50" s="16">
        <v>0.14319999999999999</v>
      </c>
      <c r="K50" s="17">
        <v>30</v>
      </c>
      <c r="L50" s="15">
        <v>0</v>
      </c>
      <c r="M50" s="17">
        <v>0</v>
      </c>
      <c r="N50" s="18">
        <v>0</v>
      </c>
      <c r="O50" s="15">
        <v>0</v>
      </c>
      <c r="P50" s="17">
        <v>0</v>
      </c>
      <c r="Q50" s="18">
        <v>0</v>
      </c>
      <c r="R50" s="18">
        <v>0</v>
      </c>
      <c r="S50" s="18">
        <v>0</v>
      </c>
      <c r="T50" s="19">
        <v>0</v>
      </c>
      <c r="U50" s="19">
        <v>0</v>
      </c>
      <c r="V50" s="19">
        <v>0</v>
      </c>
      <c r="W50" s="20" t="s">
        <v>598</v>
      </c>
      <c r="X50" s="18">
        <v>0</v>
      </c>
      <c r="Y50" s="18">
        <v>0</v>
      </c>
      <c r="Z50" s="18">
        <v>0</v>
      </c>
      <c r="AA50" s="19">
        <v>0</v>
      </c>
      <c r="AB50" s="21" t="s">
        <v>598</v>
      </c>
      <c r="AC50" s="18">
        <v>0</v>
      </c>
      <c r="AD50" s="17">
        <v>0</v>
      </c>
      <c r="AE50" s="17">
        <v>0</v>
      </c>
      <c r="AF50" s="17">
        <v>0</v>
      </c>
      <c r="AG50" s="17">
        <v>0</v>
      </c>
      <c r="AH50" s="17">
        <v>37632.94</v>
      </c>
      <c r="AI50" s="17">
        <v>0</v>
      </c>
      <c r="AJ50" s="17">
        <v>0</v>
      </c>
      <c r="AK50" s="17">
        <v>0</v>
      </c>
      <c r="AL50" s="17">
        <v>0</v>
      </c>
      <c r="AM50" s="17">
        <v>0</v>
      </c>
      <c r="AN50" s="17">
        <v>0</v>
      </c>
      <c r="AO50" s="17">
        <v>0</v>
      </c>
      <c r="AP50" s="17">
        <v>37632.94</v>
      </c>
      <c r="AQ50" s="17">
        <v>0</v>
      </c>
      <c r="AR50" s="17">
        <v>0</v>
      </c>
      <c r="AS50" s="17">
        <v>37632.94</v>
      </c>
      <c r="AT50" s="18">
        <v>0</v>
      </c>
      <c r="AU50" s="18">
        <v>0</v>
      </c>
      <c r="AV50" s="18">
        <v>0</v>
      </c>
      <c r="AW50" s="18">
        <v>0</v>
      </c>
      <c r="AX50" s="18">
        <v>100</v>
      </c>
      <c r="AY50" s="18">
        <v>0</v>
      </c>
      <c r="AZ50" s="18">
        <v>0</v>
      </c>
      <c r="BA50" s="18">
        <v>0</v>
      </c>
      <c r="BB50" s="18">
        <v>0</v>
      </c>
      <c r="BC50" s="18">
        <v>0</v>
      </c>
      <c r="BD50" s="18">
        <v>0</v>
      </c>
      <c r="BE50" s="18">
        <v>0</v>
      </c>
      <c r="BF50" s="18">
        <v>100</v>
      </c>
      <c r="BG50" s="18">
        <v>0</v>
      </c>
      <c r="BH50" s="18">
        <v>0</v>
      </c>
      <c r="BI50" s="18">
        <v>100</v>
      </c>
    </row>
    <row r="51" spans="1:61" s="22" customFormat="1" ht="12" hidden="1">
      <c r="A51" s="12">
        <v>4330</v>
      </c>
      <c r="B51" s="13" t="s">
        <v>343</v>
      </c>
      <c r="C51" s="14">
        <v>3600</v>
      </c>
      <c r="D51" s="14" t="s">
        <v>516</v>
      </c>
      <c r="E51" s="16">
        <v>30.335699999999999</v>
      </c>
      <c r="F51" s="16">
        <v>-97.787599999999998</v>
      </c>
      <c r="G51" s="13" t="s">
        <v>597</v>
      </c>
      <c r="H51" s="13"/>
      <c r="I51" s="15">
        <v>0</v>
      </c>
      <c r="J51" s="16">
        <v>0.24399999999999999</v>
      </c>
      <c r="K51" s="17">
        <v>102.5</v>
      </c>
      <c r="L51" s="15">
        <v>0</v>
      </c>
      <c r="M51" s="17">
        <v>0</v>
      </c>
      <c r="N51" s="18">
        <v>0</v>
      </c>
      <c r="O51" s="15">
        <v>0</v>
      </c>
      <c r="P51" s="17">
        <v>0</v>
      </c>
      <c r="Q51" s="18">
        <v>0</v>
      </c>
      <c r="R51" s="18">
        <v>0</v>
      </c>
      <c r="S51" s="18">
        <v>0</v>
      </c>
      <c r="T51" s="19">
        <v>0</v>
      </c>
      <c r="U51" s="19">
        <v>0</v>
      </c>
      <c r="V51" s="19">
        <v>0</v>
      </c>
      <c r="W51" s="20" t="s">
        <v>598</v>
      </c>
      <c r="X51" s="18">
        <v>0</v>
      </c>
      <c r="Y51" s="18">
        <v>0</v>
      </c>
      <c r="Z51" s="18">
        <v>0</v>
      </c>
      <c r="AA51" s="19">
        <v>0</v>
      </c>
      <c r="AB51" s="21" t="s">
        <v>598</v>
      </c>
      <c r="AC51" s="18">
        <v>0</v>
      </c>
      <c r="AD51" s="17">
        <v>0</v>
      </c>
      <c r="AE51" s="17">
        <v>0</v>
      </c>
      <c r="AF51" s="17">
        <v>0</v>
      </c>
      <c r="AG51" s="17">
        <v>0</v>
      </c>
      <c r="AH51" s="17">
        <v>219129</v>
      </c>
      <c r="AI51" s="17">
        <v>0</v>
      </c>
      <c r="AJ51" s="17">
        <v>0</v>
      </c>
      <c r="AK51" s="17">
        <v>0</v>
      </c>
      <c r="AL51" s="17">
        <v>0</v>
      </c>
      <c r="AM51" s="17">
        <v>0</v>
      </c>
      <c r="AN51" s="17">
        <v>0</v>
      </c>
      <c r="AO51" s="17">
        <v>0</v>
      </c>
      <c r="AP51" s="17">
        <v>219129</v>
      </c>
      <c r="AQ51" s="17">
        <v>0</v>
      </c>
      <c r="AR51" s="17">
        <v>0</v>
      </c>
      <c r="AS51" s="17">
        <v>219129</v>
      </c>
      <c r="AT51" s="18">
        <v>0</v>
      </c>
      <c r="AU51" s="18">
        <v>0</v>
      </c>
      <c r="AV51" s="18">
        <v>0</v>
      </c>
      <c r="AW51" s="18">
        <v>0</v>
      </c>
      <c r="AX51" s="18">
        <v>100</v>
      </c>
      <c r="AY51" s="18">
        <v>0</v>
      </c>
      <c r="AZ51" s="18">
        <v>0</v>
      </c>
      <c r="BA51" s="18">
        <v>0</v>
      </c>
      <c r="BB51" s="18">
        <v>0</v>
      </c>
      <c r="BC51" s="18">
        <v>0</v>
      </c>
      <c r="BD51" s="18">
        <v>0</v>
      </c>
      <c r="BE51" s="18">
        <v>0</v>
      </c>
      <c r="BF51" s="18">
        <v>100</v>
      </c>
      <c r="BG51" s="18">
        <v>0</v>
      </c>
      <c r="BH51" s="18">
        <v>0</v>
      </c>
      <c r="BI51" s="18">
        <v>100</v>
      </c>
    </row>
    <row r="52" spans="1:61" s="22" customFormat="1" ht="12">
      <c r="A52" s="12">
        <v>4399</v>
      </c>
      <c r="B52" s="13" t="s">
        <v>291</v>
      </c>
      <c r="C52" s="14">
        <v>3601</v>
      </c>
      <c r="D52" s="14" t="s">
        <v>425</v>
      </c>
      <c r="E52" s="16">
        <v>30.145600000000002</v>
      </c>
      <c r="F52" s="16">
        <v>-97.270799999999994</v>
      </c>
      <c r="G52" s="13" t="s">
        <v>507</v>
      </c>
      <c r="H52" s="13" t="s">
        <v>508</v>
      </c>
      <c r="I52" s="15">
        <v>0</v>
      </c>
      <c r="J52" s="16">
        <v>0.14349999999999999</v>
      </c>
      <c r="K52" s="17">
        <v>639</v>
      </c>
      <c r="L52" s="15">
        <v>0</v>
      </c>
      <c r="M52" s="17">
        <v>0</v>
      </c>
      <c r="N52" s="18">
        <v>0</v>
      </c>
      <c r="O52" s="15">
        <v>0</v>
      </c>
      <c r="P52" s="17">
        <v>9475500</v>
      </c>
      <c r="Q52" s="18">
        <v>1.0649</v>
      </c>
      <c r="R52" s="18">
        <v>0.99450000000000005</v>
      </c>
      <c r="S52" s="18">
        <v>7.3000000000000001E-3</v>
      </c>
      <c r="T52" s="19">
        <v>1401.7954</v>
      </c>
      <c r="U52" s="19">
        <v>27.431999999999999</v>
      </c>
      <c r="V52" s="19">
        <v>2.7431999999999999</v>
      </c>
      <c r="W52" s="20" t="s">
        <v>598</v>
      </c>
      <c r="X52" s="18">
        <v>9.0300000000000005E-2</v>
      </c>
      <c r="Y52" s="18">
        <v>8.4099999999999994E-2</v>
      </c>
      <c r="Z52" s="18">
        <v>5.9999999999999995E-4</v>
      </c>
      <c r="AA52" s="19">
        <v>118.8604</v>
      </c>
      <c r="AB52" s="21" t="s">
        <v>598</v>
      </c>
      <c r="AC52" s="18">
        <v>11793.632900000001</v>
      </c>
      <c r="AD52" s="17">
        <v>0</v>
      </c>
      <c r="AE52" s="17">
        <v>257</v>
      </c>
      <c r="AF52" s="17">
        <v>803185</v>
      </c>
      <c r="AG52" s="17">
        <v>0</v>
      </c>
      <c r="AH52" s="17">
        <v>0</v>
      </c>
      <c r="AI52" s="17">
        <v>0</v>
      </c>
      <c r="AJ52" s="17">
        <v>0</v>
      </c>
      <c r="AK52" s="17">
        <v>0</v>
      </c>
      <c r="AL52" s="17">
        <v>0</v>
      </c>
      <c r="AM52" s="17">
        <v>0</v>
      </c>
      <c r="AN52" s="17">
        <v>0</v>
      </c>
      <c r="AO52" s="17">
        <v>803442</v>
      </c>
      <c r="AP52" s="17">
        <v>0</v>
      </c>
      <c r="AQ52" s="17">
        <v>0</v>
      </c>
      <c r="AR52" s="17">
        <v>803442</v>
      </c>
      <c r="AS52" s="17">
        <v>0</v>
      </c>
      <c r="AT52" s="18">
        <v>0</v>
      </c>
      <c r="AU52" s="18">
        <v>3.2000000000000001E-2</v>
      </c>
      <c r="AV52" s="18">
        <v>99.968000000000004</v>
      </c>
      <c r="AW52" s="18">
        <v>0</v>
      </c>
      <c r="AX52" s="18">
        <v>0</v>
      </c>
      <c r="AY52" s="18">
        <v>0</v>
      </c>
      <c r="AZ52" s="18">
        <v>0</v>
      </c>
      <c r="BA52" s="18">
        <v>0</v>
      </c>
      <c r="BB52" s="18">
        <v>0</v>
      </c>
      <c r="BC52" s="18">
        <v>0</v>
      </c>
      <c r="BD52" s="18">
        <v>0</v>
      </c>
      <c r="BE52" s="18">
        <v>100</v>
      </c>
      <c r="BF52" s="18">
        <v>0</v>
      </c>
      <c r="BG52" s="18">
        <v>0</v>
      </c>
      <c r="BH52" s="18">
        <v>100</v>
      </c>
      <c r="BI52" s="18">
        <v>0</v>
      </c>
    </row>
    <row r="53" spans="1:61" s="22" customFormat="1" ht="12">
      <c r="A53" s="12">
        <v>4321</v>
      </c>
      <c r="B53" s="13" t="s">
        <v>337</v>
      </c>
      <c r="C53" s="14">
        <v>3609</v>
      </c>
      <c r="D53" s="14" t="s">
        <v>512</v>
      </c>
      <c r="E53" s="16">
        <v>29.351099999999999</v>
      </c>
      <c r="F53" s="16">
        <v>-98.575299999999999</v>
      </c>
      <c r="G53" s="13" t="s">
        <v>507</v>
      </c>
      <c r="H53" s="13" t="s">
        <v>508</v>
      </c>
      <c r="I53" s="15">
        <v>0</v>
      </c>
      <c r="J53" s="16">
        <v>7.5899999999999995E-2</v>
      </c>
      <c r="K53" s="17">
        <v>418.3</v>
      </c>
      <c r="L53" s="15">
        <v>0</v>
      </c>
      <c r="M53" s="17">
        <v>0</v>
      </c>
      <c r="N53" s="18">
        <v>0</v>
      </c>
      <c r="O53" s="15">
        <v>0</v>
      </c>
      <c r="P53" s="17">
        <v>3192406</v>
      </c>
      <c r="Q53" s="18">
        <v>0.20100000000000001</v>
      </c>
      <c r="R53" s="18">
        <v>0.20599999999999999</v>
      </c>
      <c r="S53" s="18">
        <v>6.8999999999999999E-3</v>
      </c>
      <c r="T53" s="19">
        <v>1364.1394</v>
      </c>
      <c r="U53" s="19">
        <v>26.695399999999999</v>
      </c>
      <c r="V53" s="19">
        <v>2.6695000000000002</v>
      </c>
      <c r="W53" s="20" t="s">
        <v>598</v>
      </c>
      <c r="X53" s="18">
        <v>1.7500000000000002E-2</v>
      </c>
      <c r="Y53" s="18">
        <v>1.9199999999999998E-2</v>
      </c>
      <c r="Z53" s="18">
        <v>5.9999999999999995E-4</v>
      </c>
      <c r="AA53" s="19">
        <v>118.85899999999999</v>
      </c>
      <c r="AB53" s="21" t="s">
        <v>598</v>
      </c>
      <c r="AC53" s="18">
        <v>11476.9519</v>
      </c>
      <c r="AD53" s="17">
        <v>0</v>
      </c>
      <c r="AE53" s="17">
        <v>0</v>
      </c>
      <c r="AF53" s="17">
        <v>278158</v>
      </c>
      <c r="AG53" s="17">
        <v>0</v>
      </c>
      <c r="AH53" s="17">
        <v>0</v>
      </c>
      <c r="AI53" s="17">
        <v>0</v>
      </c>
      <c r="AJ53" s="17">
        <v>0</v>
      </c>
      <c r="AK53" s="17">
        <v>0</v>
      </c>
      <c r="AL53" s="17">
        <v>0</v>
      </c>
      <c r="AM53" s="17">
        <v>0</v>
      </c>
      <c r="AN53" s="17">
        <v>0</v>
      </c>
      <c r="AO53" s="17">
        <v>278158</v>
      </c>
      <c r="AP53" s="17">
        <v>0</v>
      </c>
      <c r="AQ53" s="17">
        <v>0</v>
      </c>
      <c r="AR53" s="17">
        <v>278158</v>
      </c>
      <c r="AS53" s="17">
        <v>0</v>
      </c>
      <c r="AT53" s="18">
        <v>0</v>
      </c>
      <c r="AU53" s="18">
        <v>0</v>
      </c>
      <c r="AV53" s="18">
        <v>100</v>
      </c>
      <c r="AW53" s="18">
        <v>0</v>
      </c>
      <c r="AX53" s="18">
        <v>0</v>
      </c>
      <c r="AY53" s="18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100</v>
      </c>
      <c r="BF53" s="18">
        <v>0</v>
      </c>
      <c r="BG53" s="18">
        <v>0</v>
      </c>
      <c r="BH53" s="18">
        <v>100</v>
      </c>
      <c r="BI53" s="18">
        <v>0</v>
      </c>
    </row>
    <row r="54" spans="1:61" s="22" customFormat="1" ht="12">
      <c r="A54" s="12">
        <v>4351</v>
      </c>
      <c r="B54" s="13" t="s">
        <v>362</v>
      </c>
      <c r="C54" s="14">
        <v>3611</v>
      </c>
      <c r="D54" s="14" t="s">
        <v>512</v>
      </c>
      <c r="E54" s="16">
        <v>29.3078</v>
      </c>
      <c r="F54" s="16">
        <v>-98.324399999999997</v>
      </c>
      <c r="G54" s="13" t="s">
        <v>507</v>
      </c>
      <c r="H54" s="13" t="s">
        <v>508</v>
      </c>
      <c r="I54" s="15">
        <v>0</v>
      </c>
      <c r="J54" s="16">
        <v>0.1237</v>
      </c>
      <c r="K54" s="17">
        <v>892</v>
      </c>
      <c r="L54" s="15">
        <v>0</v>
      </c>
      <c r="M54" s="17">
        <v>0</v>
      </c>
      <c r="N54" s="18">
        <v>0</v>
      </c>
      <c r="O54" s="15">
        <v>0</v>
      </c>
      <c r="P54" s="17">
        <v>11052801</v>
      </c>
      <c r="Q54" s="18">
        <v>1.6446000000000001</v>
      </c>
      <c r="R54" s="18">
        <v>1.4967999999999999</v>
      </c>
      <c r="S54" s="18">
        <v>8.2000000000000007E-3</v>
      </c>
      <c r="T54" s="19">
        <v>1359.1911</v>
      </c>
      <c r="U54" s="19">
        <v>26.594899999999999</v>
      </c>
      <c r="V54" s="19">
        <v>2.6595</v>
      </c>
      <c r="W54" s="20" t="s">
        <v>598</v>
      </c>
      <c r="X54" s="18">
        <v>0.14380000000000001</v>
      </c>
      <c r="Y54" s="18">
        <v>0.1323</v>
      </c>
      <c r="Z54" s="18">
        <v>6.9999999999999999E-4</v>
      </c>
      <c r="AA54" s="19">
        <v>118.8755</v>
      </c>
      <c r="AB54" s="21" t="s">
        <v>598</v>
      </c>
      <c r="AC54" s="18">
        <v>11433.7389</v>
      </c>
      <c r="AD54" s="17">
        <v>0</v>
      </c>
      <c r="AE54" s="17">
        <v>174</v>
      </c>
      <c r="AF54" s="17">
        <v>966509</v>
      </c>
      <c r="AG54" s="17">
        <v>0</v>
      </c>
      <c r="AH54" s="17">
        <v>0</v>
      </c>
      <c r="AI54" s="17">
        <v>0</v>
      </c>
      <c r="AJ54" s="17">
        <v>0</v>
      </c>
      <c r="AK54" s="17">
        <v>0</v>
      </c>
      <c r="AL54" s="17">
        <v>0</v>
      </c>
      <c r="AM54" s="17">
        <v>0</v>
      </c>
      <c r="AN54" s="17">
        <v>0</v>
      </c>
      <c r="AO54" s="17">
        <v>966683</v>
      </c>
      <c r="AP54" s="17">
        <v>0</v>
      </c>
      <c r="AQ54" s="17">
        <v>0</v>
      </c>
      <c r="AR54" s="17">
        <v>966683</v>
      </c>
      <c r="AS54" s="17">
        <v>0</v>
      </c>
      <c r="AT54" s="18">
        <v>0</v>
      </c>
      <c r="AU54" s="18">
        <v>1.7999999999999999E-2</v>
      </c>
      <c r="AV54" s="18">
        <v>99.981999999999999</v>
      </c>
      <c r="AW54" s="18">
        <v>0</v>
      </c>
      <c r="AX54" s="18">
        <v>0</v>
      </c>
      <c r="AY54" s="18">
        <v>0</v>
      </c>
      <c r="AZ54" s="18">
        <v>0</v>
      </c>
      <c r="BA54" s="18">
        <v>0</v>
      </c>
      <c r="BB54" s="18">
        <v>0</v>
      </c>
      <c r="BC54" s="18">
        <v>0</v>
      </c>
      <c r="BD54" s="18">
        <v>0</v>
      </c>
      <c r="BE54" s="18">
        <v>100</v>
      </c>
      <c r="BF54" s="18">
        <v>0</v>
      </c>
      <c r="BG54" s="18">
        <v>0</v>
      </c>
      <c r="BH54" s="18">
        <v>100</v>
      </c>
      <c r="BI54" s="18">
        <v>0</v>
      </c>
    </row>
    <row r="55" spans="1:61" s="22" customFormat="1" ht="12">
      <c r="A55" s="12">
        <v>4432</v>
      </c>
      <c r="B55" s="13" t="s">
        <v>225</v>
      </c>
      <c r="C55" s="14">
        <v>3612</v>
      </c>
      <c r="D55" s="14" t="s">
        <v>512</v>
      </c>
      <c r="E55" s="16">
        <v>29.2575</v>
      </c>
      <c r="F55" s="16">
        <v>-98.382800000000003</v>
      </c>
      <c r="G55" s="13" t="s">
        <v>507</v>
      </c>
      <c r="H55" s="13" t="s">
        <v>508</v>
      </c>
      <c r="I55" s="15">
        <v>0</v>
      </c>
      <c r="J55" s="16">
        <v>0.12640000000000001</v>
      </c>
      <c r="K55" s="17">
        <v>894</v>
      </c>
      <c r="L55" s="15">
        <v>0</v>
      </c>
      <c r="M55" s="17">
        <v>0</v>
      </c>
      <c r="N55" s="18">
        <v>0</v>
      </c>
      <c r="O55" s="15">
        <v>0</v>
      </c>
      <c r="P55" s="17">
        <v>11092417</v>
      </c>
      <c r="Q55" s="18">
        <v>1.7782</v>
      </c>
      <c r="R55" s="18">
        <v>1.7927999999999999</v>
      </c>
      <c r="S55" s="18">
        <v>6.7999999999999996E-3</v>
      </c>
      <c r="T55" s="19">
        <v>1332.403</v>
      </c>
      <c r="U55" s="19">
        <v>26.074100000000001</v>
      </c>
      <c r="V55" s="19">
        <v>2.6074000000000002</v>
      </c>
      <c r="W55" s="20" t="s">
        <v>598</v>
      </c>
      <c r="X55" s="18">
        <v>0.15859999999999999</v>
      </c>
      <c r="Y55" s="18">
        <v>0.16209999999999999</v>
      </c>
      <c r="Z55" s="18">
        <v>5.9999999999999995E-4</v>
      </c>
      <c r="AA55" s="19">
        <v>118.86020000000001</v>
      </c>
      <c r="AB55" s="21" t="s">
        <v>598</v>
      </c>
      <c r="AC55" s="18">
        <v>11209.8287</v>
      </c>
      <c r="AD55" s="17">
        <v>0</v>
      </c>
      <c r="AE55" s="17">
        <v>40</v>
      </c>
      <c r="AF55" s="17">
        <v>989486</v>
      </c>
      <c r="AG55" s="17">
        <v>0</v>
      </c>
      <c r="AH55" s="17">
        <v>0</v>
      </c>
      <c r="AI55" s="17">
        <v>0</v>
      </c>
      <c r="AJ55" s="17">
        <v>0</v>
      </c>
      <c r="AK55" s="17">
        <v>0</v>
      </c>
      <c r="AL55" s="17">
        <v>0</v>
      </c>
      <c r="AM55" s="17">
        <v>0</v>
      </c>
      <c r="AN55" s="17">
        <v>0</v>
      </c>
      <c r="AO55" s="17">
        <v>989526</v>
      </c>
      <c r="AP55" s="17">
        <v>0</v>
      </c>
      <c r="AQ55" s="17">
        <v>0</v>
      </c>
      <c r="AR55" s="17">
        <v>989526</v>
      </c>
      <c r="AS55" s="17">
        <v>0</v>
      </c>
      <c r="AT55" s="18">
        <v>0</v>
      </c>
      <c r="AU55" s="18">
        <v>4.0000000000000001E-3</v>
      </c>
      <c r="AV55" s="18">
        <v>99.995999999999995</v>
      </c>
      <c r="AW55" s="18">
        <v>0</v>
      </c>
      <c r="AX55" s="18">
        <v>0</v>
      </c>
      <c r="AY55" s="18">
        <v>0</v>
      </c>
      <c r="AZ55" s="18">
        <v>0</v>
      </c>
      <c r="BA55" s="18">
        <v>0</v>
      </c>
      <c r="BB55" s="18">
        <v>0</v>
      </c>
      <c r="BC55" s="18">
        <v>0</v>
      </c>
      <c r="BD55" s="18">
        <v>0</v>
      </c>
      <c r="BE55" s="18">
        <v>100</v>
      </c>
      <c r="BF55" s="18">
        <v>0</v>
      </c>
      <c r="BG55" s="18">
        <v>0</v>
      </c>
      <c r="BH55" s="18">
        <v>100</v>
      </c>
      <c r="BI55" s="18">
        <v>0</v>
      </c>
    </row>
    <row r="56" spans="1:61" s="22" customFormat="1" ht="12">
      <c r="A56" s="12">
        <v>4441</v>
      </c>
      <c r="B56" s="13" t="s">
        <v>236</v>
      </c>
      <c r="C56" s="14">
        <v>3613</v>
      </c>
      <c r="D56" s="14" t="s">
        <v>512</v>
      </c>
      <c r="E56" s="16">
        <v>29.53</v>
      </c>
      <c r="F56" s="16">
        <v>-98.418300000000002</v>
      </c>
      <c r="G56" s="13" t="s">
        <v>507</v>
      </c>
      <c r="H56" s="13" t="s">
        <v>508</v>
      </c>
      <c r="I56" s="15">
        <v>0</v>
      </c>
      <c r="J56" s="16">
        <v>4.4000000000000003E-3</v>
      </c>
      <c r="K56" s="17">
        <v>493.9</v>
      </c>
      <c r="L56" s="15">
        <v>0</v>
      </c>
      <c r="M56" s="17">
        <v>0</v>
      </c>
      <c r="N56" s="18">
        <v>0</v>
      </c>
      <c r="O56" s="15">
        <v>0</v>
      </c>
      <c r="P56" s="17">
        <v>281077</v>
      </c>
      <c r="Q56" s="18">
        <v>2.7147000000000001</v>
      </c>
      <c r="R56" s="18">
        <v>2.4881000000000002</v>
      </c>
      <c r="S56" s="18">
        <v>8.8000000000000005E-3</v>
      </c>
      <c r="T56" s="19">
        <v>1749.9764</v>
      </c>
      <c r="U56" s="19">
        <v>34.247500000000002</v>
      </c>
      <c r="V56" s="19">
        <v>3.4247999999999998</v>
      </c>
      <c r="W56" s="20" t="s">
        <v>598</v>
      </c>
      <c r="X56" s="18">
        <v>0.18440000000000001</v>
      </c>
      <c r="Y56" s="18">
        <v>0.1847</v>
      </c>
      <c r="Z56" s="18">
        <v>5.9999999999999995E-4</v>
      </c>
      <c r="AA56" s="19">
        <v>118.8537</v>
      </c>
      <c r="AB56" s="21" t="s">
        <v>598</v>
      </c>
      <c r="AC56" s="18">
        <v>14723.7821</v>
      </c>
      <c r="AD56" s="17">
        <v>0</v>
      </c>
      <c r="AE56" s="17">
        <v>0</v>
      </c>
      <c r="AF56" s="17">
        <v>19090</v>
      </c>
      <c r="AG56" s="17">
        <v>0</v>
      </c>
      <c r="AH56" s="17">
        <v>0</v>
      </c>
      <c r="AI56" s="17">
        <v>0</v>
      </c>
      <c r="AJ56" s="17">
        <v>0</v>
      </c>
      <c r="AK56" s="17">
        <v>0</v>
      </c>
      <c r="AL56" s="17">
        <v>0</v>
      </c>
      <c r="AM56" s="17">
        <v>0</v>
      </c>
      <c r="AN56" s="17">
        <v>0</v>
      </c>
      <c r="AO56" s="17">
        <v>19090</v>
      </c>
      <c r="AP56" s="17">
        <v>0</v>
      </c>
      <c r="AQ56" s="17">
        <v>0</v>
      </c>
      <c r="AR56" s="17">
        <v>19090</v>
      </c>
      <c r="AS56" s="17">
        <v>0</v>
      </c>
      <c r="AT56" s="18">
        <v>0</v>
      </c>
      <c r="AU56" s="18">
        <v>0</v>
      </c>
      <c r="AV56" s="18">
        <v>100</v>
      </c>
      <c r="AW56" s="18">
        <v>0</v>
      </c>
      <c r="AX56" s="18">
        <v>0</v>
      </c>
      <c r="AY56" s="18">
        <v>0</v>
      </c>
      <c r="AZ56" s="18">
        <v>0</v>
      </c>
      <c r="BA56" s="18">
        <v>0</v>
      </c>
      <c r="BB56" s="18">
        <v>0</v>
      </c>
      <c r="BC56" s="18">
        <v>0</v>
      </c>
      <c r="BD56" s="18">
        <v>0</v>
      </c>
      <c r="BE56" s="18">
        <v>100</v>
      </c>
      <c r="BF56" s="18">
        <v>0</v>
      </c>
      <c r="BG56" s="18">
        <v>0</v>
      </c>
      <c r="BH56" s="18">
        <v>100</v>
      </c>
      <c r="BI56" s="18">
        <v>0</v>
      </c>
    </row>
    <row r="57" spans="1:61" s="22" customFormat="1" ht="12" hidden="1">
      <c r="A57" s="12">
        <v>4443</v>
      </c>
      <c r="B57" s="13" t="s">
        <v>237</v>
      </c>
      <c r="C57" s="14">
        <v>3624</v>
      </c>
      <c r="D57" s="14" t="s">
        <v>360</v>
      </c>
      <c r="E57" s="16">
        <v>32.777900000000002</v>
      </c>
      <c r="F57" s="16">
        <v>-97.8001</v>
      </c>
      <c r="G57" s="13" t="s">
        <v>263</v>
      </c>
      <c r="H57" s="13" t="s">
        <v>602</v>
      </c>
      <c r="I57" s="15">
        <v>0</v>
      </c>
      <c r="J57" s="16">
        <v>2.9999999999999997E-4</v>
      </c>
      <c r="K57" s="17">
        <v>5.7</v>
      </c>
      <c r="L57" s="15">
        <v>0</v>
      </c>
      <c r="M57" s="17">
        <v>0</v>
      </c>
      <c r="N57" s="18">
        <v>0</v>
      </c>
      <c r="O57" s="15">
        <v>0</v>
      </c>
      <c r="P57" s="17">
        <v>161.19</v>
      </c>
      <c r="Q57" s="18">
        <v>16.853400000000001</v>
      </c>
      <c r="R57" s="18">
        <v>16.883800000000001</v>
      </c>
      <c r="S57" s="18">
        <v>2.1553</v>
      </c>
      <c r="T57" s="19">
        <v>2007.3008</v>
      </c>
      <c r="U57" s="19">
        <v>86.855900000000005</v>
      </c>
      <c r="V57" s="19">
        <v>17.371200000000002</v>
      </c>
      <c r="W57" s="20" t="s">
        <v>598</v>
      </c>
      <c r="X57" s="18">
        <v>1.3540000000000001</v>
      </c>
      <c r="Y57" s="18">
        <v>1.3540000000000001</v>
      </c>
      <c r="Z57" s="18">
        <v>0.17319999999999999</v>
      </c>
      <c r="AA57" s="19">
        <v>161.26650000000001</v>
      </c>
      <c r="AB57" s="21" t="s">
        <v>598</v>
      </c>
      <c r="AC57" s="18">
        <v>12447.1042</v>
      </c>
      <c r="AD57" s="17">
        <v>0</v>
      </c>
      <c r="AE57" s="17">
        <v>12.95</v>
      </c>
      <c r="AF57" s="17">
        <v>0</v>
      </c>
      <c r="AG57" s="17">
        <v>0</v>
      </c>
      <c r="AH57" s="17">
        <v>0</v>
      </c>
      <c r="AI57" s="17">
        <v>0</v>
      </c>
      <c r="AJ57" s="17">
        <v>0</v>
      </c>
      <c r="AK57" s="17">
        <v>0</v>
      </c>
      <c r="AL57" s="17">
        <v>0</v>
      </c>
      <c r="AM57" s="17">
        <v>0</v>
      </c>
      <c r="AN57" s="17">
        <v>0</v>
      </c>
      <c r="AO57" s="17">
        <v>12.95</v>
      </c>
      <c r="AP57" s="17">
        <v>0</v>
      </c>
      <c r="AQ57" s="17">
        <v>0</v>
      </c>
      <c r="AR57" s="17">
        <v>12.95</v>
      </c>
      <c r="AS57" s="17">
        <v>0</v>
      </c>
      <c r="AT57" s="18">
        <v>0</v>
      </c>
      <c r="AU57" s="18">
        <v>100</v>
      </c>
      <c r="AV57" s="18">
        <v>0</v>
      </c>
      <c r="AW57" s="18">
        <v>0</v>
      </c>
      <c r="AX57" s="18">
        <v>0</v>
      </c>
      <c r="AY57" s="18">
        <v>0</v>
      </c>
      <c r="AZ57" s="18">
        <v>0</v>
      </c>
      <c r="BA57" s="18">
        <v>0</v>
      </c>
      <c r="BB57" s="18">
        <v>0</v>
      </c>
      <c r="BC57" s="18">
        <v>0</v>
      </c>
      <c r="BD57" s="18">
        <v>0</v>
      </c>
      <c r="BE57" s="18">
        <v>100</v>
      </c>
      <c r="BF57" s="18">
        <v>0</v>
      </c>
      <c r="BG57" s="18">
        <v>0</v>
      </c>
      <c r="BH57" s="18">
        <v>100</v>
      </c>
      <c r="BI57" s="18">
        <v>0</v>
      </c>
    </row>
    <row r="58" spans="1:61" s="22" customFormat="1" ht="12">
      <c r="A58" s="12">
        <v>4349</v>
      </c>
      <c r="B58" s="13" t="s">
        <v>359</v>
      </c>
      <c r="C58" s="14">
        <v>3627</v>
      </c>
      <c r="D58" s="14" t="s">
        <v>360</v>
      </c>
      <c r="E58" s="16">
        <v>32.778300000000002</v>
      </c>
      <c r="F58" s="16">
        <v>-97.695599999999999</v>
      </c>
      <c r="G58" s="13" t="s">
        <v>507</v>
      </c>
      <c r="H58" s="13" t="s">
        <v>508</v>
      </c>
      <c r="I58" s="15">
        <v>0</v>
      </c>
      <c r="J58" s="16">
        <v>1.32E-2</v>
      </c>
      <c r="K58" s="17">
        <v>71</v>
      </c>
      <c r="L58" s="15">
        <v>0</v>
      </c>
      <c r="M58" s="17">
        <v>0</v>
      </c>
      <c r="N58" s="21">
        <v>0</v>
      </c>
      <c r="O58" s="15">
        <v>0</v>
      </c>
      <c r="P58" s="17">
        <v>153000</v>
      </c>
      <c r="Q58" s="18">
        <v>3.5387</v>
      </c>
      <c r="R58" s="18">
        <v>6.0858999999999996</v>
      </c>
      <c r="S58" s="18">
        <v>6.5199999999999994E-2</v>
      </c>
      <c r="T58" s="19">
        <v>2178.5068000000001</v>
      </c>
      <c r="U58" s="19">
        <v>43.320999999999998</v>
      </c>
      <c r="V58" s="19">
        <v>4.3320999999999996</v>
      </c>
      <c r="W58" s="20" t="s">
        <v>598</v>
      </c>
      <c r="X58" s="18">
        <v>0.19</v>
      </c>
      <c r="Y58" s="18">
        <v>0.19</v>
      </c>
      <c r="Z58" s="18">
        <v>3.5000000000000001E-3</v>
      </c>
      <c r="AA58" s="19">
        <v>116.9687</v>
      </c>
      <c r="AB58" s="21" t="s">
        <v>598</v>
      </c>
      <c r="AC58" s="18">
        <v>18624.694200000002</v>
      </c>
      <c r="AD58" s="17">
        <v>0</v>
      </c>
      <c r="AE58" s="17">
        <v>8.9600000000000009</v>
      </c>
      <c r="AF58" s="17">
        <v>8205.94</v>
      </c>
      <c r="AG58" s="17">
        <v>0</v>
      </c>
      <c r="AH58" s="17">
        <v>0</v>
      </c>
      <c r="AI58" s="17">
        <v>0</v>
      </c>
      <c r="AJ58" s="17">
        <v>0</v>
      </c>
      <c r="AK58" s="17">
        <v>0</v>
      </c>
      <c r="AL58" s="17">
        <v>0</v>
      </c>
      <c r="AM58" s="17">
        <v>0</v>
      </c>
      <c r="AN58" s="17">
        <v>0</v>
      </c>
      <c r="AO58" s="17">
        <v>8214.9</v>
      </c>
      <c r="AP58" s="17">
        <v>0</v>
      </c>
      <c r="AQ58" s="17">
        <v>0</v>
      </c>
      <c r="AR58" s="17">
        <v>8214.9</v>
      </c>
      <c r="AS58" s="17">
        <v>0</v>
      </c>
      <c r="AT58" s="18">
        <v>0</v>
      </c>
      <c r="AU58" s="18">
        <v>0.1091</v>
      </c>
      <c r="AV58" s="18">
        <v>99.890900000000002</v>
      </c>
      <c r="AW58" s="18">
        <v>0</v>
      </c>
      <c r="AX58" s="18">
        <v>0</v>
      </c>
      <c r="AY58" s="18">
        <v>0</v>
      </c>
      <c r="AZ58" s="18">
        <v>0</v>
      </c>
      <c r="BA58" s="18">
        <v>0</v>
      </c>
      <c r="BB58" s="18">
        <v>0</v>
      </c>
      <c r="BC58" s="18">
        <v>0</v>
      </c>
      <c r="BD58" s="18">
        <v>0</v>
      </c>
      <c r="BE58" s="18">
        <v>100</v>
      </c>
      <c r="BF58" s="18">
        <v>0</v>
      </c>
      <c r="BG58" s="18">
        <v>0</v>
      </c>
      <c r="BH58" s="18">
        <v>100</v>
      </c>
      <c r="BI58" s="18">
        <v>0</v>
      </c>
    </row>
    <row r="59" spans="1:61" s="22" customFormat="1" ht="12">
      <c r="A59" s="12">
        <v>4373</v>
      </c>
      <c r="B59" s="13" t="s">
        <v>264</v>
      </c>
      <c r="C59" s="14">
        <v>3628</v>
      </c>
      <c r="D59" s="14" t="s">
        <v>354</v>
      </c>
      <c r="E59" s="16">
        <v>32.660600000000002</v>
      </c>
      <c r="F59" s="16">
        <v>-98.3108</v>
      </c>
      <c r="G59" s="13" t="s">
        <v>507</v>
      </c>
      <c r="H59" s="13" t="s">
        <v>508</v>
      </c>
      <c r="I59" s="15">
        <v>0</v>
      </c>
      <c r="J59" s="16">
        <v>0.17960000000000001</v>
      </c>
      <c r="K59" s="17">
        <v>603.6</v>
      </c>
      <c r="L59" s="15">
        <v>0</v>
      </c>
      <c r="M59" s="17">
        <v>0</v>
      </c>
      <c r="N59" s="18">
        <v>0</v>
      </c>
      <c r="O59" s="15">
        <v>0</v>
      </c>
      <c r="P59" s="17">
        <v>11588850</v>
      </c>
      <c r="Q59" s="18">
        <v>1.5348999999999999</v>
      </c>
      <c r="R59" s="18">
        <v>1.5633999999999999</v>
      </c>
      <c r="S59" s="18">
        <v>9.4000000000000004E-3</v>
      </c>
      <c r="T59" s="19">
        <v>1451.3339000000001</v>
      </c>
      <c r="U59" s="19">
        <v>28.3901</v>
      </c>
      <c r="V59" s="19">
        <v>2.839</v>
      </c>
      <c r="W59" s="20" t="s">
        <v>598</v>
      </c>
      <c r="X59" s="18">
        <v>0.1258</v>
      </c>
      <c r="Y59" s="18">
        <v>0.12889999999999999</v>
      </c>
      <c r="Z59" s="18">
        <v>8.0000000000000004E-4</v>
      </c>
      <c r="AA59" s="19">
        <v>118.9076</v>
      </c>
      <c r="AB59" s="21" t="s">
        <v>598</v>
      </c>
      <c r="AC59" s="18">
        <v>12205.560299999999</v>
      </c>
      <c r="AD59" s="17">
        <v>0</v>
      </c>
      <c r="AE59" s="17">
        <v>1029</v>
      </c>
      <c r="AF59" s="17">
        <v>948444</v>
      </c>
      <c r="AG59" s="17">
        <v>0</v>
      </c>
      <c r="AH59" s="17">
        <v>0</v>
      </c>
      <c r="AI59" s="17">
        <v>0</v>
      </c>
      <c r="AJ59" s="17">
        <v>0</v>
      </c>
      <c r="AK59" s="17">
        <v>0</v>
      </c>
      <c r="AL59" s="17">
        <v>0</v>
      </c>
      <c r="AM59" s="17">
        <v>0</v>
      </c>
      <c r="AN59" s="17">
        <v>0</v>
      </c>
      <c r="AO59" s="17">
        <v>949473</v>
      </c>
      <c r="AP59" s="17">
        <v>0</v>
      </c>
      <c r="AQ59" s="17">
        <v>0</v>
      </c>
      <c r="AR59" s="17">
        <v>949473</v>
      </c>
      <c r="AS59" s="17">
        <v>0</v>
      </c>
      <c r="AT59" s="18">
        <v>0</v>
      </c>
      <c r="AU59" s="18">
        <v>0.1084</v>
      </c>
      <c r="AV59" s="18">
        <v>99.891599999999997</v>
      </c>
      <c r="AW59" s="18">
        <v>0</v>
      </c>
      <c r="AX59" s="18">
        <v>0</v>
      </c>
      <c r="AY59" s="18">
        <v>0</v>
      </c>
      <c r="AZ59" s="18">
        <v>0</v>
      </c>
      <c r="BA59" s="18">
        <v>0</v>
      </c>
      <c r="BB59" s="18">
        <v>0</v>
      </c>
      <c r="BC59" s="18">
        <v>0</v>
      </c>
      <c r="BD59" s="18">
        <v>0</v>
      </c>
      <c r="BE59" s="18">
        <v>100</v>
      </c>
      <c r="BF59" s="18">
        <v>0</v>
      </c>
      <c r="BG59" s="18">
        <v>0</v>
      </c>
      <c r="BH59" s="18">
        <v>100</v>
      </c>
      <c r="BI59" s="18">
        <v>0</v>
      </c>
    </row>
    <row r="60" spans="1:61" s="22" customFormat="1" ht="12">
      <c r="A60" s="12">
        <v>4359</v>
      </c>
      <c r="B60" s="13" t="s">
        <v>253</v>
      </c>
      <c r="C60" s="14">
        <v>3630</v>
      </c>
      <c r="D60" s="14" t="s">
        <v>254</v>
      </c>
      <c r="E60" s="16">
        <v>29.093900000000001</v>
      </c>
      <c r="F60" s="16">
        <v>-99.412199999999999</v>
      </c>
      <c r="G60" s="13" t="s">
        <v>507</v>
      </c>
      <c r="H60" s="13" t="s">
        <v>508</v>
      </c>
      <c r="I60" s="15">
        <v>0</v>
      </c>
      <c r="J60" s="16">
        <v>5.3199999999999997E-2</v>
      </c>
      <c r="K60" s="17">
        <v>66</v>
      </c>
      <c r="L60" s="15">
        <v>0</v>
      </c>
      <c r="M60" s="17">
        <v>0</v>
      </c>
      <c r="N60" s="18">
        <v>0</v>
      </c>
      <c r="O60" s="15">
        <v>0</v>
      </c>
      <c r="P60" s="17">
        <v>463931.63559999998</v>
      </c>
      <c r="Q60" s="18">
        <v>2.8108</v>
      </c>
      <c r="R60" s="18">
        <v>3.4214000000000002</v>
      </c>
      <c r="S60" s="18">
        <v>4.3999999999999997E-2</v>
      </c>
      <c r="T60" s="19">
        <v>1762.7267999999999</v>
      </c>
      <c r="U60" s="19">
        <v>35.052999999999997</v>
      </c>
      <c r="V60" s="19">
        <v>3.5053000000000001</v>
      </c>
      <c r="W60" s="20" t="s">
        <v>598</v>
      </c>
      <c r="X60" s="18">
        <v>0.1865</v>
      </c>
      <c r="Y60" s="18">
        <v>0.18659999999999999</v>
      </c>
      <c r="Z60" s="18">
        <v>2.8999999999999998E-3</v>
      </c>
      <c r="AA60" s="19">
        <v>116.9687</v>
      </c>
      <c r="AB60" s="21" t="s">
        <v>598</v>
      </c>
      <c r="AC60" s="18">
        <v>15070.0694</v>
      </c>
      <c r="AD60" s="17">
        <v>0</v>
      </c>
      <c r="AE60" s="17">
        <v>0</v>
      </c>
      <c r="AF60" s="17">
        <v>30784.97</v>
      </c>
      <c r="AG60" s="17">
        <v>0</v>
      </c>
      <c r="AH60" s="17">
        <v>0</v>
      </c>
      <c r="AI60" s="17">
        <v>0</v>
      </c>
      <c r="AJ60" s="17">
        <v>0</v>
      </c>
      <c r="AK60" s="17">
        <v>0</v>
      </c>
      <c r="AL60" s="17">
        <v>0</v>
      </c>
      <c r="AM60" s="17">
        <v>0</v>
      </c>
      <c r="AN60" s="17">
        <v>0</v>
      </c>
      <c r="AO60" s="17">
        <v>30784.97</v>
      </c>
      <c r="AP60" s="17">
        <v>0</v>
      </c>
      <c r="AQ60" s="17">
        <v>0</v>
      </c>
      <c r="AR60" s="17">
        <v>30784.97</v>
      </c>
      <c r="AS60" s="17">
        <v>0</v>
      </c>
      <c r="AT60" s="18">
        <v>0</v>
      </c>
      <c r="AU60" s="18">
        <v>0</v>
      </c>
      <c r="AV60" s="18">
        <v>100</v>
      </c>
      <c r="AW60" s="18">
        <v>0</v>
      </c>
      <c r="AX60" s="18">
        <v>0</v>
      </c>
      <c r="AY60" s="18">
        <v>0</v>
      </c>
      <c r="AZ60" s="18">
        <v>0</v>
      </c>
      <c r="BA60" s="18">
        <v>0</v>
      </c>
      <c r="BB60" s="18">
        <v>0</v>
      </c>
      <c r="BC60" s="18">
        <v>0</v>
      </c>
      <c r="BD60" s="18">
        <v>0</v>
      </c>
      <c r="BE60" s="18">
        <v>100</v>
      </c>
      <c r="BF60" s="18">
        <v>0</v>
      </c>
      <c r="BG60" s="18">
        <v>0</v>
      </c>
      <c r="BH60" s="18">
        <v>100</v>
      </c>
      <c r="BI60" s="18">
        <v>0</v>
      </c>
    </row>
    <row r="61" spans="1:61" s="22" customFormat="1" ht="12">
      <c r="A61" s="12">
        <v>4386</v>
      </c>
      <c r="B61" s="13" t="s">
        <v>276</v>
      </c>
      <c r="C61" s="14">
        <v>3631</v>
      </c>
      <c r="D61" s="14" t="s">
        <v>277</v>
      </c>
      <c r="E61" s="16">
        <v>28.8947</v>
      </c>
      <c r="F61" s="16">
        <v>-97.134699999999995</v>
      </c>
      <c r="G61" s="13" t="s">
        <v>507</v>
      </c>
      <c r="H61" s="13" t="s">
        <v>508</v>
      </c>
      <c r="I61" s="15">
        <v>0</v>
      </c>
      <c r="J61" s="16">
        <v>0.24049999999999999</v>
      </c>
      <c r="K61" s="17">
        <v>240.2</v>
      </c>
      <c r="L61" s="15">
        <v>0</v>
      </c>
      <c r="M61" s="17">
        <v>0</v>
      </c>
      <c r="N61" s="18">
        <v>0</v>
      </c>
      <c r="O61" s="15">
        <v>0</v>
      </c>
      <c r="P61" s="17">
        <v>4309134.966</v>
      </c>
      <c r="Q61" s="18">
        <v>0.18990000000000001</v>
      </c>
      <c r="R61" s="18">
        <v>0.18609999999999999</v>
      </c>
      <c r="S61" s="18">
        <v>6.1000000000000004E-3</v>
      </c>
      <c r="T61" s="19">
        <v>1029.9969000000001</v>
      </c>
      <c r="U61" s="19">
        <v>19.823</v>
      </c>
      <c r="V61" s="19">
        <v>1.9842</v>
      </c>
      <c r="W61" s="20" t="s">
        <v>598</v>
      </c>
      <c r="X61" s="18">
        <v>2.23E-2</v>
      </c>
      <c r="Y61" s="18">
        <v>2.24E-2</v>
      </c>
      <c r="Z61" s="18">
        <v>6.9999999999999999E-4</v>
      </c>
      <c r="AA61" s="19">
        <v>120.9346</v>
      </c>
      <c r="AB61" s="21" t="s">
        <v>598</v>
      </c>
      <c r="AC61" s="18">
        <v>8516.9724999999999</v>
      </c>
      <c r="AD61" s="17">
        <v>0</v>
      </c>
      <c r="AE61" s="17">
        <v>138.9</v>
      </c>
      <c r="AF61" s="17">
        <v>505807.9</v>
      </c>
      <c r="AG61" s="17">
        <v>0</v>
      </c>
      <c r="AH61" s="17">
        <v>0</v>
      </c>
      <c r="AI61" s="17">
        <v>0</v>
      </c>
      <c r="AJ61" s="17">
        <v>0</v>
      </c>
      <c r="AK61" s="17">
        <v>0</v>
      </c>
      <c r="AL61" s="17">
        <v>0</v>
      </c>
      <c r="AM61" s="17">
        <v>0</v>
      </c>
      <c r="AN61" s="17">
        <v>0</v>
      </c>
      <c r="AO61" s="17">
        <v>505946.8</v>
      </c>
      <c r="AP61" s="17">
        <v>0</v>
      </c>
      <c r="AQ61" s="17">
        <v>0</v>
      </c>
      <c r="AR61" s="17">
        <v>505946.8</v>
      </c>
      <c r="AS61" s="17">
        <v>0</v>
      </c>
      <c r="AT61" s="18">
        <v>0</v>
      </c>
      <c r="AU61" s="18">
        <v>2.75E-2</v>
      </c>
      <c r="AV61" s="18">
        <v>99.972499999999997</v>
      </c>
      <c r="AW61" s="18">
        <v>0</v>
      </c>
      <c r="AX61" s="18">
        <v>0</v>
      </c>
      <c r="AY61" s="18">
        <v>0</v>
      </c>
      <c r="AZ61" s="18">
        <v>0</v>
      </c>
      <c r="BA61" s="18">
        <v>0</v>
      </c>
      <c r="BB61" s="18">
        <v>0</v>
      </c>
      <c r="BC61" s="18">
        <v>0</v>
      </c>
      <c r="BD61" s="18">
        <v>0</v>
      </c>
      <c r="BE61" s="18">
        <v>100</v>
      </c>
      <c r="BF61" s="18">
        <v>0</v>
      </c>
      <c r="BG61" s="18">
        <v>0</v>
      </c>
      <c r="BH61" s="18">
        <v>100</v>
      </c>
      <c r="BI61" s="18">
        <v>0</v>
      </c>
    </row>
    <row r="62" spans="1:61" s="22" customFormat="1" ht="12">
      <c r="A62" s="12">
        <v>4370</v>
      </c>
      <c r="B62" s="13" t="s">
        <v>259</v>
      </c>
      <c r="C62" s="14">
        <v>4195</v>
      </c>
      <c r="D62" s="14" t="s">
        <v>260</v>
      </c>
      <c r="E62" s="16">
        <v>33.1753</v>
      </c>
      <c r="F62" s="16">
        <v>-96.125799999999998</v>
      </c>
      <c r="G62" s="13" t="s">
        <v>507</v>
      </c>
      <c r="H62" s="13" t="s">
        <v>508</v>
      </c>
      <c r="I62" s="15">
        <v>0</v>
      </c>
      <c r="J62" s="16">
        <v>5.6899999999999999E-2</v>
      </c>
      <c r="K62" s="17">
        <v>84.7</v>
      </c>
      <c r="L62" s="15">
        <v>0</v>
      </c>
      <c r="M62" s="17">
        <v>0</v>
      </c>
      <c r="N62" s="18">
        <v>0</v>
      </c>
      <c r="O62" s="15">
        <v>0</v>
      </c>
      <c r="P62" s="17">
        <v>666218.42440000002</v>
      </c>
      <c r="Q62" s="18">
        <v>2.8479999999999999</v>
      </c>
      <c r="R62" s="18">
        <v>4.7118000000000002</v>
      </c>
      <c r="S62" s="18">
        <v>2.1899999999999999E-2</v>
      </c>
      <c r="T62" s="19">
        <v>1878.6569</v>
      </c>
      <c r="U62" s="19">
        <v>36.701000000000001</v>
      </c>
      <c r="V62" s="19">
        <v>3.6701000000000001</v>
      </c>
      <c r="W62" s="20" t="s">
        <v>598</v>
      </c>
      <c r="X62" s="18">
        <v>0.18049999999999999</v>
      </c>
      <c r="Y62" s="18">
        <v>0.18290000000000001</v>
      </c>
      <c r="Z62" s="18">
        <v>1.4E-3</v>
      </c>
      <c r="AA62" s="19">
        <v>119.0635</v>
      </c>
      <c r="AB62" s="21" t="s">
        <v>598</v>
      </c>
      <c r="AC62" s="18">
        <v>15778.607900000001</v>
      </c>
      <c r="AD62" s="17">
        <v>0</v>
      </c>
      <c r="AE62" s="17">
        <v>225.95</v>
      </c>
      <c r="AF62" s="17">
        <v>41996.94</v>
      </c>
      <c r="AG62" s="17">
        <v>0</v>
      </c>
      <c r="AH62" s="17">
        <v>0</v>
      </c>
      <c r="AI62" s="17">
        <v>0</v>
      </c>
      <c r="AJ62" s="17">
        <v>0</v>
      </c>
      <c r="AK62" s="17">
        <v>0</v>
      </c>
      <c r="AL62" s="17">
        <v>0</v>
      </c>
      <c r="AM62" s="17">
        <v>0</v>
      </c>
      <c r="AN62" s="17">
        <v>0</v>
      </c>
      <c r="AO62" s="17">
        <v>42222.89</v>
      </c>
      <c r="AP62" s="17">
        <v>0</v>
      </c>
      <c r="AQ62" s="17">
        <v>0</v>
      </c>
      <c r="AR62" s="17">
        <v>42222.89</v>
      </c>
      <c r="AS62" s="17">
        <v>0</v>
      </c>
      <c r="AT62" s="18">
        <v>0</v>
      </c>
      <c r="AU62" s="18">
        <v>0.53510000000000002</v>
      </c>
      <c r="AV62" s="18">
        <v>99.4649</v>
      </c>
      <c r="AW62" s="18">
        <v>0</v>
      </c>
      <c r="AX62" s="18">
        <v>0</v>
      </c>
      <c r="AY62" s="18">
        <v>0</v>
      </c>
      <c r="AZ62" s="18">
        <v>0</v>
      </c>
      <c r="BA62" s="18">
        <v>0</v>
      </c>
      <c r="BB62" s="18">
        <v>0</v>
      </c>
      <c r="BC62" s="18">
        <v>0</v>
      </c>
      <c r="BD62" s="18">
        <v>0</v>
      </c>
      <c r="BE62" s="18">
        <v>100</v>
      </c>
      <c r="BF62" s="18">
        <v>0</v>
      </c>
      <c r="BG62" s="18">
        <v>0</v>
      </c>
      <c r="BH62" s="18">
        <v>100</v>
      </c>
      <c r="BI62" s="18">
        <v>0</v>
      </c>
    </row>
    <row r="63" spans="1:61" s="22" customFormat="1" ht="12">
      <c r="A63" s="12">
        <v>4403</v>
      </c>
      <c r="B63" s="13" t="s">
        <v>295</v>
      </c>
      <c r="C63" s="14">
        <v>4266</v>
      </c>
      <c r="D63" s="14" t="s">
        <v>387</v>
      </c>
      <c r="E63" s="16">
        <v>33.197800000000001</v>
      </c>
      <c r="F63" s="16">
        <v>-97.106700000000004</v>
      </c>
      <c r="G63" s="13" t="s">
        <v>507</v>
      </c>
      <c r="H63" s="13" t="s">
        <v>508</v>
      </c>
      <c r="I63" s="15">
        <v>0</v>
      </c>
      <c r="J63" s="16">
        <v>9.4299999999999995E-2</v>
      </c>
      <c r="K63" s="17">
        <v>173.7</v>
      </c>
      <c r="L63" s="15">
        <v>0</v>
      </c>
      <c r="M63" s="17">
        <v>0</v>
      </c>
      <c r="N63" s="18">
        <v>0</v>
      </c>
      <c r="O63" s="15">
        <v>0</v>
      </c>
      <c r="P63" s="17">
        <v>2094264</v>
      </c>
      <c r="Q63" s="18">
        <v>0.57079999999999997</v>
      </c>
      <c r="R63" s="18">
        <v>0.53380000000000005</v>
      </c>
      <c r="S63" s="18">
        <v>2.01E-2</v>
      </c>
      <c r="T63" s="19">
        <v>1740.1559999999999</v>
      </c>
      <c r="U63" s="19">
        <v>33.9621</v>
      </c>
      <c r="V63" s="19">
        <v>3.3961999999999999</v>
      </c>
      <c r="W63" s="20" t="s">
        <v>598</v>
      </c>
      <c r="X63" s="18">
        <v>3.9100000000000003E-2</v>
      </c>
      <c r="Y63" s="18">
        <v>3.6900000000000002E-2</v>
      </c>
      <c r="Z63" s="18">
        <v>1.4E-3</v>
      </c>
      <c r="AA63" s="19">
        <v>119.1798</v>
      </c>
      <c r="AB63" s="21" t="s">
        <v>598</v>
      </c>
      <c r="AC63" s="18">
        <v>14601.093199999999</v>
      </c>
      <c r="AD63" s="17">
        <v>0</v>
      </c>
      <c r="AE63" s="17">
        <v>944</v>
      </c>
      <c r="AF63" s="17">
        <v>142488</v>
      </c>
      <c r="AG63" s="17">
        <v>0</v>
      </c>
      <c r="AH63" s="17">
        <v>0</v>
      </c>
      <c r="AI63" s="17">
        <v>0</v>
      </c>
      <c r="AJ63" s="17">
        <v>0</v>
      </c>
      <c r="AK63" s="17">
        <v>0</v>
      </c>
      <c r="AL63" s="17">
        <v>0</v>
      </c>
      <c r="AM63" s="17">
        <v>0</v>
      </c>
      <c r="AN63" s="17">
        <v>0</v>
      </c>
      <c r="AO63" s="17">
        <v>143432</v>
      </c>
      <c r="AP63" s="17">
        <v>0</v>
      </c>
      <c r="AQ63" s="17">
        <v>0</v>
      </c>
      <c r="AR63" s="17">
        <v>143432</v>
      </c>
      <c r="AS63" s="17">
        <v>0</v>
      </c>
      <c r="AT63" s="18">
        <v>0</v>
      </c>
      <c r="AU63" s="18">
        <v>0.65820000000000001</v>
      </c>
      <c r="AV63" s="18">
        <v>99.341800000000006</v>
      </c>
      <c r="AW63" s="18">
        <v>0</v>
      </c>
      <c r="AX63" s="18">
        <v>0</v>
      </c>
      <c r="AY63" s="18">
        <v>0</v>
      </c>
      <c r="AZ63" s="18">
        <v>0</v>
      </c>
      <c r="BA63" s="18">
        <v>0</v>
      </c>
      <c r="BB63" s="18">
        <v>0</v>
      </c>
      <c r="BC63" s="18">
        <v>0</v>
      </c>
      <c r="BD63" s="18">
        <v>0</v>
      </c>
      <c r="BE63" s="18">
        <v>100</v>
      </c>
      <c r="BF63" s="18">
        <v>0</v>
      </c>
      <c r="BG63" s="18">
        <v>0</v>
      </c>
      <c r="BH63" s="18">
        <v>100</v>
      </c>
      <c r="BI63" s="18">
        <v>0</v>
      </c>
    </row>
    <row r="64" spans="1:61" s="22" customFormat="1" ht="12">
      <c r="A64" s="12">
        <v>4419</v>
      </c>
      <c r="B64" s="13" t="s">
        <v>212</v>
      </c>
      <c r="C64" s="14">
        <v>4937</v>
      </c>
      <c r="D64" s="14" t="s">
        <v>213</v>
      </c>
      <c r="E64" s="16">
        <v>30.5547</v>
      </c>
      <c r="F64" s="16">
        <v>-98.368899999999996</v>
      </c>
      <c r="G64" s="13" t="s">
        <v>507</v>
      </c>
      <c r="H64" s="13" t="s">
        <v>508</v>
      </c>
      <c r="I64" s="15">
        <v>0</v>
      </c>
      <c r="J64" s="16">
        <v>0.18140000000000001</v>
      </c>
      <c r="K64" s="17">
        <v>446</v>
      </c>
      <c r="L64" s="15">
        <v>0</v>
      </c>
      <c r="M64" s="17">
        <v>0</v>
      </c>
      <c r="N64" s="18">
        <v>0</v>
      </c>
      <c r="O64" s="15">
        <v>0</v>
      </c>
      <c r="P64" s="17">
        <v>8351431</v>
      </c>
      <c r="Q64" s="18">
        <v>2.3355999999999999</v>
      </c>
      <c r="R64" s="18">
        <v>2.5405000000000002</v>
      </c>
      <c r="S64" s="18">
        <v>7.1000000000000004E-3</v>
      </c>
      <c r="T64" s="19">
        <v>1400.7121</v>
      </c>
      <c r="U64" s="19">
        <v>27.412199999999999</v>
      </c>
      <c r="V64" s="19">
        <v>2.7412000000000001</v>
      </c>
      <c r="W64" s="20" t="s">
        <v>598</v>
      </c>
      <c r="X64" s="18">
        <v>0.19819999999999999</v>
      </c>
      <c r="Y64" s="18">
        <v>0.22239999999999999</v>
      </c>
      <c r="Z64" s="18">
        <v>5.9999999999999995E-4</v>
      </c>
      <c r="AA64" s="19">
        <v>118.85429999999999</v>
      </c>
      <c r="AB64" s="21" t="s">
        <v>598</v>
      </c>
      <c r="AC64" s="18">
        <v>11785.12</v>
      </c>
      <c r="AD64" s="17">
        <v>0</v>
      </c>
      <c r="AE64" s="17">
        <v>8</v>
      </c>
      <c r="AF64" s="17">
        <v>708634</v>
      </c>
      <c r="AG64" s="17">
        <v>0</v>
      </c>
      <c r="AH64" s="17">
        <v>0</v>
      </c>
      <c r="AI64" s="17">
        <v>0</v>
      </c>
      <c r="AJ64" s="17">
        <v>0</v>
      </c>
      <c r="AK64" s="17">
        <v>0</v>
      </c>
      <c r="AL64" s="17">
        <v>0</v>
      </c>
      <c r="AM64" s="17">
        <v>0</v>
      </c>
      <c r="AN64" s="17">
        <v>0</v>
      </c>
      <c r="AO64" s="17">
        <v>708642</v>
      </c>
      <c r="AP64" s="17">
        <v>0</v>
      </c>
      <c r="AQ64" s="17">
        <v>0</v>
      </c>
      <c r="AR64" s="17">
        <v>708642</v>
      </c>
      <c r="AS64" s="17">
        <v>0</v>
      </c>
      <c r="AT64" s="18">
        <v>0</v>
      </c>
      <c r="AU64" s="18">
        <v>1.1000000000000001E-3</v>
      </c>
      <c r="AV64" s="18">
        <v>99.998900000000006</v>
      </c>
      <c r="AW64" s="18">
        <v>0</v>
      </c>
      <c r="AX64" s="18">
        <v>0</v>
      </c>
      <c r="AY64" s="18">
        <v>0</v>
      </c>
      <c r="AZ64" s="18">
        <v>0</v>
      </c>
      <c r="BA64" s="18">
        <v>0</v>
      </c>
      <c r="BB64" s="18">
        <v>0</v>
      </c>
      <c r="BC64" s="18">
        <v>0</v>
      </c>
      <c r="BD64" s="18">
        <v>0</v>
      </c>
      <c r="BE64" s="18">
        <v>100</v>
      </c>
      <c r="BF64" s="18">
        <v>0</v>
      </c>
      <c r="BG64" s="18">
        <v>0</v>
      </c>
      <c r="BH64" s="18">
        <v>100</v>
      </c>
      <c r="BI64" s="18">
        <v>0</v>
      </c>
    </row>
    <row r="65" spans="1:61" s="22" customFormat="1" ht="12">
      <c r="A65" s="12">
        <v>4206</v>
      </c>
      <c r="B65" s="13" t="s">
        <v>517</v>
      </c>
      <c r="C65" s="14">
        <v>4939</v>
      </c>
      <c r="D65" s="14" t="s">
        <v>518</v>
      </c>
      <c r="E65" s="16">
        <v>27.6067</v>
      </c>
      <c r="F65" s="16">
        <v>-97.311899999999994</v>
      </c>
      <c r="G65" s="13" t="s">
        <v>507</v>
      </c>
      <c r="H65" s="13" t="s">
        <v>508</v>
      </c>
      <c r="I65" s="15">
        <v>0</v>
      </c>
      <c r="J65" s="16">
        <v>0.1328</v>
      </c>
      <c r="K65" s="17">
        <v>703</v>
      </c>
      <c r="L65" s="15">
        <v>0</v>
      </c>
      <c r="M65" s="17">
        <v>0</v>
      </c>
      <c r="N65" s="18">
        <v>0</v>
      </c>
      <c r="O65" s="15">
        <v>0</v>
      </c>
      <c r="P65" s="17">
        <v>10275265</v>
      </c>
      <c r="Q65" s="18">
        <v>1.7894000000000001</v>
      </c>
      <c r="R65" s="18">
        <v>1.9499</v>
      </c>
      <c r="S65" s="18">
        <v>7.4999999999999997E-3</v>
      </c>
      <c r="T65" s="19">
        <v>1493.3149000000001</v>
      </c>
      <c r="U65" s="19">
        <v>29.223600000000001</v>
      </c>
      <c r="V65" s="19">
        <v>2.9224000000000001</v>
      </c>
      <c r="W65" s="20" t="s">
        <v>598</v>
      </c>
      <c r="X65" s="18">
        <v>0.1424</v>
      </c>
      <c r="Y65" s="18">
        <v>0.161</v>
      </c>
      <c r="Z65" s="18">
        <v>5.9999999999999995E-4</v>
      </c>
      <c r="AA65" s="19">
        <v>118.8575</v>
      </c>
      <c r="AB65" s="21" t="s">
        <v>598</v>
      </c>
      <c r="AC65" s="18">
        <v>12563.9061</v>
      </c>
      <c r="AD65" s="17">
        <v>0</v>
      </c>
      <c r="AE65" s="17">
        <v>0</v>
      </c>
      <c r="AF65" s="17">
        <v>817840</v>
      </c>
      <c r="AG65" s="17">
        <v>0</v>
      </c>
      <c r="AH65" s="17">
        <v>0</v>
      </c>
      <c r="AI65" s="17">
        <v>0</v>
      </c>
      <c r="AJ65" s="17">
        <v>0</v>
      </c>
      <c r="AK65" s="17">
        <v>0</v>
      </c>
      <c r="AL65" s="17">
        <v>0</v>
      </c>
      <c r="AM65" s="17">
        <v>0</v>
      </c>
      <c r="AN65" s="17">
        <v>0</v>
      </c>
      <c r="AO65" s="17">
        <v>817840</v>
      </c>
      <c r="AP65" s="17">
        <v>0</v>
      </c>
      <c r="AQ65" s="17">
        <v>0</v>
      </c>
      <c r="AR65" s="17">
        <v>817840</v>
      </c>
      <c r="AS65" s="17">
        <v>0</v>
      </c>
      <c r="AT65" s="18">
        <v>0</v>
      </c>
      <c r="AU65" s="18">
        <v>0</v>
      </c>
      <c r="AV65" s="18">
        <v>100</v>
      </c>
      <c r="AW65" s="18">
        <v>0</v>
      </c>
      <c r="AX65" s="18">
        <v>0</v>
      </c>
      <c r="AY65" s="18">
        <v>0</v>
      </c>
      <c r="AZ65" s="18">
        <v>0</v>
      </c>
      <c r="BA65" s="18">
        <v>0</v>
      </c>
      <c r="BB65" s="18">
        <v>0</v>
      </c>
      <c r="BC65" s="18">
        <v>0</v>
      </c>
      <c r="BD65" s="18">
        <v>0</v>
      </c>
      <c r="BE65" s="18">
        <v>100</v>
      </c>
      <c r="BF65" s="18">
        <v>0</v>
      </c>
      <c r="BG65" s="18">
        <v>0</v>
      </c>
      <c r="BH65" s="18">
        <v>100</v>
      </c>
      <c r="BI65" s="18">
        <v>0</v>
      </c>
    </row>
    <row r="66" spans="1:61" s="22" customFormat="1" ht="12" hidden="1">
      <c r="A66" s="12">
        <v>4202</v>
      </c>
      <c r="B66" s="13" t="s">
        <v>509</v>
      </c>
      <c r="C66" s="14">
        <v>6128</v>
      </c>
      <c r="D66" s="14" t="s">
        <v>510</v>
      </c>
      <c r="E66" s="16">
        <v>29.892900000000001</v>
      </c>
      <c r="F66" s="16">
        <v>-101.14660000000001</v>
      </c>
      <c r="G66" s="13" t="s">
        <v>597</v>
      </c>
      <c r="H66" s="13"/>
      <c r="I66" s="15">
        <v>0</v>
      </c>
      <c r="J66" s="16">
        <v>0.18609999999999999</v>
      </c>
      <c r="K66" s="17">
        <v>66</v>
      </c>
      <c r="L66" s="15">
        <v>0</v>
      </c>
      <c r="M66" s="17">
        <v>0</v>
      </c>
      <c r="N66" s="18">
        <v>0</v>
      </c>
      <c r="O66" s="15">
        <v>0</v>
      </c>
      <c r="P66" s="17">
        <v>0</v>
      </c>
      <c r="Q66" s="18">
        <v>0</v>
      </c>
      <c r="R66" s="18">
        <v>0</v>
      </c>
      <c r="S66" s="18">
        <v>0</v>
      </c>
      <c r="T66" s="19">
        <v>0</v>
      </c>
      <c r="U66" s="19">
        <v>0</v>
      </c>
      <c r="V66" s="19">
        <v>0</v>
      </c>
      <c r="W66" s="20" t="s">
        <v>598</v>
      </c>
      <c r="X66" s="18">
        <v>0</v>
      </c>
      <c r="Y66" s="18">
        <v>0</v>
      </c>
      <c r="Z66" s="18">
        <v>0</v>
      </c>
      <c r="AA66" s="19">
        <v>0</v>
      </c>
      <c r="AB66" s="21" t="s">
        <v>598</v>
      </c>
      <c r="AC66" s="18">
        <v>0</v>
      </c>
      <c r="AD66" s="17">
        <v>0</v>
      </c>
      <c r="AE66" s="17">
        <v>0</v>
      </c>
      <c r="AF66" s="17">
        <v>0</v>
      </c>
      <c r="AG66" s="17">
        <v>0</v>
      </c>
      <c r="AH66" s="17">
        <v>107599.95</v>
      </c>
      <c r="AI66" s="17">
        <v>0</v>
      </c>
      <c r="AJ66" s="17">
        <v>0</v>
      </c>
      <c r="AK66" s="17">
        <v>0</v>
      </c>
      <c r="AL66" s="17">
        <v>0</v>
      </c>
      <c r="AM66" s="17">
        <v>0</v>
      </c>
      <c r="AN66" s="17">
        <v>0</v>
      </c>
      <c r="AO66" s="17">
        <v>0</v>
      </c>
      <c r="AP66" s="17">
        <v>107599.95</v>
      </c>
      <c r="AQ66" s="17">
        <v>0</v>
      </c>
      <c r="AR66" s="17">
        <v>0</v>
      </c>
      <c r="AS66" s="17">
        <v>107599.95</v>
      </c>
      <c r="AT66" s="18">
        <v>0</v>
      </c>
      <c r="AU66" s="18">
        <v>0</v>
      </c>
      <c r="AV66" s="18">
        <v>0</v>
      </c>
      <c r="AW66" s="18">
        <v>0</v>
      </c>
      <c r="AX66" s="18">
        <v>100</v>
      </c>
      <c r="AY66" s="18">
        <v>0</v>
      </c>
      <c r="AZ66" s="18">
        <v>0</v>
      </c>
      <c r="BA66" s="18">
        <v>0</v>
      </c>
      <c r="BB66" s="18">
        <v>0</v>
      </c>
      <c r="BC66" s="18">
        <v>0</v>
      </c>
      <c r="BD66" s="18">
        <v>0</v>
      </c>
      <c r="BE66" s="18">
        <v>0</v>
      </c>
      <c r="BF66" s="18">
        <v>100</v>
      </c>
      <c r="BG66" s="18">
        <v>0</v>
      </c>
      <c r="BH66" s="18">
        <v>0</v>
      </c>
      <c r="BI66" s="18">
        <v>100</v>
      </c>
    </row>
    <row r="67" spans="1:61" s="22" customFormat="1" ht="12" hidden="1">
      <c r="A67" s="12">
        <v>4279</v>
      </c>
      <c r="B67" s="13" t="s">
        <v>416</v>
      </c>
      <c r="C67" s="14">
        <v>6136</v>
      </c>
      <c r="D67" s="14" t="s">
        <v>417</v>
      </c>
      <c r="E67" s="16">
        <v>30.616700000000002</v>
      </c>
      <c r="F67" s="16">
        <v>-96.077799999999996</v>
      </c>
      <c r="G67" s="13" t="s">
        <v>369</v>
      </c>
      <c r="H67" s="13" t="s">
        <v>437</v>
      </c>
      <c r="I67" s="15">
        <v>1</v>
      </c>
      <c r="J67" s="16">
        <v>0.90500000000000003</v>
      </c>
      <c r="K67" s="17">
        <v>453.5</v>
      </c>
      <c r="L67" s="15">
        <v>0</v>
      </c>
      <c r="M67" s="17">
        <v>0</v>
      </c>
      <c r="N67" s="18">
        <v>0</v>
      </c>
      <c r="O67" s="15">
        <v>0</v>
      </c>
      <c r="P67" s="17">
        <v>34776558</v>
      </c>
      <c r="Q67" s="18">
        <v>1.2850999999999999</v>
      </c>
      <c r="R67" s="18">
        <v>1.28</v>
      </c>
      <c r="S67" s="18">
        <v>6.5285000000000002</v>
      </c>
      <c r="T67" s="19">
        <v>1984.8115</v>
      </c>
      <c r="U67" s="19">
        <v>22.4984</v>
      </c>
      <c r="V67" s="19">
        <v>33.747599999999998</v>
      </c>
      <c r="W67" s="20">
        <v>7.9899999999999999E-2</v>
      </c>
      <c r="X67" s="18">
        <v>0.13289999999999999</v>
      </c>
      <c r="Y67" s="18">
        <v>0.13600000000000001</v>
      </c>
      <c r="Z67" s="18">
        <v>0.67490000000000006</v>
      </c>
      <c r="AA67" s="19">
        <v>205.19990000000001</v>
      </c>
      <c r="AB67" s="21">
        <v>8.3000000000000001E-3</v>
      </c>
      <c r="AC67" s="18">
        <v>9672.5735000000004</v>
      </c>
      <c r="AD67" s="17">
        <v>3580292</v>
      </c>
      <c r="AE67" s="17">
        <v>11070</v>
      </c>
      <c r="AF67" s="17">
        <v>4016</v>
      </c>
      <c r="AG67" s="17">
        <v>0</v>
      </c>
      <c r="AH67" s="17">
        <v>0</v>
      </c>
      <c r="AI67" s="17">
        <v>0</v>
      </c>
      <c r="AJ67" s="17">
        <v>0</v>
      </c>
      <c r="AK67" s="17">
        <v>0</v>
      </c>
      <c r="AL67" s="17">
        <v>0</v>
      </c>
      <c r="AM67" s="17">
        <v>0</v>
      </c>
      <c r="AN67" s="17">
        <v>0</v>
      </c>
      <c r="AO67" s="17">
        <v>3595378</v>
      </c>
      <c r="AP67" s="17">
        <v>0</v>
      </c>
      <c r="AQ67" s="17">
        <v>0</v>
      </c>
      <c r="AR67" s="17">
        <v>3595378</v>
      </c>
      <c r="AS67" s="17">
        <v>0</v>
      </c>
      <c r="AT67" s="18">
        <v>99.580399999999997</v>
      </c>
      <c r="AU67" s="18">
        <v>0.30790000000000001</v>
      </c>
      <c r="AV67" s="18">
        <v>0.11169999999999999</v>
      </c>
      <c r="AW67" s="18">
        <v>0</v>
      </c>
      <c r="AX67" s="18">
        <v>0</v>
      </c>
      <c r="AY67" s="18">
        <v>0</v>
      </c>
      <c r="AZ67" s="18">
        <v>0</v>
      </c>
      <c r="BA67" s="18">
        <v>0</v>
      </c>
      <c r="BB67" s="18">
        <v>0</v>
      </c>
      <c r="BC67" s="18">
        <v>0</v>
      </c>
      <c r="BD67" s="18">
        <v>0</v>
      </c>
      <c r="BE67" s="18">
        <v>100</v>
      </c>
      <c r="BF67" s="18">
        <v>0</v>
      </c>
      <c r="BG67" s="18">
        <v>0</v>
      </c>
      <c r="BH67" s="18">
        <v>100</v>
      </c>
      <c r="BI67" s="18">
        <v>0</v>
      </c>
    </row>
    <row r="68" spans="1:61" s="22" customFormat="1" ht="12" hidden="1">
      <c r="A68" s="12">
        <v>4242</v>
      </c>
      <c r="B68" s="13" t="s">
        <v>370</v>
      </c>
      <c r="C68" s="14">
        <v>6145</v>
      </c>
      <c r="D68" s="14" t="s">
        <v>371</v>
      </c>
      <c r="E68" s="16">
        <v>32.298299999999998</v>
      </c>
      <c r="F68" s="16">
        <v>-97.7864</v>
      </c>
      <c r="G68" s="13" t="s">
        <v>372</v>
      </c>
      <c r="H68" s="13"/>
      <c r="I68" s="15">
        <v>0</v>
      </c>
      <c r="J68" s="16">
        <v>0.86639999999999995</v>
      </c>
      <c r="K68" s="17">
        <v>2430</v>
      </c>
      <c r="L68" s="15">
        <v>0</v>
      </c>
      <c r="M68" s="17">
        <v>0</v>
      </c>
      <c r="N68" s="18">
        <v>0</v>
      </c>
      <c r="O68" s="15">
        <v>0</v>
      </c>
      <c r="P68" s="17">
        <v>0</v>
      </c>
      <c r="Q68" s="18">
        <v>0</v>
      </c>
      <c r="R68" s="18">
        <v>0</v>
      </c>
      <c r="S68" s="18">
        <v>0</v>
      </c>
      <c r="T68" s="19">
        <v>0</v>
      </c>
      <c r="U68" s="19">
        <v>0</v>
      </c>
      <c r="V68" s="19">
        <v>0</v>
      </c>
      <c r="W68" s="20" t="s">
        <v>598</v>
      </c>
      <c r="X68" s="18">
        <v>0</v>
      </c>
      <c r="Y68" s="18">
        <v>0</v>
      </c>
      <c r="Z68" s="18">
        <v>0</v>
      </c>
      <c r="AA68" s="19">
        <v>0</v>
      </c>
      <c r="AB68" s="21" t="s">
        <v>598</v>
      </c>
      <c r="AC68" s="18">
        <v>0</v>
      </c>
      <c r="AD68" s="17">
        <v>0</v>
      </c>
      <c r="AE68" s="17">
        <v>0</v>
      </c>
      <c r="AF68" s="17">
        <v>0</v>
      </c>
      <c r="AG68" s="17">
        <v>18443200</v>
      </c>
      <c r="AH68" s="17">
        <v>0</v>
      </c>
      <c r="AI68" s="17">
        <v>0</v>
      </c>
      <c r="AJ68" s="17">
        <v>0</v>
      </c>
      <c r="AK68" s="17">
        <v>0</v>
      </c>
      <c r="AL68" s="17">
        <v>0</v>
      </c>
      <c r="AM68" s="17">
        <v>0</v>
      </c>
      <c r="AN68" s="17">
        <v>0</v>
      </c>
      <c r="AO68" s="17">
        <v>18443200</v>
      </c>
      <c r="AP68" s="17">
        <v>0</v>
      </c>
      <c r="AQ68" s="17">
        <v>0</v>
      </c>
      <c r="AR68" s="17">
        <v>0</v>
      </c>
      <c r="AS68" s="17">
        <v>18443200</v>
      </c>
      <c r="AT68" s="18">
        <v>0</v>
      </c>
      <c r="AU68" s="18">
        <v>0</v>
      </c>
      <c r="AV68" s="18">
        <v>0</v>
      </c>
      <c r="AW68" s="18">
        <v>100</v>
      </c>
      <c r="AX68" s="18">
        <v>0</v>
      </c>
      <c r="AY68" s="18">
        <v>0</v>
      </c>
      <c r="AZ68" s="18">
        <v>0</v>
      </c>
      <c r="BA68" s="18">
        <v>0</v>
      </c>
      <c r="BB68" s="18">
        <v>0</v>
      </c>
      <c r="BC68" s="18">
        <v>0</v>
      </c>
      <c r="BD68" s="18">
        <v>0</v>
      </c>
      <c r="BE68" s="18">
        <v>100</v>
      </c>
      <c r="BF68" s="18">
        <v>0</v>
      </c>
      <c r="BG68" s="18">
        <v>0</v>
      </c>
      <c r="BH68" s="18">
        <v>0</v>
      </c>
      <c r="BI68" s="18">
        <v>100</v>
      </c>
    </row>
    <row r="69" spans="1:61" s="22" customFormat="1" ht="12" hidden="1">
      <c r="A69" s="12">
        <v>4331</v>
      </c>
      <c r="B69" s="13" t="s">
        <v>344</v>
      </c>
      <c r="C69" s="14">
        <v>6146</v>
      </c>
      <c r="D69" s="14" t="s">
        <v>345</v>
      </c>
      <c r="E69" s="16">
        <v>32.259700000000002</v>
      </c>
      <c r="F69" s="16">
        <v>-94.570300000000003</v>
      </c>
      <c r="G69" s="13" t="s">
        <v>436</v>
      </c>
      <c r="H69" s="13" t="s">
        <v>437</v>
      </c>
      <c r="I69" s="15">
        <v>1</v>
      </c>
      <c r="J69" s="16">
        <v>0.87549999999999994</v>
      </c>
      <c r="K69" s="17">
        <v>2379.6</v>
      </c>
      <c r="L69" s="15">
        <v>0</v>
      </c>
      <c r="M69" s="17">
        <v>0</v>
      </c>
      <c r="N69" s="18">
        <v>0</v>
      </c>
      <c r="O69" s="15">
        <v>0</v>
      </c>
      <c r="P69" s="17">
        <v>200078629</v>
      </c>
      <c r="Q69" s="18">
        <v>1.7751999999999999</v>
      </c>
      <c r="R69" s="18">
        <v>1.7706999999999999</v>
      </c>
      <c r="S69" s="18">
        <v>8.3978000000000002</v>
      </c>
      <c r="T69" s="19">
        <v>2366.3447999999999</v>
      </c>
      <c r="U69" s="19">
        <v>25.5002</v>
      </c>
      <c r="V69" s="19">
        <v>38.250300000000003</v>
      </c>
      <c r="W69" s="20">
        <v>7.7200000000000005E-2</v>
      </c>
      <c r="X69" s="18">
        <v>0.16189999999999999</v>
      </c>
      <c r="Y69" s="18">
        <v>0.1598</v>
      </c>
      <c r="Z69" s="18">
        <v>0.76600000000000001</v>
      </c>
      <c r="AA69" s="19">
        <v>215.84630000000001</v>
      </c>
      <c r="AB69" s="21">
        <v>7.0000000000000001E-3</v>
      </c>
      <c r="AC69" s="18">
        <v>10963.099</v>
      </c>
      <c r="AD69" s="17">
        <v>18228701</v>
      </c>
      <c r="AE69" s="17">
        <v>21488</v>
      </c>
      <c r="AF69" s="17">
        <v>0</v>
      </c>
      <c r="AG69" s="17">
        <v>0</v>
      </c>
      <c r="AH69" s="17">
        <v>0</v>
      </c>
      <c r="AI69" s="17">
        <v>0</v>
      </c>
      <c r="AJ69" s="17">
        <v>0</v>
      </c>
      <c r="AK69" s="17">
        <v>0</v>
      </c>
      <c r="AL69" s="17">
        <v>0</v>
      </c>
      <c r="AM69" s="17">
        <v>0</v>
      </c>
      <c r="AN69" s="17">
        <v>0</v>
      </c>
      <c r="AO69" s="17">
        <v>18250189</v>
      </c>
      <c r="AP69" s="17">
        <v>0</v>
      </c>
      <c r="AQ69" s="17">
        <v>0</v>
      </c>
      <c r="AR69" s="17">
        <v>18250189</v>
      </c>
      <c r="AS69" s="17">
        <v>0</v>
      </c>
      <c r="AT69" s="18">
        <v>99.882300000000001</v>
      </c>
      <c r="AU69" s="18">
        <v>0.1177</v>
      </c>
      <c r="AV69" s="18">
        <v>0</v>
      </c>
      <c r="AW69" s="18">
        <v>0</v>
      </c>
      <c r="AX69" s="18">
        <v>0</v>
      </c>
      <c r="AY69" s="18">
        <v>0</v>
      </c>
      <c r="AZ69" s="18">
        <v>0</v>
      </c>
      <c r="BA69" s="18">
        <v>0</v>
      </c>
      <c r="BB69" s="18">
        <v>0</v>
      </c>
      <c r="BC69" s="18">
        <v>0</v>
      </c>
      <c r="BD69" s="18">
        <v>0</v>
      </c>
      <c r="BE69" s="18">
        <v>100</v>
      </c>
      <c r="BF69" s="18">
        <v>0</v>
      </c>
      <c r="BG69" s="18">
        <v>0</v>
      </c>
      <c r="BH69" s="18">
        <v>100</v>
      </c>
      <c r="BI69" s="18">
        <v>0</v>
      </c>
    </row>
    <row r="70" spans="1:61" s="22" customFormat="1" ht="12" hidden="1">
      <c r="A70" s="12">
        <v>4335</v>
      </c>
      <c r="B70" s="13" t="s">
        <v>349</v>
      </c>
      <c r="C70" s="14">
        <v>6147</v>
      </c>
      <c r="D70" s="14" t="s">
        <v>350</v>
      </c>
      <c r="E70" s="16">
        <v>33.091700000000003</v>
      </c>
      <c r="F70" s="16">
        <v>-95.041700000000006</v>
      </c>
      <c r="G70" s="13" t="s">
        <v>369</v>
      </c>
      <c r="H70" s="13" t="s">
        <v>437</v>
      </c>
      <c r="I70" s="15">
        <v>1</v>
      </c>
      <c r="J70" s="16">
        <v>0.85370000000000001</v>
      </c>
      <c r="K70" s="17">
        <v>1980</v>
      </c>
      <c r="L70" s="15">
        <v>0</v>
      </c>
      <c r="M70" s="17">
        <v>0</v>
      </c>
      <c r="N70" s="18">
        <v>0</v>
      </c>
      <c r="O70" s="15">
        <v>0</v>
      </c>
      <c r="P70" s="17">
        <v>162880083</v>
      </c>
      <c r="Q70" s="18">
        <v>1.9094</v>
      </c>
      <c r="R70" s="18">
        <v>1.8728</v>
      </c>
      <c r="S70" s="18">
        <v>10.7645</v>
      </c>
      <c r="T70" s="19">
        <v>2362.5281</v>
      </c>
      <c r="U70" s="19">
        <v>25.585699999999999</v>
      </c>
      <c r="V70" s="19">
        <v>38.378500000000003</v>
      </c>
      <c r="W70" s="20">
        <v>0.1454</v>
      </c>
      <c r="X70" s="18">
        <v>0.1736</v>
      </c>
      <c r="Y70" s="18">
        <v>0.17299999999999999</v>
      </c>
      <c r="Z70" s="18">
        <v>0.97860000000000003</v>
      </c>
      <c r="AA70" s="19">
        <v>214.7782</v>
      </c>
      <c r="AB70" s="21">
        <v>1.32E-2</v>
      </c>
      <c r="AC70" s="18">
        <v>10999.8531</v>
      </c>
      <c r="AD70" s="17">
        <v>14789824</v>
      </c>
      <c r="AE70" s="17">
        <v>17654</v>
      </c>
      <c r="AF70" s="17">
        <v>0</v>
      </c>
      <c r="AG70" s="17">
        <v>0</v>
      </c>
      <c r="AH70" s="17">
        <v>0</v>
      </c>
      <c r="AI70" s="17">
        <v>0</v>
      </c>
      <c r="AJ70" s="17">
        <v>0</v>
      </c>
      <c r="AK70" s="17">
        <v>0</v>
      </c>
      <c r="AL70" s="17">
        <v>0</v>
      </c>
      <c r="AM70" s="17">
        <v>0</v>
      </c>
      <c r="AN70" s="17">
        <v>0</v>
      </c>
      <c r="AO70" s="17">
        <v>14807478</v>
      </c>
      <c r="AP70" s="17">
        <v>0</v>
      </c>
      <c r="AQ70" s="17">
        <v>0</v>
      </c>
      <c r="AR70" s="17">
        <v>14807478</v>
      </c>
      <c r="AS70" s="17">
        <v>0</v>
      </c>
      <c r="AT70" s="18">
        <v>99.880799999999994</v>
      </c>
      <c r="AU70" s="18">
        <v>0.1192</v>
      </c>
      <c r="AV70" s="18">
        <v>0</v>
      </c>
      <c r="AW70" s="18">
        <v>0</v>
      </c>
      <c r="AX70" s="18">
        <v>0</v>
      </c>
      <c r="AY70" s="18">
        <v>0</v>
      </c>
      <c r="AZ70" s="18">
        <v>0</v>
      </c>
      <c r="BA70" s="18">
        <v>0</v>
      </c>
      <c r="BB70" s="18">
        <v>0</v>
      </c>
      <c r="BC70" s="18">
        <v>0</v>
      </c>
      <c r="BD70" s="18">
        <v>0</v>
      </c>
      <c r="BE70" s="18">
        <v>100</v>
      </c>
      <c r="BF70" s="18">
        <v>0</v>
      </c>
      <c r="BG70" s="18">
        <v>0</v>
      </c>
      <c r="BH70" s="18">
        <v>100</v>
      </c>
      <c r="BI70" s="18">
        <v>0</v>
      </c>
    </row>
    <row r="71" spans="1:61" s="22" customFormat="1" ht="12" hidden="1">
      <c r="A71" s="12">
        <v>4241</v>
      </c>
      <c r="B71" s="13" t="s">
        <v>472</v>
      </c>
      <c r="C71" s="14">
        <v>6178</v>
      </c>
      <c r="D71" s="14" t="s">
        <v>368</v>
      </c>
      <c r="E71" s="16">
        <v>28.7087</v>
      </c>
      <c r="F71" s="16">
        <v>-97.208299999999994</v>
      </c>
      <c r="G71" s="13" t="s">
        <v>369</v>
      </c>
      <c r="H71" s="13" t="s">
        <v>437</v>
      </c>
      <c r="I71" s="15">
        <v>1</v>
      </c>
      <c r="J71" s="16">
        <v>0.97030000000000005</v>
      </c>
      <c r="K71" s="17">
        <v>600.4</v>
      </c>
      <c r="L71" s="15">
        <v>0</v>
      </c>
      <c r="M71" s="17">
        <v>0</v>
      </c>
      <c r="N71" s="18">
        <v>0</v>
      </c>
      <c r="O71" s="15">
        <v>0</v>
      </c>
      <c r="P71" s="17">
        <v>51330626</v>
      </c>
      <c r="Q71" s="18">
        <v>1.5165999999999999</v>
      </c>
      <c r="R71" s="18">
        <v>1.488</v>
      </c>
      <c r="S71" s="18">
        <v>5.6414</v>
      </c>
      <c r="T71" s="19">
        <v>2063.9445999999998</v>
      </c>
      <c r="U71" s="19">
        <v>23.395399999999999</v>
      </c>
      <c r="V71" s="19">
        <v>35.0931</v>
      </c>
      <c r="W71" s="20">
        <v>3.2000000000000001E-2</v>
      </c>
      <c r="X71" s="18">
        <v>0.15079999999999999</v>
      </c>
      <c r="Y71" s="18">
        <v>0.14849999999999999</v>
      </c>
      <c r="Z71" s="18">
        <v>0.56089999999999995</v>
      </c>
      <c r="AA71" s="19">
        <v>205.2002</v>
      </c>
      <c r="AB71" s="21">
        <v>3.2000000000000002E-3</v>
      </c>
      <c r="AC71" s="18">
        <v>10058.201999999999</v>
      </c>
      <c r="AD71" s="17">
        <v>5103360</v>
      </c>
      <c r="AE71" s="17">
        <v>0</v>
      </c>
      <c r="AF71" s="17">
        <v>0</v>
      </c>
      <c r="AG71" s="17">
        <v>0</v>
      </c>
      <c r="AH71" s="17">
        <v>0</v>
      </c>
      <c r="AI71" s="17">
        <v>0</v>
      </c>
      <c r="AJ71" s="17">
        <v>0</v>
      </c>
      <c r="AK71" s="17">
        <v>0</v>
      </c>
      <c r="AL71" s="17">
        <v>0</v>
      </c>
      <c r="AM71" s="17">
        <v>0</v>
      </c>
      <c r="AN71" s="17">
        <v>0</v>
      </c>
      <c r="AO71" s="17">
        <v>5103360</v>
      </c>
      <c r="AP71" s="17">
        <v>0</v>
      </c>
      <c r="AQ71" s="17">
        <v>0</v>
      </c>
      <c r="AR71" s="17">
        <v>5103360</v>
      </c>
      <c r="AS71" s="17">
        <v>0</v>
      </c>
      <c r="AT71" s="18">
        <v>100</v>
      </c>
      <c r="AU71" s="18">
        <v>0</v>
      </c>
      <c r="AV71" s="18">
        <v>0</v>
      </c>
      <c r="AW71" s="18">
        <v>0</v>
      </c>
      <c r="AX71" s="18">
        <v>0</v>
      </c>
      <c r="AY71" s="18">
        <v>0</v>
      </c>
      <c r="AZ71" s="18">
        <v>0</v>
      </c>
      <c r="BA71" s="18">
        <v>0</v>
      </c>
      <c r="BB71" s="18">
        <v>0</v>
      </c>
      <c r="BC71" s="18">
        <v>0</v>
      </c>
      <c r="BD71" s="18">
        <v>0</v>
      </c>
      <c r="BE71" s="18">
        <v>100</v>
      </c>
      <c r="BF71" s="18">
        <v>0</v>
      </c>
      <c r="BG71" s="18">
        <v>0</v>
      </c>
      <c r="BH71" s="18">
        <v>100</v>
      </c>
      <c r="BI71" s="18">
        <v>0</v>
      </c>
    </row>
    <row r="72" spans="1:61" s="22" customFormat="1" ht="12" hidden="1">
      <c r="A72" s="12">
        <v>4273</v>
      </c>
      <c r="B72" s="13" t="s">
        <v>404</v>
      </c>
      <c r="C72" s="14">
        <v>6179</v>
      </c>
      <c r="D72" s="14" t="s">
        <v>405</v>
      </c>
      <c r="E72" s="16">
        <v>29.917200000000001</v>
      </c>
      <c r="F72" s="16">
        <v>-96.750600000000006</v>
      </c>
      <c r="G72" s="13" t="s">
        <v>369</v>
      </c>
      <c r="H72" s="13" t="s">
        <v>437</v>
      </c>
      <c r="I72" s="15">
        <v>1</v>
      </c>
      <c r="J72" s="16">
        <v>0.747</v>
      </c>
      <c r="K72" s="17">
        <v>1690</v>
      </c>
      <c r="L72" s="15">
        <v>0</v>
      </c>
      <c r="M72" s="17">
        <v>0</v>
      </c>
      <c r="N72" s="18">
        <v>0</v>
      </c>
      <c r="O72" s="15">
        <v>0</v>
      </c>
      <c r="P72" s="17">
        <v>116862344</v>
      </c>
      <c r="Q72" s="18">
        <v>1.2355</v>
      </c>
      <c r="R72" s="18">
        <v>1.141</v>
      </c>
      <c r="S72" s="18">
        <v>5.2808999999999999</v>
      </c>
      <c r="T72" s="19">
        <v>2166.9092999999998</v>
      </c>
      <c r="U72" s="19">
        <v>24.578299999999999</v>
      </c>
      <c r="V72" s="19">
        <v>36.867400000000004</v>
      </c>
      <c r="W72" s="20">
        <v>6.9599999999999995E-2</v>
      </c>
      <c r="X72" s="18">
        <v>0.1169</v>
      </c>
      <c r="Y72" s="18">
        <v>0.1076</v>
      </c>
      <c r="Z72" s="18">
        <v>0.49980000000000002</v>
      </c>
      <c r="AA72" s="19">
        <v>205.0684</v>
      </c>
      <c r="AB72" s="21">
        <v>6.6E-3</v>
      </c>
      <c r="AC72" s="18">
        <v>10566.763999999999</v>
      </c>
      <c r="AD72" s="17">
        <v>11049157</v>
      </c>
      <c r="AE72" s="17">
        <v>10269</v>
      </c>
      <c r="AF72" s="17">
        <v>0</v>
      </c>
      <c r="AG72" s="17">
        <v>0</v>
      </c>
      <c r="AH72" s="17">
        <v>0</v>
      </c>
      <c r="AI72" s="17">
        <v>0</v>
      </c>
      <c r="AJ72" s="17">
        <v>0</v>
      </c>
      <c r="AK72" s="17">
        <v>0</v>
      </c>
      <c r="AL72" s="17">
        <v>0</v>
      </c>
      <c r="AM72" s="17">
        <v>0</v>
      </c>
      <c r="AN72" s="17">
        <v>0</v>
      </c>
      <c r="AO72" s="17">
        <v>11059426</v>
      </c>
      <c r="AP72" s="17">
        <v>0</v>
      </c>
      <c r="AQ72" s="17">
        <v>0</v>
      </c>
      <c r="AR72" s="17">
        <v>11059426</v>
      </c>
      <c r="AS72" s="17">
        <v>0</v>
      </c>
      <c r="AT72" s="18">
        <v>99.9071</v>
      </c>
      <c r="AU72" s="18">
        <v>9.2899999999999996E-2</v>
      </c>
      <c r="AV72" s="18">
        <v>0</v>
      </c>
      <c r="AW72" s="18">
        <v>0</v>
      </c>
      <c r="AX72" s="18">
        <v>0</v>
      </c>
      <c r="AY72" s="18">
        <v>0</v>
      </c>
      <c r="AZ72" s="18">
        <v>0</v>
      </c>
      <c r="BA72" s="18">
        <v>0</v>
      </c>
      <c r="BB72" s="18">
        <v>0</v>
      </c>
      <c r="BC72" s="18">
        <v>0</v>
      </c>
      <c r="BD72" s="18">
        <v>0</v>
      </c>
      <c r="BE72" s="18">
        <v>100</v>
      </c>
      <c r="BF72" s="18">
        <v>0</v>
      </c>
      <c r="BG72" s="18">
        <v>0</v>
      </c>
      <c r="BH72" s="18">
        <v>100</v>
      </c>
      <c r="BI72" s="18">
        <v>0</v>
      </c>
    </row>
    <row r="73" spans="1:61" s="22" customFormat="1" ht="12" hidden="1">
      <c r="A73" s="12">
        <v>4308</v>
      </c>
      <c r="B73" s="13" t="s">
        <v>321</v>
      </c>
      <c r="C73" s="14">
        <v>6181</v>
      </c>
      <c r="D73" s="14" t="s">
        <v>512</v>
      </c>
      <c r="E73" s="16">
        <v>29.307200000000002</v>
      </c>
      <c r="F73" s="16">
        <v>-98.322800000000001</v>
      </c>
      <c r="G73" s="13" t="s">
        <v>369</v>
      </c>
      <c r="H73" s="13" t="s">
        <v>437</v>
      </c>
      <c r="I73" s="15">
        <v>1</v>
      </c>
      <c r="J73" s="16">
        <v>0.72460000000000002</v>
      </c>
      <c r="K73" s="17">
        <v>932</v>
      </c>
      <c r="L73" s="15">
        <v>0</v>
      </c>
      <c r="M73" s="17">
        <v>0</v>
      </c>
      <c r="N73" s="18">
        <v>0</v>
      </c>
      <c r="O73" s="15">
        <v>0</v>
      </c>
      <c r="P73" s="17">
        <v>70008058</v>
      </c>
      <c r="Q73" s="18">
        <v>1.5562</v>
      </c>
      <c r="R73" s="18">
        <v>1.5487</v>
      </c>
      <c r="S73" s="18">
        <v>7.3951000000000002</v>
      </c>
      <c r="T73" s="19">
        <v>2428.3453</v>
      </c>
      <c r="U73" s="19">
        <v>27.526</v>
      </c>
      <c r="V73" s="19">
        <v>41.289000000000001</v>
      </c>
      <c r="W73" s="20">
        <v>8.4000000000000005E-2</v>
      </c>
      <c r="X73" s="18">
        <v>0.13150000000000001</v>
      </c>
      <c r="Y73" s="18">
        <v>0.13070000000000001</v>
      </c>
      <c r="Z73" s="18">
        <v>0.62490000000000001</v>
      </c>
      <c r="AA73" s="19">
        <v>205.2</v>
      </c>
      <c r="AB73" s="21">
        <v>7.1000000000000004E-3</v>
      </c>
      <c r="AC73" s="18">
        <v>11834.0393</v>
      </c>
      <c r="AD73" s="17">
        <v>5913451</v>
      </c>
      <c r="AE73" s="17">
        <v>2370</v>
      </c>
      <c r="AF73" s="17">
        <v>0</v>
      </c>
      <c r="AG73" s="17">
        <v>0</v>
      </c>
      <c r="AH73" s="17">
        <v>0</v>
      </c>
      <c r="AI73" s="17">
        <v>0</v>
      </c>
      <c r="AJ73" s="17">
        <v>0</v>
      </c>
      <c r="AK73" s="17">
        <v>0</v>
      </c>
      <c r="AL73" s="17">
        <v>0</v>
      </c>
      <c r="AM73" s="17">
        <v>0</v>
      </c>
      <c r="AN73" s="17">
        <v>0</v>
      </c>
      <c r="AO73" s="17">
        <v>5915821</v>
      </c>
      <c r="AP73" s="17">
        <v>0</v>
      </c>
      <c r="AQ73" s="17">
        <v>0</v>
      </c>
      <c r="AR73" s="17">
        <v>5915821</v>
      </c>
      <c r="AS73" s="17">
        <v>0</v>
      </c>
      <c r="AT73" s="18">
        <v>99.959900000000005</v>
      </c>
      <c r="AU73" s="18">
        <v>4.0099999999999997E-2</v>
      </c>
      <c r="AV73" s="18">
        <v>0</v>
      </c>
      <c r="AW73" s="18">
        <v>0</v>
      </c>
      <c r="AX73" s="18">
        <v>0</v>
      </c>
      <c r="AY73" s="18">
        <v>0</v>
      </c>
      <c r="AZ73" s="18">
        <v>0</v>
      </c>
      <c r="BA73" s="18">
        <v>0</v>
      </c>
      <c r="BB73" s="18">
        <v>0</v>
      </c>
      <c r="BC73" s="18">
        <v>0</v>
      </c>
      <c r="BD73" s="18">
        <v>0</v>
      </c>
      <c r="BE73" s="18">
        <v>100</v>
      </c>
      <c r="BF73" s="18">
        <v>0</v>
      </c>
      <c r="BG73" s="18">
        <v>0</v>
      </c>
      <c r="BH73" s="18">
        <v>100</v>
      </c>
      <c r="BI73" s="18">
        <v>0</v>
      </c>
    </row>
    <row r="74" spans="1:61" s="22" customFormat="1" ht="12" hidden="1">
      <c r="A74" s="12">
        <v>4389</v>
      </c>
      <c r="B74" s="13" t="s">
        <v>279</v>
      </c>
      <c r="C74" s="14">
        <v>6183</v>
      </c>
      <c r="D74" s="14" t="s">
        <v>280</v>
      </c>
      <c r="E74" s="16">
        <v>28.709399999999999</v>
      </c>
      <c r="F74" s="16">
        <v>-98.472200000000001</v>
      </c>
      <c r="G74" s="13" t="s">
        <v>436</v>
      </c>
      <c r="H74" s="13" t="s">
        <v>437</v>
      </c>
      <c r="I74" s="15">
        <v>1</v>
      </c>
      <c r="J74" s="16">
        <v>0.79369999999999996</v>
      </c>
      <c r="K74" s="17">
        <v>410</v>
      </c>
      <c r="L74" s="15">
        <v>0</v>
      </c>
      <c r="M74" s="17">
        <v>0</v>
      </c>
      <c r="N74" s="18">
        <v>0</v>
      </c>
      <c r="O74" s="15">
        <v>0</v>
      </c>
      <c r="P74" s="17">
        <v>35193630</v>
      </c>
      <c r="Q74" s="18">
        <v>2.5783</v>
      </c>
      <c r="R74" s="18">
        <v>2.4839000000000002</v>
      </c>
      <c r="S74" s="18">
        <v>8.7510999999999992</v>
      </c>
      <c r="T74" s="19">
        <v>2688.1781000000001</v>
      </c>
      <c r="U74" s="19">
        <v>28.7164</v>
      </c>
      <c r="V74" s="19">
        <v>43.0745</v>
      </c>
      <c r="W74" s="20">
        <v>4.6100000000000002E-2</v>
      </c>
      <c r="X74" s="18">
        <v>0.20880000000000001</v>
      </c>
      <c r="Y74" s="18">
        <v>0.20430000000000001</v>
      </c>
      <c r="Z74" s="18">
        <v>0.70879999999999999</v>
      </c>
      <c r="AA74" s="19">
        <v>217.74010000000001</v>
      </c>
      <c r="AB74" s="21">
        <v>3.7000000000000002E-3</v>
      </c>
      <c r="AC74" s="18">
        <v>12345.813399999999</v>
      </c>
      <c r="AD74" s="17">
        <v>2848231</v>
      </c>
      <c r="AE74" s="17">
        <v>2422</v>
      </c>
      <c r="AF74" s="17">
        <v>0</v>
      </c>
      <c r="AG74" s="17">
        <v>0</v>
      </c>
      <c r="AH74" s="17">
        <v>0</v>
      </c>
      <c r="AI74" s="17">
        <v>0</v>
      </c>
      <c r="AJ74" s="17">
        <v>0</v>
      </c>
      <c r="AK74" s="17">
        <v>0</v>
      </c>
      <c r="AL74" s="17">
        <v>0</v>
      </c>
      <c r="AM74" s="17">
        <v>0</v>
      </c>
      <c r="AN74" s="17">
        <v>0</v>
      </c>
      <c r="AO74" s="17">
        <v>2850653</v>
      </c>
      <c r="AP74" s="17">
        <v>0</v>
      </c>
      <c r="AQ74" s="17">
        <v>0</v>
      </c>
      <c r="AR74" s="17">
        <v>2850653</v>
      </c>
      <c r="AS74" s="17">
        <v>0</v>
      </c>
      <c r="AT74" s="18">
        <v>99.915000000000006</v>
      </c>
      <c r="AU74" s="18">
        <v>8.5000000000000006E-2</v>
      </c>
      <c r="AV74" s="18">
        <v>0</v>
      </c>
      <c r="AW74" s="18">
        <v>0</v>
      </c>
      <c r="AX74" s="18">
        <v>0</v>
      </c>
      <c r="AY74" s="18">
        <v>0</v>
      </c>
      <c r="AZ74" s="18">
        <v>0</v>
      </c>
      <c r="BA74" s="18">
        <v>0</v>
      </c>
      <c r="BB74" s="18">
        <v>0</v>
      </c>
      <c r="BC74" s="18">
        <v>0</v>
      </c>
      <c r="BD74" s="18">
        <v>0</v>
      </c>
      <c r="BE74" s="18">
        <v>100</v>
      </c>
      <c r="BF74" s="18">
        <v>0</v>
      </c>
      <c r="BG74" s="18">
        <v>0</v>
      </c>
      <c r="BH74" s="18">
        <v>100</v>
      </c>
      <c r="BI74" s="18">
        <v>0</v>
      </c>
    </row>
    <row r="75" spans="1:61" s="22" customFormat="1" ht="12">
      <c r="A75" s="12">
        <v>4249</v>
      </c>
      <c r="B75" s="13" t="s">
        <v>376</v>
      </c>
      <c r="C75" s="14">
        <v>6243</v>
      </c>
      <c r="D75" s="14" t="s">
        <v>452</v>
      </c>
      <c r="E75" s="16">
        <v>30.721699999999998</v>
      </c>
      <c r="F75" s="16">
        <v>-96.459900000000005</v>
      </c>
      <c r="G75" s="13" t="s">
        <v>507</v>
      </c>
      <c r="H75" s="13" t="s">
        <v>508</v>
      </c>
      <c r="I75" s="15">
        <v>0</v>
      </c>
      <c r="J75" s="16">
        <v>0.3886</v>
      </c>
      <c r="K75" s="17">
        <v>154.1</v>
      </c>
      <c r="L75" s="15">
        <v>0</v>
      </c>
      <c r="M75" s="17">
        <v>0</v>
      </c>
      <c r="N75" s="18">
        <v>0</v>
      </c>
      <c r="O75" s="15">
        <v>0</v>
      </c>
      <c r="P75" s="17">
        <v>5839344</v>
      </c>
      <c r="Q75" s="18">
        <v>1.2047000000000001</v>
      </c>
      <c r="R75" s="18">
        <v>1.4257</v>
      </c>
      <c r="S75" s="18">
        <v>6.7000000000000002E-3</v>
      </c>
      <c r="T75" s="19">
        <v>1322.9666999999999</v>
      </c>
      <c r="U75" s="19">
        <v>25.889600000000002</v>
      </c>
      <c r="V75" s="19">
        <v>2.589</v>
      </c>
      <c r="W75" s="20" t="s">
        <v>598</v>
      </c>
      <c r="X75" s="18">
        <v>0.1082</v>
      </c>
      <c r="Y75" s="18">
        <v>0.1115</v>
      </c>
      <c r="Z75" s="18">
        <v>5.9999999999999995E-4</v>
      </c>
      <c r="AA75" s="19">
        <v>118.8595</v>
      </c>
      <c r="AB75" s="21" t="s">
        <v>598</v>
      </c>
      <c r="AC75" s="18">
        <v>11130.512699999999</v>
      </c>
      <c r="AD75" s="17">
        <v>0</v>
      </c>
      <c r="AE75" s="17">
        <v>0</v>
      </c>
      <c r="AF75" s="17">
        <v>524624.89</v>
      </c>
      <c r="AG75" s="17">
        <v>0</v>
      </c>
      <c r="AH75" s="17">
        <v>0</v>
      </c>
      <c r="AI75" s="17">
        <v>0</v>
      </c>
      <c r="AJ75" s="17">
        <v>0</v>
      </c>
      <c r="AK75" s="17">
        <v>0</v>
      </c>
      <c r="AL75" s="17">
        <v>0</v>
      </c>
      <c r="AM75" s="17">
        <v>0</v>
      </c>
      <c r="AN75" s="17">
        <v>0</v>
      </c>
      <c r="AO75" s="17">
        <v>524624.89</v>
      </c>
      <c r="AP75" s="17">
        <v>0</v>
      </c>
      <c r="AQ75" s="17">
        <v>0</v>
      </c>
      <c r="AR75" s="17">
        <v>524624.89</v>
      </c>
      <c r="AS75" s="17">
        <v>0</v>
      </c>
      <c r="AT75" s="18">
        <v>0</v>
      </c>
      <c r="AU75" s="18">
        <v>0</v>
      </c>
      <c r="AV75" s="18">
        <v>100</v>
      </c>
      <c r="AW75" s="18">
        <v>0</v>
      </c>
      <c r="AX75" s="18">
        <v>0</v>
      </c>
      <c r="AY75" s="18">
        <v>0</v>
      </c>
      <c r="AZ75" s="18">
        <v>0</v>
      </c>
      <c r="BA75" s="18">
        <v>0</v>
      </c>
      <c r="BB75" s="18">
        <v>0</v>
      </c>
      <c r="BC75" s="18">
        <v>0</v>
      </c>
      <c r="BD75" s="18">
        <v>0</v>
      </c>
      <c r="BE75" s="18">
        <v>100</v>
      </c>
      <c r="BF75" s="18">
        <v>0</v>
      </c>
      <c r="BG75" s="18">
        <v>0</v>
      </c>
      <c r="BH75" s="18">
        <v>100</v>
      </c>
      <c r="BI75" s="18">
        <v>0</v>
      </c>
    </row>
    <row r="76" spans="1:61" s="22" customFormat="1" ht="12" hidden="1">
      <c r="A76" s="12">
        <v>4401</v>
      </c>
      <c r="B76" s="13" t="s">
        <v>292</v>
      </c>
      <c r="C76" s="14">
        <v>6251</v>
      </c>
      <c r="D76" s="14" t="s">
        <v>293</v>
      </c>
      <c r="E76" s="16">
        <v>28.796399999999998</v>
      </c>
      <c r="F76" s="16">
        <v>-96.052899999999994</v>
      </c>
      <c r="G76" s="13" t="s">
        <v>372</v>
      </c>
      <c r="H76" s="13"/>
      <c r="I76" s="15">
        <v>0</v>
      </c>
      <c r="J76" s="16">
        <v>0.83399999999999996</v>
      </c>
      <c r="K76" s="17">
        <v>2708.6</v>
      </c>
      <c r="L76" s="15">
        <v>0</v>
      </c>
      <c r="M76" s="17">
        <v>0</v>
      </c>
      <c r="N76" s="18">
        <v>0</v>
      </c>
      <c r="O76" s="15">
        <v>0</v>
      </c>
      <c r="P76" s="17">
        <v>0</v>
      </c>
      <c r="Q76" s="18">
        <v>0</v>
      </c>
      <c r="R76" s="18">
        <v>0</v>
      </c>
      <c r="S76" s="18">
        <v>0</v>
      </c>
      <c r="T76" s="19">
        <v>0</v>
      </c>
      <c r="U76" s="19">
        <v>0</v>
      </c>
      <c r="V76" s="19">
        <v>0</v>
      </c>
      <c r="W76" s="20" t="s">
        <v>598</v>
      </c>
      <c r="X76" s="18">
        <v>0</v>
      </c>
      <c r="Y76" s="18">
        <v>0</v>
      </c>
      <c r="Z76" s="18">
        <v>0</v>
      </c>
      <c r="AA76" s="19">
        <v>0</v>
      </c>
      <c r="AB76" s="21" t="s">
        <v>598</v>
      </c>
      <c r="AC76" s="18">
        <v>0</v>
      </c>
      <c r="AD76" s="17">
        <v>0</v>
      </c>
      <c r="AE76" s="17">
        <v>0</v>
      </c>
      <c r="AF76" s="17">
        <v>0</v>
      </c>
      <c r="AG76" s="17">
        <v>19789293</v>
      </c>
      <c r="AH76" s="17">
        <v>0</v>
      </c>
      <c r="AI76" s="17">
        <v>0</v>
      </c>
      <c r="AJ76" s="17">
        <v>0</v>
      </c>
      <c r="AK76" s="17">
        <v>0</v>
      </c>
      <c r="AL76" s="17">
        <v>0</v>
      </c>
      <c r="AM76" s="17">
        <v>0</v>
      </c>
      <c r="AN76" s="17">
        <v>0</v>
      </c>
      <c r="AO76" s="17">
        <v>19789293</v>
      </c>
      <c r="AP76" s="17">
        <v>0</v>
      </c>
      <c r="AQ76" s="17">
        <v>0</v>
      </c>
      <c r="AR76" s="17">
        <v>0</v>
      </c>
      <c r="AS76" s="17">
        <v>19789293</v>
      </c>
      <c r="AT76" s="18">
        <v>0</v>
      </c>
      <c r="AU76" s="18">
        <v>0</v>
      </c>
      <c r="AV76" s="18">
        <v>0</v>
      </c>
      <c r="AW76" s="18">
        <v>100</v>
      </c>
      <c r="AX76" s="18">
        <v>0</v>
      </c>
      <c r="AY76" s="18">
        <v>0</v>
      </c>
      <c r="AZ76" s="18">
        <v>0</v>
      </c>
      <c r="BA76" s="18">
        <v>0</v>
      </c>
      <c r="BB76" s="18">
        <v>0</v>
      </c>
      <c r="BC76" s="18">
        <v>0</v>
      </c>
      <c r="BD76" s="18">
        <v>0</v>
      </c>
      <c r="BE76" s="18">
        <v>100</v>
      </c>
      <c r="BF76" s="18">
        <v>0</v>
      </c>
      <c r="BG76" s="18">
        <v>0</v>
      </c>
      <c r="BH76" s="18">
        <v>0</v>
      </c>
      <c r="BI76" s="18">
        <v>100</v>
      </c>
    </row>
    <row r="77" spans="1:61" s="22" customFormat="1" ht="12" hidden="1">
      <c r="A77" s="12">
        <v>4272</v>
      </c>
      <c r="B77" s="13" t="s">
        <v>402</v>
      </c>
      <c r="C77" s="14">
        <v>6410</v>
      </c>
      <c r="D77" s="14" t="s">
        <v>403</v>
      </c>
      <c r="E77" s="16">
        <v>26.5655</v>
      </c>
      <c r="F77" s="16">
        <v>-98.749200000000002</v>
      </c>
      <c r="G77" s="13" t="s">
        <v>597</v>
      </c>
      <c r="H77" s="13"/>
      <c r="I77" s="15">
        <v>0</v>
      </c>
      <c r="J77" s="16">
        <v>0.2036</v>
      </c>
      <c r="K77" s="17">
        <v>31.5</v>
      </c>
      <c r="L77" s="15">
        <v>0</v>
      </c>
      <c r="M77" s="17">
        <v>0</v>
      </c>
      <c r="N77" s="18">
        <v>0</v>
      </c>
      <c r="O77" s="15">
        <v>0</v>
      </c>
      <c r="P77" s="17">
        <v>0</v>
      </c>
      <c r="Q77" s="18">
        <v>0</v>
      </c>
      <c r="R77" s="18">
        <v>0</v>
      </c>
      <c r="S77" s="18">
        <v>0</v>
      </c>
      <c r="T77" s="19">
        <v>0</v>
      </c>
      <c r="U77" s="19">
        <v>0</v>
      </c>
      <c r="V77" s="19">
        <v>0</v>
      </c>
      <c r="W77" s="20" t="s">
        <v>598</v>
      </c>
      <c r="X77" s="18">
        <v>0</v>
      </c>
      <c r="Y77" s="18">
        <v>0</v>
      </c>
      <c r="Z77" s="18">
        <v>0</v>
      </c>
      <c r="AA77" s="19">
        <v>0</v>
      </c>
      <c r="AB77" s="21" t="s">
        <v>598</v>
      </c>
      <c r="AC77" s="18">
        <v>0</v>
      </c>
      <c r="AD77" s="17">
        <v>0</v>
      </c>
      <c r="AE77" s="17">
        <v>0</v>
      </c>
      <c r="AF77" s="17">
        <v>0</v>
      </c>
      <c r="AG77" s="17">
        <v>0</v>
      </c>
      <c r="AH77" s="17">
        <v>56190.94</v>
      </c>
      <c r="AI77" s="17">
        <v>0</v>
      </c>
      <c r="AJ77" s="17">
        <v>0</v>
      </c>
      <c r="AK77" s="17">
        <v>0</v>
      </c>
      <c r="AL77" s="17">
        <v>0</v>
      </c>
      <c r="AM77" s="17">
        <v>0</v>
      </c>
      <c r="AN77" s="17">
        <v>0</v>
      </c>
      <c r="AO77" s="17">
        <v>0</v>
      </c>
      <c r="AP77" s="17">
        <v>56190.94</v>
      </c>
      <c r="AQ77" s="17">
        <v>0</v>
      </c>
      <c r="AR77" s="17">
        <v>0</v>
      </c>
      <c r="AS77" s="17">
        <v>56190.94</v>
      </c>
      <c r="AT77" s="18">
        <v>0</v>
      </c>
      <c r="AU77" s="18">
        <v>0</v>
      </c>
      <c r="AV77" s="18">
        <v>0</v>
      </c>
      <c r="AW77" s="18">
        <v>0</v>
      </c>
      <c r="AX77" s="18">
        <v>100</v>
      </c>
      <c r="AY77" s="18">
        <v>0</v>
      </c>
      <c r="AZ77" s="18">
        <v>0</v>
      </c>
      <c r="BA77" s="18">
        <v>0</v>
      </c>
      <c r="BB77" s="18">
        <v>0</v>
      </c>
      <c r="BC77" s="18">
        <v>0</v>
      </c>
      <c r="BD77" s="18">
        <v>0</v>
      </c>
      <c r="BE77" s="18">
        <v>0</v>
      </c>
      <c r="BF77" s="18">
        <v>100</v>
      </c>
      <c r="BG77" s="18">
        <v>0</v>
      </c>
      <c r="BH77" s="18">
        <v>0</v>
      </c>
      <c r="BI77" s="18">
        <v>100</v>
      </c>
    </row>
    <row r="78" spans="1:61" s="22" customFormat="1" ht="12" hidden="1">
      <c r="A78" s="12">
        <v>4387</v>
      </c>
      <c r="B78" s="13" t="s">
        <v>276</v>
      </c>
      <c r="C78" s="14">
        <v>6413</v>
      </c>
      <c r="D78" s="14" t="s">
        <v>273</v>
      </c>
      <c r="E78" s="16">
        <v>30.747499999999999</v>
      </c>
      <c r="F78" s="16">
        <v>-94.023899999999998</v>
      </c>
      <c r="G78" s="13" t="s">
        <v>597</v>
      </c>
      <c r="H78" s="13"/>
      <c r="I78" s="15">
        <v>0</v>
      </c>
      <c r="J78" s="16">
        <v>0.29160000000000003</v>
      </c>
      <c r="K78" s="17">
        <v>52</v>
      </c>
      <c r="L78" s="15">
        <v>0</v>
      </c>
      <c r="M78" s="17">
        <v>0</v>
      </c>
      <c r="N78" s="18">
        <v>0</v>
      </c>
      <c r="O78" s="15">
        <v>0</v>
      </c>
      <c r="P78" s="17">
        <v>0</v>
      </c>
      <c r="Q78" s="18">
        <v>0</v>
      </c>
      <c r="R78" s="18">
        <v>0</v>
      </c>
      <c r="S78" s="18">
        <v>0</v>
      </c>
      <c r="T78" s="19">
        <v>0</v>
      </c>
      <c r="U78" s="19">
        <v>0</v>
      </c>
      <c r="V78" s="19">
        <v>0</v>
      </c>
      <c r="W78" s="20" t="s">
        <v>598</v>
      </c>
      <c r="X78" s="18">
        <v>0</v>
      </c>
      <c r="Y78" s="18">
        <v>0</v>
      </c>
      <c r="Z78" s="18">
        <v>0</v>
      </c>
      <c r="AA78" s="19">
        <v>0</v>
      </c>
      <c r="AB78" s="21" t="s">
        <v>598</v>
      </c>
      <c r="AC78" s="18">
        <v>0</v>
      </c>
      <c r="AD78" s="17">
        <v>0</v>
      </c>
      <c r="AE78" s="17">
        <v>0</v>
      </c>
      <c r="AF78" s="17">
        <v>0</v>
      </c>
      <c r="AG78" s="17">
        <v>0</v>
      </c>
      <c r="AH78" s="17">
        <v>132850.96</v>
      </c>
      <c r="AI78" s="17">
        <v>0</v>
      </c>
      <c r="AJ78" s="17">
        <v>0</v>
      </c>
      <c r="AK78" s="17">
        <v>0</v>
      </c>
      <c r="AL78" s="17">
        <v>0</v>
      </c>
      <c r="AM78" s="17">
        <v>0</v>
      </c>
      <c r="AN78" s="17">
        <v>0</v>
      </c>
      <c r="AO78" s="17">
        <v>0</v>
      </c>
      <c r="AP78" s="17">
        <v>132850.96</v>
      </c>
      <c r="AQ78" s="17">
        <v>0</v>
      </c>
      <c r="AR78" s="17">
        <v>0</v>
      </c>
      <c r="AS78" s="17">
        <v>132850.96</v>
      </c>
      <c r="AT78" s="18">
        <v>0</v>
      </c>
      <c r="AU78" s="18">
        <v>0</v>
      </c>
      <c r="AV78" s="18">
        <v>0</v>
      </c>
      <c r="AW78" s="18">
        <v>0</v>
      </c>
      <c r="AX78" s="18">
        <v>100</v>
      </c>
      <c r="AY78" s="18">
        <v>0</v>
      </c>
      <c r="AZ78" s="18">
        <v>0</v>
      </c>
      <c r="BA78" s="18">
        <v>0</v>
      </c>
      <c r="BB78" s="18">
        <v>0</v>
      </c>
      <c r="BC78" s="18">
        <v>0</v>
      </c>
      <c r="BD78" s="18">
        <v>0</v>
      </c>
      <c r="BE78" s="18">
        <v>0</v>
      </c>
      <c r="BF78" s="18">
        <v>100</v>
      </c>
      <c r="BG78" s="18">
        <v>0</v>
      </c>
      <c r="BH78" s="18">
        <v>0</v>
      </c>
      <c r="BI78" s="18">
        <v>100</v>
      </c>
    </row>
    <row r="79" spans="1:61" s="22" customFormat="1" ht="12" hidden="1">
      <c r="A79" s="12">
        <v>4450</v>
      </c>
      <c r="B79" s="13" t="s">
        <v>243</v>
      </c>
      <c r="C79" s="14">
        <v>6414</v>
      </c>
      <c r="D79" s="14" t="s">
        <v>443</v>
      </c>
      <c r="E79" s="16">
        <v>31.9068</v>
      </c>
      <c r="F79" s="16">
        <v>-97.634500000000003</v>
      </c>
      <c r="G79" s="13" t="s">
        <v>597</v>
      </c>
      <c r="H79" s="13"/>
      <c r="I79" s="15">
        <v>0</v>
      </c>
      <c r="J79" s="16">
        <v>0.2021</v>
      </c>
      <c r="K79" s="17">
        <v>30</v>
      </c>
      <c r="L79" s="15">
        <v>0</v>
      </c>
      <c r="M79" s="17">
        <v>0</v>
      </c>
      <c r="N79" s="18">
        <v>0</v>
      </c>
      <c r="O79" s="15">
        <v>0</v>
      </c>
      <c r="P79" s="17">
        <v>0</v>
      </c>
      <c r="Q79" s="18">
        <v>0</v>
      </c>
      <c r="R79" s="18">
        <v>0</v>
      </c>
      <c r="S79" s="18">
        <v>0</v>
      </c>
      <c r="T79" s="19">
        <v>0</v>
      </c>
      <c r="U79" s="19">
        <v>0</v>
      </c>
      <c r="V79" s="19">
        <v>0</v>
      </c>
      <c r="W79" s="20" t="s">
        <v>598</v>
      </c>
      <c r="X79" s="18">
        <v>0</v>
      </c>
      <c r="Y79" s="18">
        <v>0</v>
      </c>
      <c r="Z79" s="18">
        <v>0</v>
      </c>
      <c r="AA79" s="19">
        <v>0</v>
      </c>
      <c r="AB79" s="21" t="s">
        <v>598</v>
      </c>
      <c r="AC79" s="18">
        <v>0</v>
      </c>
      <c r="AD79" s="17">
        <v>0</v>
      </c>
      <c r="AE79" s="17">
        <v>0</v>
      </c>
      <c r="AF79" s="17">
        <v>0</v>
      </c>
      <c r="AG79" s="17">
        <v>0</v>
      </c>
      <c r="AH79" s="17">
        <v>53118.94</v>
      </c>
      <c r="AI79" s="17">
        <v>0</v>
      </c>
      <c r="AJ79" s="17">
        <v>0</v>
      </c>
      <c r="AK79" s="17">
        <v>0</v>
      </c>
      <c r="AL79" s="17">
        <v>0</v>
      </c>
      <c r="AM79" s="17">
        <v>0</v>
      </c>
      <c r="AN79" s="17">
        <v>0</v>
      </c>
      <c r="AO79" s="17">
        <v>0</v>
      </c>
      <c r="AP79" s="17">
        <v>53118.94</v>
      </c>
      <c r="AQ79" s="17">
        <v>0</v>
      </c>
      <c r="AR79" s="17">
        <v>0</v>
      </c>
      <c r="AS79" s="17">
        <v>53118.94</v>
      </c>
      <c r="AT79" s="18">
        <v>0</v>
      </c>
      <c r="AU79" s="18">
        <v>0</v>
      </c>
      <c r="AV79" s="18">
        <v>0</v>
      </c>
      <c r="AW79" s="18">
        <v>0</v>
      </c>
      <c r="AX79" s="18">
        <v>100</v>
      </c>
      <c r="AY79" s="18">
        <v>0</v>
      </c>
      <c r="AZ79" s="18">
        <v>0</v>
      </c>
      <c r="BA79" s="18">
        <v>0</v>
      </c>
      <c r="BB79" s="18">
        <v>0</v>
      </c>
      <c r="BC79" s="18">
        <v>0</v>
      </c>
      <c r="BD79" s="18">
        <v>0</v>
      </c>
      <c r="BE79" s="18">
        <v>0</v>
      </c>
      <c r="BF79" s="18">
        <v>100</v>
      </c>
      <c r="BG79" s="18">
        <v>0</v>
      </c>
      <c r="BH79" s="18">
        <v>0</v>
      </c>
      <c r="BI79" s="18">
        <v>100</v>
      </c>
    </row>
    <row r="80" spans="1:61" s="22" customFormat="1" ht="12" hidden="1">
      <c r="A80" s="12">
        <v>4391</v>
      </c>
      <c r="B80" s="13" t="s">
        <v>282</v>
      </c>
      <c r="C80" s="14">
        <v>6648</v>
      </c>
      <c r="D80" s="14" t="s">
        <v>283</v>
      </c>
      <c r="E80" s="16">
        <v>30.5642</v>
      </c>
      <c r="F80" s="16">
        <v>-97.063900000000004</v>
      </c>
      <c r="G80" s="13" t="s">
        <v>436</v>
      </c>
      <c r="H80" s="13" t="s">
        <v>437</v>
      </c>
      <c r="I80" s="15">
        <v>1</v>
      </c>
      <c r="J80" s="16">
        <v>0.83189999999999997</v>
      </c>
      <c r="K80" s="17">
        <v>590.6</v>
      </c>
      <c r="L80" s="15">
        <v>0</v>
      </c>
      <c r="M80" s="17">
        <v>0</v>
      </c>
      <c r="N80" s="18">
        <v>0</v>
      </c>
      <c r="O80" s="15">
        <v>0</v>
      </c>
      <c r="P80" s="17">
        <v>49627236</v>
      </c>
      <c r="Q80" s="18">
        <v>2.2191999999999998</v>
      </c>
      <c r="R80" s="18">
        <v>2.2892999999999999</v>
      </c>
      <c r="S80" s="18">
        <v>12.0679</v>
      </c>
      <c r="T80" s="19">
        <v>2451.4159</v>
      </c>
      <c r="U80" s="19">
        <v>26.820599999999999</v>
      </c>
      <c r="V80" s="19">
        <v>40.230899999999998</v>
      </c>
      <c r="W80" s="20">
        <v>6.8199999999999997E-2</v>
      </c>
      <c r="X80" s="18">
        <v>0.1925</v>
      </c>
      <c r="Y80" s="18">
        <v>0.1961</v>
      </c>
      <c r="Z80" s="18">
        <v>1.0466</v>
      </c>
      <c r="AA80" s="19">
        <v>212.59780000000001</v>
      </c>
      <c r="AB80" s="21">
        <v>5.8999999999999999E-3</v>
      </c>
      <c r="AC80" s="18">
        <v>11530.7703</v>
      </c>
      <c r="AD80" s="17">
        <v>4295373</v>
      </c>
      <c r="AE80" s="17">
        <v>8523</v>
      </c>
      <c r="AF80" s="17">
        <v>0</v>
      </c>
      <c r="AG80" s="17">
        <v>0</v>
      </c>
      <c r="AH80" s="17">
        <v>0</v>
      </c>
      <c r="AI80" s="17">
        <v>0</v>
      </c>
      <c r="AJ80" s="17">
        <v>0</v>
      </c>
      <c r="AK80" s="17">
        <v>0</v>
      </c>
      <c r="AL80" s="17">
        <v>0</v>
      </c>
      <c r="AM80" s="17">
        <v>0</v>
      </c>
      <c r="AN80" s="17">
        <v>0</v>
      </c>
      <c r="AO80" s="17">
        <v>4303896</v>
      </c>
      <c r="AP80" s="17">
        <v>0</v>
      </c>
      <c r="AQ80" s="17">
        <v>0</v>
      </c>
      <c r="AR80" s="17">
        <v>4303896</v>
      </c>
      <c r="AS80" s="17">
        <v>0</v>
      </c>
      <c r="AT80" s="18">
        <v>99.802000000000007</v>
      </c>
      <c r="AU80" s="18">
        <v>0.19800000000000001</v>
      </c>
      <c r="AV80" s="18">
        <v>0</v>
      </c>
      <c r="AW80" s="18">
        <v>0</v>
      </c>
      <c r="AX80" s="18">
        <v>0</v>
      </c>
      <c r="AY80" s="18">
        <v>0</v>
      </c>
      <c r="AZ80" s="18">
        <v>0</v>
      </c>
      <c r="BA80" s="18">
        <v>0</v>
      </c>
      <c r="BB80" s="18">
        <v>0</v>
      </c>
      <c r="BC80" s="18">
        <v>0</v>
      </c>
      <c r="BD80" s="18">
        <v>0</v>
      </c>
      <c r="BE80" s="18">
        <v>100</v>
      </c>
      <c r="BF80" s="18">
        <v>0</v>
      </c>
      <c r="BG80" s="18">
        <v>0</v>
      </c>
      <c r="BH80" s="18">
        <v>100</v>
      </c>
      <c r="BI80" s="18">
        <v>0</v>
      </c>
    </row>
    <row r="81" spans="1:61" s="22" customFormat="1" ht="12" hidden="1">
      <c r="A81" s="12">
        <v>4426</v>
      </c>
      <c r="B81" s="13" t="s">
        <v>219</v>
      </c>
      <c r="C81" s="14">
        <v>7030</v>
      </c>
      <c r="D81" s="14" t="s">
        <v>220</v>
      </c>
      <c r="E81" s="16">
        <v>31.097799999999999</v>
      </c>
      <c r="F81" s="16">
        <v>-96.6922</v>
      </c>
      <c r="G81" s="13" t="s">
        <v>436</v>
      </c>
      <c r="H81" s="13" t="s">
        <v>437</v>
      </c>
      <c r="I81" s="15">
        <v>1</v>
      </c>
      <c r="J81" s="16">
        <v>0.81410000000000005</v>
      </c>
      <c r="K81" s="17">
        <v>349.2</v>
      </c>
      <c r="L81" s="15">
        <v>0</v>
      </c>
      <c r="M81" s="17">
        <v>0</v>
      </c>
      <c r="N81" s="18">
        <v>0</v>
      </c>
      <c r="O81" s="15">
        <v>0</v>
      </c>
      <c r="P81" s="17">
        <v>27948371</v>
      </c>
      <c r="Q81" s="18">
        <v>1.8275999999999999</v>
      </c>
      <c r="R81" s="18">
        <v>1.8189</v>
      </c>
      <c r="S81" s="18">
        <v>4.4025999999999996</v>
      </c>
      <c r="T81" s="19">
        <v>2443.5331999999999</v>
      </c>
      <c r="U81" s="19">
        <v>26.103200000000001</v>
      </c>
      <c r="V81" s="19">
        <v>39.154899999999998</v>
      </c>
      <c r="W81" s="20">
        <v>1.2999999999999999E-2</v>
      </c>
      <c r="X81" s="18">
        <v>0.16289999999999999</v>
      </c>
      <c r="Y81" s="18">
        <v>0.1613</v>
      </c>
      <c r="Z81" s="18">
        <v>0.39229999999999998</v>
      </c>
      <c r="AA81" s="19">
        <v>217.73769999999999</v>
      </c>
      <c r="AB81" s="21">
        <v>1.1999999999999999E-3</v>
      </c>
      <c r="AC81" s="18">
        <v>11222.370500000001</v>
      </c>
      <c r="AD81" s="17">
        <v>2485376</v>
      </c>
      <c r="AE81" s="17">
        <v>0</v>
      </c>
      <c r="AF81" s="17">
        <v>5040</v>
      </c>
      <c r="AG81" s="17">
        <v>0</v>
      </c>
      <c r="AH81" s="17">
        <v>0</v>
      </c>
      <c r="AI81" s="17">
        <v>0</v>
      </c>
      <c r="AJ81" s="17">
        <v>0</v>
      </c>
      <c r="AK81" s="17">
        <v>0</v>
      </c>
      <c r="AL81" s="17">
        <v>0</v>
      </c>
      <c r="AM81" s="17">
        <v>0</v>
      </c>
      <c r="AN81" s="17">
        <v>0</v>
      </c>
      <c r="AO81" s="17">
        <v>2490416</v>
      </c>
      <c r="AP81" s="17">
        <v>0</v>
      </c>
      <c r="AQ81" s="17">
        <v>0</v>
      </c>
      <c r="AR81" s="17">
        <v>2490416</v>
      </c>
      <c r="AS81" s="17">
        <v>0</v>
      </c>
      <c r="AT81" s="18">
        <v>99.797600000000003</v>
      </c>
      <c r="AU81" s="18">
        <v>0</v>
      </c>
      <c r="AV81" s="18">
        <v>0.2024</v>
      </c>
      <c r="AW81" s="18">
        <v>0</v>
      </c>
      <c r="AX81" s="18">
        <v>0</v>
      </c>
      <c r="AY81" s="18">
        <v>0</v>
      </c>
      <c r="AZ81" s="18">
        <v>0</v>
      </c>
      <c r="BA81" s="18">
        <v>0</v>
      </c>
      <c r="BB81" s="18">
        <v>0</v>
      </c>
      <c r="BC81" s="18">
        <v>0</v>
      </c>
      <c r="BD81" s="18">
        <v>0</v>
      </c>
      <c r="BE81" s="18">
        <v>100</v>
      </c>
      <c r="BF81" s="18">
        <v>0</v>
      </c>
      <c r="BG81" s="18">
        <v>0</v>
      </c>
      <c r="BH81" s="18">
        <v>100</v>
      </c>
      <c r="BI81" s="18">
        <v>0</v>
      </c>
    </row>
    <row r="82" spans="1:61" s="22" customFormat="1" ht="12" hidden="1">
      <c r="A82" s="12">
        <v>4305</v>
      </c>
      <c r="B82" s="13" t="s">
        <v>319</v>
      </c>
      <c r="C82" s="14">
        <v>7097</v>
      </c>
      <c r="D82" s="14" t="s">
        <v>512</v>
      </c>
      <c r="E82" s="16">
        <v>29.3064</v>
      </c>
      <c r="F82" s="16">
        <v>-98.320300000000003</v>
      </c>
      <c r="G82" s="13" t="s">
        <v>369</v>
      </c>
      <c r="H82" s="13" t="s">
        <v>437</v>
      </c>
      <c r="I82" s="15">
        <v>1</v>
      </c>
      <c r="J82" s="16">
        <v>0.84519999999999995</v>
      </c>
      <c r="K82" s="17">
        <v>566</v>
      </c>
      <c r="L82" s="15">
        <v>0</v>
      </c>
      <c r="M82" s="17">
        <v>0</v>
      </c>
      <c r="N82" s="18">
        <v>0</v>
      </c>
      <c r="O82" s="15">
        <v>0</v>
      </c>
      <c r="P82" s="17">
        <v>47861109</v>
      </c>
      <c r="Q82" s="18">
        <v>1.9218999999999999</v>
      </c>
      <c r="R82" s="18">
        <v>0</v>
      </c>
      <c r="S82" s="18">
        <v>1.7976000000000001</v>
      </c>
      <c r="T82" s="19">
        <v>2343.6579000000002</v>
      </c>
      <c r="U82" s="19">
        <v>26.565999999999999</v>
      </c>
      <c r="V82" s="19">
        <v>39.848999999999997</v>
      </c>
      <c r="W82" s="20">
        <v>2.2000000000000001E-3</v>
      </c>
      <c r="X82" s="18">
        <v>0.16830000000000001</v>
      </c>
      <c r="Y82" s="18">
        <v>0</v>
      </c>
      <c r="Z82" s="18">
        <v>0.15740000000000001</v>
      </c>
      <c r="AA82" s="19">
        <v>205.2</v>
      </c>
      <c r="AB82" s="21">
        <v>2.0000000000000001E-4</v>
      </c>
      <c r="AC82" s="18">
        <v>11421.3334</v>
      </c>
      <c r="AD82" s="17">
        <v>4184751</v>
      </c>
      <c r="AE82" s="17">
        <v>0</v>
      </c>
      <c r="AF82" s="17">
        <v>5750</v>
      </c>
      <c r="AG82" s="17">
        <v>0</v>
      </c>
      <c r="AH82" s="17">
        <v>0</v>
      </c>
      <c r="AI82" s="17">
        <v>0</v>
      </c>
      <c r="AJ82" s="17">
        <v>0</v>
      </c>
      <c r="AK82" s="17">
        <v>0</v>
      </c>
      <c r="AL82" s="17">
        <v>0</v>
      </c>
      <c r="AM82" s="17">
        <v>0</v>
      </c>
      <c r="AN82" s="17">
        <v>0</v>
      </c>
      <c r="AO82" s="17">
        <v>4190501</v>
      </c>
      <c r="AP82" s="17">
        <v>0</v>
      </c>
      <c r="AQ82" s="17">
        <v>0</v>
      </c>
      <c r="AR82" s="17">
        <v>4190501</v>
      </c>
      <c r="AS82" s="17">
        <v>0</v>
      </c>
      <c r="AT82" s="18">
        <v>99.862799999999993</v>
      </c>
      <c r="AU82" s="18">
        <v>0</v>
      </c>
      <c r="AV82" s="18">
        <v>0.13719999999999999</v>
      </c>
      <c r="AW82" s="18">
        <v>0</v>
      </c>
      <c r="AX82" s="18">
        <v>0</v>
      </c>
      <c r="AY82" s="18">
        <v>0</v>
      </c>
      <c r="AZ82" s="18">
        <v>0</v>
      </c>
      <c r="BA82" s="18">
        <v>0</v>
      </c>
      <c r="BB82" s="18">
        <v>0</v>
      </c>
      <c r="BC82" s="18">
        <v>0</v>
      </c>
      <c r="BD82" s="18">
        <v>0</v>
      </c>
      <c r="BE82" s="18">
        <v>100</v>
      </c>
      <c r="BF82" s="18">
        <v>0</v>
      </c>
      <c r="BG82" s="18">
        <v>0</v>
      </c>
      <c r="BH82" s="18">
        <v>100</v>
      </c>
      <c r="BI82" s="18">
        <v>0</v>
      </c>
    </row>
    <row r="83" spans="1:61" s="22" customFormat="1" ht="12" hidden="1">
      <c r="A83" s="12">
        <v>4380</v>
      </c>
      <c r="B83" s="13" t="s">
        <v>272</v>
      </c>
      <c r="C83" s="14">
        <v>7200</v>
      </c>
      <c r="D83" s="14" t="s">
        <v>273</v>
      </c>
      <c r="E83" s="16">
        <v>30.747499999999999</v>
      </c>
      <c r="F83" s="16">
        <v>-94.023899999999998</v>
      </c>
      <c r="G83" s="13" t="s">
        <v>597</v>
      </c>
      <c r="H83" s="13"/>
      <c r="I83" s="15">
        <v>0</v>
      </c>
      <c r="J83" s="16">
        <v>0.27050000000000002</v>
      </c>
      <c r="K83" s="17">
        <v>8</v>
      </c>
      <c r="L83" s="15">
        <v>0</v>
      </c>
      <c r="M83" s="17">
        <v>0</v>
      </c>
      <c r="N83" s="18">
        <v>0</v>
      </c>
      <c r="O83" s="15">
        <v>0</v>
      </c>
      <c r="P83" s="17">
        <v>0</v>
      </c>
      <c r="Q83" s="18">
        <v>0</v>
      </c>
      <c r="R83" s="18">
        <v>0</v>
      </c>
      <c r="S83" s="18">
        <v>0</v>
      </c>
      <c r="T83" s="19">
        <v>0</v>
      </c>
      <c r="U83" s="19">
        <v>0</v>
      </c>
      <c r="V83" s="19">
        <v>0</v>
      </c>
      <c r="W83" s="20" t="s">
        <v>598</v>
      </c>
      <c r="X83" s="18">
        <v>0</v>
      </c>
      <c r="Y83" s="18">
        <v>0</v>
      </c>
      <c r="Z83" s="18">
        <v>0</v>
      </c>
      <c r="AA83" s="19">
        <v>0</v>
      </c>
      <c r="AB83" s="21" t="s">
        <v>598</v>
      </c>
      <c r="AC83" s="18">
        <v>0</v>
      </c>
      <c r="AD83" s="17">
        <v>0</v>
      </c>
      <c r="AE83" s="17">
        <v>0</v>
      </c>
      <c r="AF83" s="17">
        <v>0</v>
      </c>
      <c r="AG83" s="17">
        <v>0</v>
      </c>
      <c r="AH83" s="17">
        <v>18954.95</v>
      </c>
      <c r="AI83" s="17">
        <v>0</v>
      </c>
      <c r="AJ83" s="17">
        <v>0</v>
      </c>
      <c r="AK83" s="17">
        <v>0</v>
      </c>
      <c r="AL83" s="17">
        <v>0</v>
      </c>
      <c r="AM83" s="17">
        <v>0</v>
      </c>
      <c r="AN83" s="17">
        <v>0</v>
      </c>
      <c r="AO83" s="17">
        <v>0</v>
      </c>
      <c r="AP83" s="17">
        <v>18954.95</v>
      </c>
      <c r="AQ83" s="17">
        <v>0</v>
      </c>
      <c r="AR83" s="17">
        <v>0</v>
      </c>
      <c r="AS83" s="17">
        <v>18954.95</v>
      </c>
      <c r="AT83" s="18">
        <v>0</v>
      </c>
      <c r="AU83" s="18">
        <v>0</v>
      </c>
      <c r="AV83" s="18">
        <v>0</v>
      </c>
      <c r="AW83" s="18">
        <v>0</v>
      </c>
      <c r="AX83" s="18">
        <v>100</v>
      </c>
      <c r="AY83" s="18">
        <v>0</v>
      </c>
      <c r="AZ83" s="18">
        <v>0</v>
      </c>
      <c r="BA83" s="18">
        <v>0</v>
      </c>
      <c r="BB83" s="18">
        <v>0</v>
      </c>
      <c r="BC83" s="18">
        <v>0</v>
      </c>
      <c r="BD83" s="18">
        <v>0</v>
      </c>
      <c r="BE83" s="18">
        <v>0</v>
      </c>
      <c r="BF83" s="18">
        <v>100</v>
      </c>
      <c r="BG83" s="18">
        <v>0</v>
      </c>
      <c r="BH83" s="18">
        <v>0</v>
      </c>
      <c r="BI83" s="18">
        <v>100</v>
      </c>
    </row>
    <row r="84" spans="1:61" s="22" customFormat="1" ht="12">
      <c r="A84" s="12">
        <v>4388</v>
      </c>
      <c r="B84" s="13" t="s">
        <v>278</v>
      </c>
      <c r="C84" s="14">
        <v>7325</v>
      </c>
      <c r="D84" s="14" t="s">
        <v>600</v>
      </c>
      <c r="E84" s="16">
        <v>29.6967</v>
      </c>
      <c r="F84" s="16">
        <v>-95.0411</v>
      </c>
      <c r="G84" s="13" t="s">
        <v>507</v>
      </c>
      <c r="H84" s="13" t="s">
        <v>508</v>
      </c>
      <c r="I84" s="15">
        <v>0</v>
      </c>
      <c r="J84" s="16">
        <v>0.79590000000000005</v>
      </c>
      <c r="K84" s="17">
        <v>176.4</v>
      </c>
      <c r="L84" s="15">
        <v>0</v>
      </c>
      <c r="M84" s="17">
        <v>0</v>
      </c>
      <c r="N84" s="18">
        <v>0</v>
      </c>
      <c r="O84" s="15">
        <v>0</v>
      </c>
      <c r="P84" s="17">
        <v>15397685</v>
      </c>
      <c r="Q84" s="18">
        <v>0.31690000000000002</v>
      </c>
      <c r="R84" s="18">
        <v>0.2893</v>
      </c>
      <c r="S84" s="18">
        <v>7.4999999999999997E-3</v>
      </c>
      <c r="T84" s="19">
        <v>1488.1081999999999</v>
      </c>
      <c r="U84" s="19">
        <v>29.121700000000001</v>
      </c>
      <c r="V84" s="19">
        <v>2.9121999999999999</v>
      </c>
      <c r="W84" s="20" t="s">
        <v>598</v>
      </c>
      <c r="X84" s="18">
        <v>2.53E-2</v>
      </c>
      <c r="Y84" s="18">
        <v>2.29E-2</v>
      </c>
      <c r="Z84" s="18">
        <v>5.9999999999999995E-4</v>
      </c>
      <c r="AA84" s="19">
        <v>118.8579</v>
      </c>
      <c r="AB84" s="21" t="s">
        <v>598</v>
      </c>
      <c r="AC84" s="18">
        <v>12520.0615</v>
      </c>
      <c r="AD84" s="17">
        <v>0</v>
      </c>
      <c r="AE84" s="17">
        <v>0</v>
      </c>
      <c r="AF84" s="17">
        <v>1229841</v>
      </c>
      <c r="AG84" s="17">
        <v>0</v>
      </c>
      <c r="AH84" s="17">
        <v>0</v>
      </c>
      <c r="AI84" s="17">
        <v>0</v>
      </c>
      <c r="AJ84" s="17">
        <v>0</v>
      </c>
      <c r="AK84" s="17">
        <v>0</v>
      </c>
      <c r="AL84" s="17">
        <v>0</v>
      </c>
      <c r="AM84" s="17">
        <v>0</v>
      </c>
      <c r="AN84" s="17">
        <v>0</v>
      </c>
      <c r="AO84" s="17">
        <v>1229841</v>
      </c>
      <c r="AP84" s="17">
        <v>0</v>
      </c>
      <c r="AQ84" s="17">
        <v>0</v>
      </c>
      <c r="AR84" s="17">
        <v>1229841</v>
      </c>
      <c r="AS84" s="17">
        <v>0</v>
      </c>
      <c r="AT84" s="18">
        <v>0</v>
      </c>
      <c r="AU84" s="18">
        <v>0</v>
      </c>
      <c r="AV84" s="18">
        <v>100</v>
      </c>
      <c r="AW84" s="18">
        <v>0</v>
      </c>
      <c r="AX84" s="18">
        <v>0</v>
      </c>
      <c r="AY84" s="18">
        <v>0</v>
      </c>
      <c r="AZ84" s="18">
        <v>0</v>
      </c>
      <c r="BA84" s="18">
        <v>0</v>
      </c>
      <c r="BB84" s="18">
        <v>0</v>
      </c>
      <c r="BC84" s="18">
        <v>0</v>
      </c>
      <c r="BD84" s="18">
        <v>0</v>
      </c>
      <c r="BE84" s="18">
        <v>100</v>
      </c>
      <c r="BF84" s="18">
        <v>0</v>
      </c>
      <c r="BG84" s="18">
        <v>0</v>
      </c>
      <c r="BH84" s="18">
        <v>100</v>
      </c>
      <c r="BI84" s="18">
        <v>0</v>
      </c>
    </row>
    <row r="85" spans="1:61" s="22" customFormat="1" ht="12">
      <c r="A85" s="12">
        <v>4203</v>
      </c>
      <c r="B85" s="13" t="s">
        <v>511</v>
      </c>
      <c r="C85" s="14">
        <v>7512</v>
      </c>
      <c r="D85" s="14" t="s">
        <v>512</v>
      </c>
      <c r="E85" s="16">
        <v>29.2575</v>
      </c>
      <c r="F85" s="16">
        <v>-98.382800000000003</v>
      </c>
      <c r="G85" s="13" t="s">
        <v>507</v>
      </c>
      <c r="H85" s="13" t="s">
        <v>508</v>
      </c>
      <c r="I85" s="15">
        <v>0</v>
      </c>
      <c r="J85" s="16">
        <v>0.43559999999999999</v>
      </c>
      <c r="K85" s="17">
        <v>550</v>
      </c>
      <c r="L85" s="15">
        <v>0</v>
      </c>
      <c r="M85" s="17">
        <v>0</v>
      </c>
      <c r="N85" s="18">
        <v>0</v>
      </c>
      <c r="O85" s="15">
        <v>0</v>
      </c>
      <c r="P85" s="17">
        <v>15185851</v>
      </c>
      <c r="Q85" s="18">
        <v>0.218</v>
      </c>
      <c r="R85" s="18">
        <v>0</v>
      </c>
      <c r="S85" s="18">
        <v>4.3E-3</v>
      </c>
      <c r="T85" s="19">
        <v>860.02189999999996</v>
      </c>
      <c r="U85" s="19">
        <v>16.830300000000001</v>
      </c>
      <c r="V85" s="19">
        <v>1.6830000000000001</v>
      </c>
      <c r="W85" s="20" t="s">
        <v>598</v>
      </c>
      <c r="X85" s="18">
        <v>3.0099999999999998E-2</v>
      </c>
      <c r="Y85" s="18">
        <v>0</v>
      </c>
      <c r="Z85" s="18">
        <v>5.9999999999999995E-4</v>
      </c>
      <c r="AA85" s="19">
        <v>118.85769999999999</v>
      </c>
      <c r="AB85" s="21" t="s">
        <v>598</v>
      </c>
      <c r="AC85" s="18">
        <v>7235.7300999999998</v>
      </c>
      <c r="AD85" s="17">
        <v>0</v>
      </c>
      <c r="AE85" s="17">
        <v>0</v>
      </c>
      <c r="AF85" s="17">
        <v>2098731</v>
      </c>
      <c r="AG85" s="17">
        <v>0</v>
      </c>
      <c r="AH85" s="17">
        <v>0</v>
      </c>
      <c r="AI85" s="17">
        <v>0</v>
      </c>
      <c r="AJ85" s="17">
        <v>0</v>
      </c>
      <c r="AK85" s="17">
        <v>0</v>
      </c>
      <c r="AL85" s="17">
        <v>0</v>
      </c>
      <c r="AM85" s="17">
        <v>0</v>
      </c>
      <c r="AN85" s="17">
        <v>0</v>
      </c>
      <c r="AO85" s="17">
        <v>2098731</v>
      </c>
      <c r="AP85" s="17">
        <v>0</v>
      </c>
      <c r="AQ85" s="17">
        <v>0</v>
      </c>
      <c r="AR85" s="17">
        <v>2098731</v>
      </c>
      <c r="AS85" s="17">
        <v>0</v>
      </c>
      <c r="AT85" s="18">
        <v>0</v>
      </c>
      <c r="AU85" s="18">
        <v>0</v>
      </c>
      <c r="AV85" s="18">
        <v>100</v>
      </c>
      <c r="AW85" s="18">
        <v>0</v>
      </c>
      <c r="AX85" s="18">
        <v>0</v>
      </c>
      <c r="AY85" s="18">
        <v>0</v>
      </c>
      <c r="AZ85" s="18">
        <v>0</v>
      </c>
      <c r="BA85" s="18">
        <v>0</v>
      </c>
      <c r="BB85" s="18">
        <v>0</v>
      </c>
      <c r="BC85" s="18">
        <v>0</v>
      </c>
      <c r="BD85" s="18">
        <v>0</v>
      </c>
      <c r="BE85" s="18">
        <v>100</v>
      </c>
      <c r="BF85" s="18">
        <v>0</v>
      </c>
      <c r="BG85" s="18">
        <v>0</v>
      </c>
      <c r="BH85" s="18">
        <v>100</v>
      </c>
      <c r="BI85" s="18">
        <v>0</v>
      </c>
    </row>
    <row r="86" spans="1:61" s="22" customFormat="1" ht="12">
      <c r="A86" s="12">
        <v>4390</v>
      </c>
      <c r="B86" s="13" t="s">
        <v>281</v>
      </c>
      <c r="C86" s="14">
        <v>7900</v>
      </c>
      <c r="D86" s="14" t="s">
        <v>516</v>
      </c>
      <c r="E86" s="16">
        <v>30.209099999999999</v>
      </c>
      <c r="F86" s="16">
        <v>-97.613900000000001</v>
      </c>
      <c r="G86" s="13" t="s">
        <v>507</v>
      </c>
      <c r="H86" s="13" t="s">
        <v>508</v>
      </c>
      <c r="I86" s="15">
        <v>0</v>
      </c>
      <c r="J86" s="16">
        <v>0.36990000000000001</v>
      </c>
      <c r="K86" s="17">
        <v>593.6</v>
      </c>
      <c r="L86" s="15">
        <v>0</v>
      </c>
      <c r="M86" s="17">
        <v>0</v>
      </c>
      <c r="N86" s="18">
        <v>0</v>
      </c>
      <c r="O86" s="15">
        <v>0</v>
      </c>
      <c r="P86" s="17">
        <v>14013932</v>
      </c>
      <c r="Q86" s="18">
        <v>0.23619999999999999</v>
      </c>
      <c r="R86" s="18">
        <v>0.1542</v>
      </c>
      <c r="S86" s="18">
        <v>4.4000000000000003E-3</v>
      </c>
      <c r="T86" s="19">
        <v>866.04489999999998</v>
      </c>
      <c r="U86" s="19">
        <v>16.9483</v>
      </c>
      <c r="V86" s="19">
        <v>1.6948000000000001</v>
      </c>
      <c r="W86" s="20" t="s">
        <v>598</v>
      </c>
      <c r="X86" s="18">
        <v>3.2399999999999998E-2</v>
      </c>
      <c r="Y86" s="18">
        <v>2.2100000000000002E-2</v>
      </c>
      <c r="Z86" s="18">
        <v>5.9999999999999995E-4</v>
      </c>
      <c r="AA86" s="19">
        <v>118.8567</v>
      </c>
      <c r="AB86" s="21" t="s">
        <v>598</v>
      </c>
      <c r="AC86" s="18">
        <v>7286.4638000000004</v>
      </c>
      <c r="AD86" s="17">
        <v>0</v>
      </c>
      <c r="AE86" s="17">
        <v>0</v>
      </c>
      <c r="AF86" s="17">
        <v>1923283</v>
      </c>
      <c r="AG86" s="17">
        <v>0</v>
      </c>
      <c r="AH86" s="17">
        <v>0</v>
      </c>
      <c r="AI86" s="17">
        <v>0</v>
      </c>
      <c r="AJ86" s="17">
        <v>0</v>
      </c>
      <c r="AK86" s="17">
        <v>0</v>
      </c>
      <c r="AL86" s="17">
        <v>0</v>
      </c>
      <c r="AM86" s="17">
        <v>0</v>
      </c>
      <c r="AN86" s="17">
        <v>0</v>
      </c>
      <c r="AO86" s="17">
        <v>1923283</v>
      </c>
      <c r="AP86" s="17">
        <v>0</v>
      </c>
      <c r="AQ86" s="17">
        <v>0</v>
      </c>
      <c r="AR86" s="17">
        <v>1923283</v>
      </c>
      <c r="AS86" s="17">
        <v>0</v>
      </c>
      <c r="AT86" s="18">
        <v>0</v>
      </c>
      <c r="AU86" s="18">
        <v>0</v>
      </c>
      <c r="AV86" s="18">
        <v>100</v>
      </c>
      <c r="AW86" s="18">
        <v>0</v>
      </c>
      <c r="AX86" s="18">
        <v>0</v>
      </c>
      <c r="AY86" s="18">
        <v>0</v>
      </c>
      <c r="AZ86" s="18">
        <v>0</v>
      </c>
      <c r="BA86" s="18">
        <v>0</v>
      </c>
      <c r="BB86" s="18">
        <v>0</v>
      </c>
      <c r="BC86" s="18">
        <v>0</v>
      </c>
      <c r="BD86" s="18">
        <v>0</v>
      </c>
      <c r="BE86" s="18">
        <v>100</v>
      </c>
      <c r="BF86" s="18">
        <v>0</v>
      </c>
      <c r="BG86" s="18">
        <v>0</v>
      </c>
      <c r="BH86" s="18">
        <v>100</v>
      </c>
      <c r="BI86" s="18">
        <v>0</v>
      </c>
    </row>
    <row r="87" spans="1:61" s="22" customFormat="1" ht="12">
      <c r="A87" s="12">
        <v>4251</v>
      </c>
      <c r="B87" s="13" t="s">
        <v>378</v>
      </c>
      <c r="C87" s="14">
        <v>8063</v>
      </c>
      <c r="D87" s="14" t="s">
        <v>379</v>
      </c>
      <c r="E87" s="16">
        <v>32.403300000000002</v>
      </c>
      <c r="F87" s="16">
        <v>-97.698599999999999</v>
      </c>
      <c r="G87" s="13" t="s">
        <v>507</v>
      </c>
      <c r="H87" s="13" t="s">
        <v>508</v>
      </c>
      <c r="I87" s="15">
        <v>0</v>
      </c>
      <c r="J87" s="16">
        <v>3.2000000000000001E-2</v>
      </c>
      <c r="K87" s="17">
        <v>1156.8</v>
      </c>
      <c r="L87" s="15">
        <v>0</v>
      </c>
      <c r="M87" s="17">
        <v>0</v>
      </c>
      <c r="N87" s="18">
        <v>0</v>
      </c>
      <c r="O87" s="15">
        <v>0</v>
      </c>
      <c r="P87" s="17">
        <v>3915560.99</v>
      </c>
      <c r="Q87" s="18">
        <v>1.4120999999999999</v>
      </c>
      <c r="R87" s="18">
        <v>1.4283999999999999</v>
      </c>
      <c r="S87" s="18">
        <v>2.0199999999999999E-2</v>
      </c>
      <c r="T87" s="19">
        <v>1428.6754000000001</v>
      </c>
      <c r="U87" s="19">
        <v>28.156700000000001</v>
      </c>
      <c r="V87" s="19">
        <v>2.8313999999999999</v>
      </c>
      <c r="W87" s="20" t="s">
        <v>598</v>
      </c>
      <c r="X87" s="18">
        <v>0.1171</v>
      </c>
      <c r="Y87" s="18">
        <v>0.1182</v>
      </c>
      <c r="Z87" s="18">
        <v>1.6999999999999999E-3</v>
      </c>
      <c r="AA87" s="19">
        <v>118.462</v>
      </c>
      <c r="AB87" s="21" t="s">
        <v>598</v>
      </c>
      <c r="AC87" s="18">
        <v>12060.1999</v>
      </c>
      <c r="AD87" s="17">
        <v>0</v>
      </c>
      <c r="AE87" s="17">
        <v>626</v>
      </c>
      <c r="AF87" s="17">
        <v>324042</v>
      </c>
      <c r="AG87" s="17">
        <v>0</v>
      </c>
      <c r="AH87" s="17">
        <v>0</v>
      </c>
      <c r="AI87" s="17">
        <v>0</v>
      </c>
      <c r="AJ87" s="17">
        <v>0</v>
      </c>
      <c r="AK87" s="17">
        <v>0</v>
      </c>
      <c r="AL87" s="17">
        <v>0</v>
      </c>
      <c r="AM87" s="17">
        <v>0</v>
      </c>
      <c r="AN87" s="17">
        <v>0</v>
      </c>
      <c r="AO87" s="17">
        <v>324668</v>
      </c>
      <c r="AP87" s="17">
        <v>0</v>
      </c>
      <c r="AQ87" s="17">
        <v>0</v>
      </c>
      <c r="AR87" s="17">
        <v>324668</v>
      </c>
      <c r="AS87" s="17">
        <v>0</v>
      </c>
      <c r="AT87" s="18">
        <v>0</v>
      </c>
      <c r="AU87" s="18">
        <v>0.1928</v>
      </c>
      <c r="AV87" s="18">
        <v>99.807199999999995</v>
      </c>
      <c r="AW87" s="18">
        <v>0</v>
      </c>
      <c r="AX87" s="18">
        <v>0</v>
      </c>
      <c r="AY87" s="18">
        <v>0</v>
      </c>
      <c r="AZ87" s="18">
        <v>0</v>
      </c>
      <c r="BA87" s="18">
        <v>0</v>
      </c>
      <c r="BB87" s="18">
        <v>0</v>
      </c>
      <c r="BC87" s="18">
        <v>0</v>
      </c>
      <c r="BD87" s="18">
        <v>0</v>
      </c>
      <c r="BE87" s="18">
        <v>100</v>
      </c>
      <c r="BF87" s="18">
        <v>0</v>
      </c>
      <c r="BG87" s="18">
        <v>0</v>
      </c>
      <c r="BH87" s="18">
        <v>100</v>
      </c>
      <c r="BI87" s="18">
        <v>0</v>
      </c>
    </row>
    <row r="88" spans="1:61" s="22" customFormat="1" ht="12">
      <c r="A88" s="12">
        <v>4238</v>
      </c>
      <c r="B88" s="13" t="s">
        <v>468</v>
      </c>
      <c r="C88" s="14">
        <v>10154</v>
      </c>
      <c r="D88" s="14" t="s">
        <v>520</v>
      </c>
      <c r="E88" s="16">
        <v>29.1935</v>
      </c>
      <c r="F88" s="16">
        <v>-95.456999999999994</v>
      </c>
      <c r="G88" s="13" t="s">
        <v>507</v>
      </c>
      <c r="H88" s="13" t="s">
        <v>508</v>
      </c>
      <c r="I88" s="15">
        <v>0</v>
      </c>
      <c r="J88" s="16">
        <v>0.68210000000000004</v>
      </c>
      <c r="K88" s="17">
        <v>41</v>
      </c>
      <c r="L88" s="15">
        <v>1</v>
      </c>
      <c r="M88" s="17">
        <v>892921.64800000004</v>
      </c>
      <c r="N88" s="18">
        <v>0.93640000000000001</v>
      </c>
      <c r="O88" s="15">
        <v>0</v>
      </c>
      <c r="P88" s="17">
        <v>2267867.0014999998</v>
      </c>
      <c r="Q88" s="18">
        <v>0.85160000000000002</v>
      </c>
      <c r="R88" s="18">
        <v>0.84379999999999999</v>
      </c>
      <c r="S88" s="18">
        <v>3.32E-2</v>
      </c>
      <c r="T88" s="19">
        <v>1082.7677000000001</v>
      </c>
      <c r="U88" s="19">
        <v>21.531500000000001</v>
      </c>
      <c r="V88" s="19">
        <v>2.1532</v>
      </c>
      <c r="W88" s="20" t="s">
        <v>598</v>
      </c>
      <c r="X88" s="18">
        <v>9.1999999999999998E-2</v>
      </c>
      <c r="Y88" s="18">
        <v>9.1999999999999998E-2</v>
      </c>
      <c r="Z88" s="18">
        <v>3.5999999999999999E-3</v>
      </c>
      <c r="AA88" s="19">
        <v>116.9687</v>
      </c>
      <c r="AB88" s="21" t="s">
        <v>598</v>
      </c>
      <c r="AC88" s="18">
        <v>9256.8989000000001</v>
      </c>
      <c r="AD88" s="17">
        <v>0</v>
      </c>
      <c r="AE88" s="17">
        <v>0</v>
      </c>
      <c r="AF88" s="17">
        <v>244992.09</v>
      </c>
      <c r="AG88" s="17">
        <v>0</v>
      </c>
      <c r="AH88" s="17">
        <v>0</v>
      </c>
      <c r="AI88" s="17">
        <v>0</v>
      </c>
      <c r="AJ88" s="17">
        <v>0</v>
      </c>
      <c r="AK88" s="17">
        <v>0</v>
      </c>
      <c r="AL88" s="17">
        <v>0</v>
      </c>
      <c r="AM88" s="17">
        <v>0</v>
      </c>
      <c r="AN88" s="17">
        <v>0</v>
      </c>
      <c r="AO88" s="17">
        <v>244992.09</v>
      </c>
      <c r="AP88" s="17">
        <v>0</v>
      </c>
      <c r="AQ88" s="17">
        <v>0</v>
      </c>
      <c r="AR88" s="17">
        <v>244992.09</v>
      </c>
      <c r="AS88" s="17">
        <v>0</v>
      </c>
      <c r="AT88" s="18">
        <v>0</v>
      </c>
      <c r="AU88" s="18">
        <v>0</v>
      </c>
      <c r="AV88" s="18">
        <v>100</v>
      </c>
      <c r="AW88" s="18">
        <v>0</v>
      </c>
      <c r="AX88" s="18">
        <v>0</v>
      </c>
      <c r="AY88" s="18">
        <v>0</v>
      </c>
      <c r="AZ88" s="18">
        <v>0</v>
      </c>
      <c r="BA88" s="18">
        <v>0</v>
      </c>
      <c r="BB88" s="18">
        <v>0</v>
      </c>
      <c r="BC88" s="18">
        <v>0</v>
      </c>
      <c r="BD88" s="18">
        <v>0</v>
      </c>
      <c r="BE88" s="18">
        <v>100</v>
      </c>
      <c r="BF88" s="18">
        <v>0</v>
      </c>
      <c r="BG88" s="18">
        <v>0</v>
      </c>
      <c r="BH88" s="18">
        <v>100</v>
      </c>
      <c r="BI88" s="18">
        <v>0</v>
      </c>
    </row>
    <row r="89" spans="1:61" s="22" customFormat="1" ht="12">
      <c r="A89" s="12">
        <v>4393</v>
      </c>
      <c r="B89" s="13" t="s">
        <v>285</v>
      </c>
      <c r="C89" s="14">
        <v>10167</v>
      </c>
      <c r="D89" s="14" t="s">
        <v>445</v>
      </c>
      <c r="E89" s="16">
        <v>28.479199999999999</v>
      </c>
      <c r="F89" s="16">
        <v>-96.644800000000004</v>
      </c>
      <c r="G89" s="13" t="s">
        <v>507</v>
      </c>
      <c r="H89" s="13" t="s">
        <v>508</v>
      </c>
      <c r="I89" s="15">
        <v>0</v>
      </c>
      <c r="J89" s="16">
        <v>0.42149999999999999</v>
      </c>
      <c r="K89" s="17">
        <v>7.6</v>
      </c>
      <c r="L89" s="15">
        <v>1</v>
      </c>
      <c r="M89" s="17">
        <v>7596139.2560000001</v>
      </c>
      <c r="N89" s="18">
        <v>1.26E-2</v>
      </c>
      <c r="O89" s="15">
        <v>0</v>
      </c>
      <c r="P89" s="17">
        <v>1204270.1118999999</v>
      </c>
      <c r="Q89" s="18">
        <v>11.587999999999999</v>
      </c>
      <c r="R89" s="18">
        <v>13.3253</v>
      </c>
      <c r="S89" s="18">
        <v>26.116399999999999</v>
      </c>
      <c r="T89" s="19">
        <v>5439.5924000000005</v>
      </c>
      <c r="U89" s="19">
        <v>99.819599999999994</v>
      </c>
      <c r="V89" s="19">
        <v>22.624700000000001</v>
      </c>
      <c r="W89" s="20" t="s">
        <v>598</v>
      </c>
      <c r="X89" s="18">
        <v>0.27</v>
      </c>
      <c r="Y89" s="18">
        <v>0.2646</v>
      </c>
      <c r="Z89" s="18">
        <v>0.60860000000000003</v>
      </c>
      <c r="AA89" s="19">
        <v>126.75360000000001</v>
      </c>
      <c r="AB89" s="21" t="s">
        <v>598</v>
      </c>
      <c r="AC89" s="18">
        <v>42914.698100000001</v>
      </c>
      <c r="AD89" s="17">
        <v>0</v>
      </c>
      <c r="AE89" s="17">
        <v>28060.31</v>
      </c>
      <c r="AF89" s="17">
        <v>0.11</v>
      </c>
      <c r="AG89" s="17">
        <v>0</v>
      </c>
      <c r="AH89" s="17">
        <v>0</v>
      </c>
      <c r="AI89" s="17">
        <v>0</v>
      </c>
      <c r="AJ89" s="17">
        <v>0</v>
      </c>
      <c r="AK89" s="17">
        <v>0</v>
      </c>
      <c r="AL89" s="17">
        <v>0</v>
      </c>
      <c r="AM89" s="17">
        <v>1.53</v>
      </c>
      <c r="AN89" s="17">
        <v>0</v>
      </c>
      <c r="AO89" s="17">
        <v>28061.95</v>
      </c>
      <c r="AP89" s="17">
        <v>0</v>
      </c>
      <c r="AQ89" s="17">
        <v>0</v>
      </c>
      <c r="AR89" s="17">
        <v>28061.95</v>
      </c>
      <c r="AS89" s="17">
        <v>0</v>
      </c>
      <c r="AT89" s="18">
        <v>0</v>
      </c>
      <c r="AU89" s="18">
        <v>99.994200000000006</v>
      </c>
      <c r="AV89" s="18">
        <v>4.0000000000000002E-4</v>
      </c>
      <c r="AW89" s="18">
        <v>0</v>
      </c>
      <c r="AX89" s="18">
        <v>0</v>
      </c>
      <c r="AY89" s="18">
        <v>0</v>
      </c>
      <c r="AZ89" s="18">
        <v>0</v>
      </c>
      <c r="BA89" s="18">
        <v>0</v>
      </c>
      <c r="BB89" s="18">
        <v>0</v>
      </c>
      <c r="BC89" s="18">
        <v>5.4999999999999997E-3</v>
      </c>
      <c r="BD89" s="18">
        <v>0</v>
      </c>
      <c r="BE89" s="18">
        <v>100</v>
      </c>
      <c r="BF89" s="18">
        <v>0</v>
      </c>
      <c r="BG89" s="18">
        <v>0</v>
      </c>
      <c r="BH89" s="18">
        <v>100</v>
      </c>
      <c r="BI89" s="18">
        <v>0</v>
      </c>
    </row>
    <row r="90" spans="1:61" s="22" customFormat="1" ht="12">
      <c r="A90" s="12">
        <v>4234</v>
      </c>
      <c r="B90" s="13" t="s">
        <v>464</v>
      </c>
      <c r="C90" s="14">
        <v>10184</v>
      </c>
      <c r="D90" s="14" t="s">
        <v>516</v>
      </c>
      <c r="E90" s="16">
        <v>30.335699999999999</v>
      </c>
      <c r="F90" s="16">
        <v>-97.787599999999998</v>
      </c>
      <c r="G90" s="13" t="s">
        <v>507</v>
      </c>
      <c r="H90" s="13" t="s">
        <v>508</v>
      </c>
      <c r="I90" s="15">
        <v>0</v>
      </c>
      <c r="J90" s="16">
        <v>0.2122</v>
      </c>
      <c r="K90" s="17">
        <v>14.3</v>
      </c>
      <c r="L90" s="15">
        <v>1</v>
      </c>
      <c r="M90" s="17">
        <v>0</v>
      </c>
      <c r="N90" s="21" t="s">
        <v>598</v>
      </c>
      <c r="O90" s="15">
        <v>0</v>
      </c>
      <c r="P90" s="17">
        <v>225893.36499999999</v>
      </c>
      <c r="Q90" s="18">
        <v>2.5851999999999999</v>
      </c>
      <c r="R90" s="18">
        <v>2.5750000000000002</v>
      </c>
      <c r="S90" s="18">
        <v>7.9399999999999998E-2</v>
      </c>
      <c r="T90" s="19">
        <v>1005.7581</v>
      </c>
      <c r="U90" s="19">
        <v>20.981200000000001</v>
      </c>
      <c r="V90" s="19">
        <v>2.2797000000000001</v>
      </c>
      <c r="W90" s="20" t="s">
        <v>598</v>
      </c>
      <c r="X90" s="18">
        <v>0.30409999999999998</v>
      </c>
      <c r="Y90" s="18">
        <v>0.3019</v>
      </c>
      <c r="Z90" s="18">
        <v>9.2999999999999992E-3</v>
      </c>
      <c r="AA90" s="19">
        <v>118.3245</v>
      </c>
      <c r="AB90" s="21" t="s">
        <v>598</v>
      </c>
      <c r="AC90" s="18">
        <v>8500</v>
      </c>
      <c r="AD90" s="17">
        <v>0</v>
      </c>
      <c r="AE90" s="17">
        <v>790.69</v>
      </c>
      <c r="AF90" s="17">
        <v>25045.91</v>
      </c>
      <c r="AG90" s="17">
        <v>0</v>
      </c>
      <c r="AH90" s="17">
        <v>0</v>
      </c>
      <c r="AI90" s="17">
        <v>0</v>
      </c>
      <c r="AJ90" s="17">
        <v>0</v>
      </c>
      <c r="AK90" s="17">
        <v>0</v>
      </c>
      <c r="AL90" s="17">
        <v>0</v>
      </c>
      <c r="AM90" s="17">
        <v>0</v>
      </c>
      <c r="AN90" s="17">
        <v>739.09</v>
      </c>
      <c r="AO90" s="17">
        <v>26575.69</v>
      </c>
      <c r="AP90" s="17">
        <v>0</v>
      </c>
      <c r="AQ90" s="17">
        <v>0</v>
      </c>
      <c r="AR90" s="17">
        <v>26575.69</v>
      </c>
      <c r="AS90" s="17">
        <v>0</v>
      </c>
      <c r="AT90" s="18">
        <v>0</v>
      </c>
      <c r="AU90" s="18">
        <v>2.9752000000000001</v>
      </c>
      <c r="AV90" s="18">
        <v>94.243700000000004</v>
      </c>
      <c r="AW90" s="18">
        <v>0</v>
      </c>
      <c r="AX90" s="18">
        <v>0</v>
      </c>
      <c r="AY90" s="18">
        <v>0</v>
      </c>
      <c r="AZ90" s="18">
        <v>0</v>
      </c>
      <c r="BA90" s="18">
        <v>0</v>
      </c>
      <c r="BB90" s="18">
        <v>0</v>
      </c>
      <c r="BC90" s="18">
        <v>0</v>
      </c>
      <c r="BD90" s="18">
        <v>2.7810999999999999</v>
      </c>
      <c r="BE90" s="18">
        <v>100</v>
      </c>
      <c r="BF90" s="18">
        <v>0</v>
      </c>
      <c r="BG90" s="18">
        <v>0</v>
      </c>
      <c r="BH90" s="18">
        <v>100</v>
      </c>
      <c r="BI90" s="18">
        <v>0</v>
      </c>
    </row>
    <row r="91" spans="1:61" s="22" customFormat="1" ht="12">
      <c r="A91" s="12">
        <v>4433</v>
      </c>
      <c r="B91" s="13" t="s">
        <v>226</v>
      </c>
      <c r="C91" s="14">
        <v>10203</v>
      </c>
      <c r="D91" s="14" t="s">
        <v>518</v>
      </c>
      <c r="E91" s="16">
        <v>27.726800000000001</v>
      </c>
      <c r="F91" s="16">
        <v>-97.636099999999999</v>
      </c>
      <c r="G91" s="13" t="s">
        <v>507</v>
      </c>
      <c r="H91" s="13" t="s">
        <v>508</v>
      </c>
      <c r="I91" s="15">
        <v>0</v>
      </c>
      <c r="J91" s="16">
        <v>0.67169999999999996</v>
      </c>
      <c r="K91" s="17">
        <v>40</v>
      </c>
      <c r="L91" s="15">
        <v>1</v>
      </c>
      <c r="M91" s="17">
        <v>6736.8</v>
      </c>
      <c r="N91" s="18">
        <v>119.238</v>
      </c>
      <c r="O91" s="15">
        <v>0</v>
      </c>
      <c r="P91" s="17">
        <v>3689082.8925999999</v>
      </c>
      <c r="Q91" s="18">
        <v>1.4419999999999999</v>
      </c>
      <c r="R91" s="18">
        <v>1.4091</v>
      </c>
      <c r="S91" s="18">
        <v>5.4899999999999997E-2</v>
      </c>
      <c r="T91" s="19">
        <v>1833.3948</v>
      </c>
      <c r="U91" s="19">
        <v>36.458300000000001</v>
      </c>
      <c r="V91" s="19">
        <v>3.6457999999999999</v>
      </c>
      <c r="W91" s="20" t="s">
        <v>598</v>
      </c>
      <c r="X91" s="18">
        <v>9.1999999999999998E-2</v>
      </c>
      <c r="Y91" s="18">
        <v>9.1999999999999998E-2</v>
      </c>
      <c r="Z91" s="18">
        <v>3.5000000000000001E-3</v>
      </c>
      <c r="AA91" s="19">
        <v>116.9687</v>
      </c>
      <c r="AB91" s="21" t="s">
        <v>598</v>
      </c>
      <c r="AC91" s="18">
        <v>15674.230799999999</v>
      </c>
      <c r="AD91" s="17">
        <v>0</v>
      </c>
      <c r="AE91" s="17">
        <v>0</v>
      </c>
      <c r="AF91" s="17">
        <v>235359.74</v>
      </c>
      <c r="AG91" s="17">
        <v>0</v>
      </c>
      <c r="AH91" s="17">
        <v>0</v>
      </c>
      <c r="AI91" s="17">
        <v>0</v>
      </c>
      <c r="AJ91" s="17">
        <v>0</v>
      </c>
      <c r="AK91" s="17">
        <v>0</v>
      </c>
      <c r="AL91" s="17">
        <v>0</v>
      </c>
      <c r="AM91" s="17">
        <v>0</v>
      </c>
      <c r="AN91" s="17">
        <v>0</v>
      </c>
      <c r="AO91" s="17">
        <v>235359.74</v>
      </c>
      <c r="AP91" s="17">
        <v>0</v>
      </c>
      <c r="AQ91" s="17">
        <v>0</v>
      </c>
      <c r="AR91" s="17">
        <v>235359.74</v>
      </c>
      <c r="AS91" s="17">
        <v>0</v>
      </c>
      <c r="AT91" s="18">
        <v>0</v>
      </c>
      <c r="AU91" s="18">
        <v>0</v>
      </c>
      <c r="AV91" s="18">
        <v>100</v>
      </c>
      <c r="AW91" s="18">
        <v>0</v>
      </c>
      <c r="AX91" s="18">
        <v>0</v>
      </c>
      <c r="AY91" s="18">
        <v>0</v>
      </c>
      <c r="AZ91" s="18">
        <v>0</v>
      </c>
      <c r="BA91" s="18">
        <v>0</v>
      </c>
      <c r="BB91" s="18">
        <v>0</v>
      </c>
      <c r="BC91" s="18">
        <v>0</v>
      </c>
      <c r="BD91" s="18">
        <v>0</v>
      </c>
      <c r="BE91" s="18">
        <v>100</v>
      </c>
      <c r="BF91" s="18">
        <v>0</v>
      </c>
      <c r="BG91" s="18">
        <v>0</v>
      </c>
      <c r="BH91" s="18">
        <v>100</v>
      </c>
      <c r="BI91" s="18">
        <v>0</v>
      </c>
    </row>
    <row r="92" spans="1:61" s="22" customFormat="1" ht="12">
      <c r="A92" s="12">
        <v>4233</v>
      </c>
      <c r="B92" s="13" t="s">
        <v>463</v>
      </c>
      <c r="C92" s="14">
        <v>10243</v>
      </c>
      <c r="D92" s="14" t="s">
        <v>518</v>
      </c>
      <c r="E92" s="16">
        <v>27.726800000000001</v>
      </c>
      <c r="F92" s="16">
        <v>-97.636099999999999</v>
      </c>
      <c r="G92" s="13" t="s">
        <v>507</v>
      </c>
      <c r="H92" s="13" t="s">
        <v>508</v>
      </c>
      <c r="I92" s="15">
        <v>0</v>
      </c>
      <c r="J92" s="16">
        <v>0.63219999999999998</v>
      </c>
      <c r="K92" s="17">
        <v>44.2</v>
      </c>
      <c r="L92" s="15">
        <v>1</v>
      </c>
      <c r="M92" s="17">
        <v>312455.56800000003</v>
      </c>
      <c r="N92" s="18">
        <v>2.6738</v>
      </c>
      <c r="O92" s="15">
        <v>0</v>
      </c>
      <c r="P92" s="17">
        <v>2835670.1280999999</v>
      </c>
      <c r="Q92" s="18">
        <v>1.0658000000000001</v>
      </c>
      <c r="R92" s="18">
        <v>1.0658000000000001</v>
      </c>
      <c r="S92" s="18">
        <v>0.04</v>
      </c>
      <c r="T92" s="19">
        <v>1355.0243</v>
      </c>
      <c r="U92" s="19">
        <v>26.945499999999999</v>
      </c>
      <c r="V92" s="19">
        <v>2.6945999999999999</v>
      </c>
      <c r="W92" s="20" t="s">
        <v>598</v>
      </c>
      <c r="X92" s="18">
        <v>9.1999999999999998E-2</v>
      </c>
      <c r="Y92" s="18">
        <v>9.1999999999999998E-2</v>
      </c>
      <c r="Z92" s="18">
        <v>3.5000000000000001E-3</v>
      </c>
      <c r="AA92" s="19">
        <v>116.9687</v>
      </c>
      <c r="AB92" s="21" t="s">
        <v>598</v>
      </c>
      <c r="AC92" s="18">
        <v>11584.500899999999</v>
      </c>
      <c r="AD92" s="17">
        <v>0</v>
      </c>
      <c r="AE92" s="17">
        <v>0</v>
      </c>
      <c r="AF92" s="17">
        <v>244781.38</v>
      </c>
      <c r="AG92" s="17">
        <v>0</v>
      </c>
      <c r="AH92" s="17">
        <v>0</v>
      </c>
      <c r="AI92" s="17">
        <v>0</v>
      </c>
      <c r="AJ92" s="17">
        <v>0</v>
      </c>
      <c r="AK92" s="17">
        <v>0</v>
      </c>
      <c r="AL92" s="17">
        <v>0</v>
      </c>
      <c r="AM92" s="17">
        <v>0</v>
      </c>
      <c r="AN92" s="17">
        <v>0</v>
      </c>
      <c r="AO92" s="17">
        <v>244781.38</v>
      </c>
      <c r="AP92" s="17">
        <v>0</v>
      </c>
      <c r="AQ92" s="17">
        <v>0</v>
      </c>
      <c r="AR92" s="17">
        <v>244781.38</v>
      </c>
      <c r="AS92" s="17">
        <v>0</v>
      </c>
      <c r="AT92" s="18">
        <v>0</v>
      </c>
      <c r="AU92" s="18">
        <v>0</v>
      </c>
      <c r="AV92" s="18">
        <v>100</v>
      </c>
      <c r="AW92" s="18">
        <v>0</v>
      </c>
      <c r="AX92" s="18">
        <v>0</v>
      </c>
      <c r="AY92" s="18">
        <v>0</v>
      </c>
      <c r="AZ92" s="18">
        <v>0</v>
      </c>
      <c r="BA92" s="18">
        <v>0</v>
      </c>
      <c r="BB92" s="18">
        <v>0</v>
      </c>
      <c r="BC92" s="18">
        <v>0</v>
      </c>
      <c r="BD92" s="18">
        <v>0</v>
      </c>
      <c r="BE92" s="18">
        <v>100</v>
      </c>
      <c r="BF92" s="18">
        <v>0</v>
      </c>
      <c r="BG92" s="18">
        <v>0</v>
      </c>
      <c r="BH92" s="18">
        <v>100</v>
      </c>
      <c r="BI92" s="18">
        <v>0</v>
      </c>
    </row>
    <row r="93" spans="1:61" s="22" customFormat="1" ht="12">
      <c r="A93" s="12">
        <v>4267</v>
      </c>
      <c r="B93" s="13" t="s">
        <v>398</v>
      </c>
      <c r="C93" s="14">
        <v>10261</v>
      </c>
      <c r="D93" s="14" t="s">
        <v>430</v>
      </c>
      <c r="E93" s="16">
        <v>29.7438</v>
      </c>
      <c r="F93" s="16">
        <v>-94.612200000000001</v>
      </c>
      <c r="G93" s="13" t="s">
        <v>507</v>
      </c>
      <c r="H93" s="13" t="s">
        <v>508</v>
      </c>
      <c r="I93" s="15">
        <v>0</v>
      </c>
      <c r="J93" s="16">
        <v>0.82969999999999999</v>
      </c>
      <c r="K93" s="17">
        <v>25.7</v>
      </c>
      <c r="L93" s="15">
        <v>1</v>
      </c>
      <c r="M93" s="17">
        <v>0</v>
      </c>
      <c r="N93" s="21" t="s">
        <v>598</v>
      </c>
      <c r="O93" s="15">
        <v>0</v>
      </c>
      <c r="P93" s="17">
        <v>1587672.67</v>
      </c>
      <c r="Q93" s="18">
        <v>0.78200000000000003</v>
      </c>
      <c r="R93" s="18">
        <v>0.78200000000000003</v>
      </c>
      <c r="S93" s="18">
        <v>2.81E-2</v>
      </c>
      <c r="T93" s="19">
        <v>994.23419999999999</v>
      </c>
      <c r="U93" s="19">
        <v>19.771000000000001</v>
      </c>
      <c r="V93" s="19">
        <v>1.9771000000000001</v>
      </c>
      <c r="W93" s="20" t="s">
        <v>598</v>
      </c>
      <c r="X93" s="18">
        <v>9.1999999999999998E-2</v>
      </c>
      <c r="Y93" s="18">
        <v>9.1999999999999998E-2</v>
      </c>
      <c r="Z93" s="18">
        <v>3.3E-3</v>
      </c>
      <c r="AA93" s="19">
        <v>116.9687</v>
      </c>
      <c r="AB93" s="21" t="s">
        <v>598</v>
      </c>
      <c r="AC93" s="18">
        <v>8500</v>
      </c>
      <c r="AD93" s="17">
        <v>0</v>
      </c>
      <c r="AE93" s="17">
        <v>0</v>
      </c>
      <c r="AF93" s="17">
        <v>186785.02</v>
      </c>
      <c r="AG93" s="17">
        <v>0</v>
      </c>
      <c r="AH93" s="17">
        <v>0</v>
      </c>
      <c r="AI93" s="17">
        <v>0</v>
      </c>
      <c r="AJ93" s="17">
        <v>0</v>
      </c>
      <c r="AK93" s="17">
        <v>0</v>
      </c>
      <c r="AL93" s="17">
        <v>0</v>
      </c>
      <c r="AM93" s="17">
        <v>0</v>
      </c>
      <c r="AN93" s="17">
        <v>0</v>
      </c>
      <c r="AO93" s="17">
        <v>186785.02</v>
      </c>
      <c r="AP93" s="17">
        <v>0</v>
      </c>
      <c r="AQ93" s="17">
        <v>0</v>
      </c>
      <c r="AR93" s="17">
        <v>186785.02</v>
      </c>
      <c r="AS93" s="17">
        <v>0</v>
      </c>
      <c r="AT93" s="18">
        <v>0</v>
      </c>
      <c r="AU93" s="18">
        <v>0</v>
      </c>
      <c r="AV93" s="18">
        <v>100</v>
      </c>
      <c r="AW93" s="18">
        <v>0</v>
      </c>
      <c r="AX93" s="18">
        <v>0</v>
      </c>
      <c r="AY93" s="18">
        <v>0</v>
      </c>
      <c r="AZ93" s="18">
        <v>0</v>
      </c>
      <c r="BA93" s="18">
        <v>0</v>
      </c>
      <c r="BB93" s="18">
        <v>0</v>
      </c>
      <c r="BC93" s="18">
        <v>0</v>
      </c>
      <c r="BD93" s="18">
        <v>0</v>
      </c>
      <c r="BE93" s="18">
        <v>100</v>
      </c>
      <c r="BF93" s="18">
        <v>0</v>
      </c>
      <c r="BG93" s="18">
        <v>0</v>
      </c>
      <c r="BH93" s="18">
        <v>100</v>
      </c>
      <c r="BI93" s="18">
        <v>0</v>
      </c>
    </row>
    <row r="94" spans="1:61" s="22" customFormat="1" ht="12">
      <c r="A94" s="12">
        <v>4210</v>
      </c>
      <c r="B94" s="13" t="s">
        <v>428</v>
      </c>
      <c r="C94" s="14">
        <v>10298</v>
      </c>
      <c r="D94" s="14" t="s">
        <v>600</v>
      </c>
      <c r="E94" s="16">
        <v>29.3721</v>
      </c>
      <c r="F94" s="16">
        <v>-95.024500000000003</v>
      </c>
      <c r="G94" s="13" t="s">
        <v>507</v>
      </c>
      <c r="H94" s="13" t="s">
        <v>508</v>
      </c>
      <c r="I94" s="15">
        <v>0</v>
      </c>
      <c r="J94" s="16">
        <v>0.69769999999999999</v>
      </c>
      <c r="K94" s="17">
        <v>300</v>
      </c>
      <c r="L94" s="15">
        <v>1</v>
      </c>
      <c r="M94" s="17">
        <v>13482872</v>
      </c>
      <c r="N94" s="18">
        <v>0.4642</v>
      </c>
      <c r="O94" s="15">
        <v>0</v>
      </c>
      <c r="P94" s="17">
        <v>10651084.500700001</v>
      </c>
      <c r="Q94" s="18">
        <v>0.53439999999999999</v>
      </c>
      <c r="R94" s="18">
        <v>0.54479999999999995</v>
      </c>
      <c r="S94" s="18">
        <v>0.02</v>
      </c>
      <c r="T94" s="19">
        <v>679.44269999999995</v>
      </c>
      <c r="U94" s="19">
        <v>13.511200000000001</v>
      </c>
      <c r="V94" s="19">
        <v>1.3511</v>
      </c>
      <c r="W94" s="20" t="s">
        <v>598</v>
      </c>
      <c r="X94" s="18">
        <v>9.1999999999999998E-2</v>
      </c>
      <c r="Y94" s="18">
        <v>9.1999999999999998E-2</v>
      </c>
      <c r="Z94" s="18">
        <v>3.3999999999999998E-3</v>
      </c>
      <c r="AA94" s="19">
        <v>116.9687</v>
      </c>
      <c r="AB94" s="21" t="s">
        <v>598</v>
      </c>
      <c r="AC94" s="18">
        <v>5808.7554</v>
      </c>
      <c r="AD94" s="17">
        <v>0</v>
      </c>
      <c r="AE94" s="17">
        <v>0</v>
      </c>
      <c r="AF94" s="17">
        <v>1536624.09</v>
      </c>
      <c r="AG94" s="17">
        <v>0</v>
      </c>
      <c r="AH94" s="17">
        <v>0</v>
      </c>
      <c r="AI94" s="17">
        <v>0</v>
      </c>
      <c r="AJ94" s="17">
        <v>0</v>
      </c>
      <c r="AK94" s="17">
        <v>0</v>
      </c>
      <c r="AL94" s="17">
        <v>0</v>
      </c>
      <c r="AM94" s="17">
        <v>297001.84999999998</v>
      </c>
      <c r="AN94" s="17">
        <v>0</v>
      </c>
      <c r="AO94" s="17">
        <v>1833625.94</v>
      </c>
      <c r="AP94" s="17">
        <v>0</v>
      </c>
      <c r="AQ94" s="17">
        <v>0</v>
      </c>
      <c r="AR94" s="17">
        <v>1833625.94</v>
      </c>
      <c r="AS94" s="17">
        <v>0</v>
      </c>
      <c r="AT94" s="18">
        <v>0</v>
      </c>
      <c r="AU94" s="18">
        <v>0</v>
      </c>
      <c r="AV94" s="18">
        <v>83.802499999999995</v>
      </c>
      <c r="AW94" s="18">
        <v>0</v>
      </c>
      <c r="AX94" s="18">
        <v>0</v>
      </c>
      <c r="AY94" s="18">
        <v>0</v>
      </c>
      <c r="AZ94" s="18">
        <v>0</v>
      </c>
      <c r="BA94" s="18">
        <v>0</v>
      </c>
      <c r="BB94" s="18">
        <v>0</v>
      </c>
      <c r="BC94" s="18">
        <v>16.197500000000002</v>
      </c>
      <c r="BD94" s="18">
        <v>0</v>
      </c>
      <c r="BE94" s="18">
        <v>100</v>
      </c>
      <c r="BF94" s="18">
        <v>0</v>
      </c>
      <c r="BG94" s="18">
        <v>0</v>
      </c>
      <c r="BH94" s="18">
        <v>100</v>
      </c>
      <c r="BI94" s="18">
        <v>0</v>
      </c>
    </row>
    <row r="95" spans="1:61" s="22" customFormat="1" ht="12">
      <c r="A95" s="12">
        <v>4209</v>
      </c>
      <c r="B95" s="13" t="s">
        <v>426</v>
      </c>
      <c r="C95" s="14">
        <v>10317</v>
      </c>
      <c r="D95" s="14" t="s">
        <v>427</v>
      </c>
      <c r="E95" s="16">
        <v>31.558299999999999</v>
      </c>
      <c r="F95" s="16">
        <v>-97.201599999999999</v>
      </c>
      <c r="G95" s="13" t="s">
        <v>507</v>
      </c>
      <c r="H95" s="13" t="s">
        <v>508</v>
      </c>
      <c r="I95" s="15">
        <v>0</v>
      </c>
      <c r="J95" s="16">
        <v>0.70899999999999996</v>
      </c>
      <c r="K95" s="17">
        <v>3.4</v>
      </c>
      <c r="L95" s="15">
        <v>1</v>
      </c>
      <c r="M95" s="17">
        <v>0</v>
      </c>
      <c r="N95" s="21" t="s">
        <v>598</v>
      </c>
      <c r="O95" s="15">
        <v>0</v>
      </c>
      <c r="P95" s="17">
        <v>179486</v>
      </c>
      <c r="Q95" s="18">
        <v>0.78200000000000003</v>
      </c>
      <c r="R95" s="18">
        <v>0.78200000000000003</v>
      </c>
      <c r="S95" s="18">
        <v>2.98E-2</v>
      </c>
      <c r="T95" s="19">
        <v>994.23419999999999</v>
      </c>
      <c r="U95" s="19">
        <v>19.771000000000001</v>
      </c>
      <c r="V95" s="19">
        <v>1.9771000000000001</v>
      </c>
      <c r="W95" s="20" t="s">
        <v>598</v>
      </c>
      <c r="X95" s="18">
        <v>9.1999999999999998E-2</v>
      </c>
      <c r="Y95" s="18">
        <v>9.1999999999999998E-2</v>
      </c>
      <c r="Z95" s="18">
        <v>3.5000000000000001E-3</v>
      </c>
      <c r="AA95" s="19">
        <v>116.9687</v>
      </c>
      <c r="AB95" s="21" t="s">
        <v>598</v>
      </c>
      <c r="AC95" s="18">
        <v>8500</v>
      </c>
      <c r="AD95" s="17">
        <v>0</v>
      </c>
      <c r="AE95" s="17">
        <v>0</v>
      </c>
      <c r="AF95" s="17">
        <v>21116</v>
      </c>
      <c r="AG95" s="17">
        <v>0</v>
      </c>
      <c r="AH95" s="17">
        <v>0</v>
      </c>
      <c r="AI95" s="17">
        <v>0</v>
      </c>
      <c r="AJ95" s="17">
        <v>0</v>
      </c>
      <c r="AK95" s="17">
        <v>0</v>
      </c>
      <c r="AL95" s="17">
        <v>0</v>
      </c>
      <c r="AM95" s="17">
        <v>0</v>
      </c>
      <c r="AN95" s="17">
        <v>0</v>
      </c>
      <c r="AO95" s="17">
        <v>21116</v>
      </c>
      <c r="AP95" s="17">
        <v>0</v>
      </c>
      <c r="AQ95" s="17">
        <v>0</v>
      </c>
      <c r="AR95" s="17">
        <v>21116</v>
      </c>
      <c r="AS95" s="17">
        <v>0</v>
      </c>
      <c r="AT95" s="18">
        <v>0</v>
      </c>
      <c r="AU95" s="18">
        <v>0</v>
      </c>
      <c r="AV95" s="18">
        <v>100</v>
      </c>
      <c r="AW95" s="18">
        <v>0</v>
      </c>
      <c r="AX95" s="18">
        <v>0</v>
      </c>
      <c r="AY95" s="18">
        <v>0</v>
      </c>
      <c r="AZ95" s="18">
        <v>0</v>
      </c>
      <c r="BA95" s="18">
        <v>0</v>
      </c>
      <c r="BB95" s="18">
        <v>0</v>
      </c>
      <c r="BC95" s="18">
        <v>0</v>
      </c>
      <c r="BD95" s="18">
        <v>0</v>
      </c>
      <c r="BE95" s="18">
        <v>100</v>
      </c>
      <c r="BF95" s="18">
        <v>0</v>
      </c>
      <c r="BG95" s="18">
        <v>0</v>
      </c>
      <c r="BH95" s="18">
        <v>100</v>
      </c>
      <c r="BI95" s="18">
        <v>0</v>
      </c>
    </row>
    <row r="96" spans="1:61" s="22" customFormat="1" ht="12">
      <c r="A96" s="12">
        <v>4237</v>
      </c>
      <c r="B96" s="13" t="s">
        <v>467</v>
      </c>
      <c r="C96" s="14">
        <v>10418</v>
      </c>
      <c r="D96" s="14" t="s">
        <v>520</v>
      </c>
      <c r="E96" s="16">
        <v>29.246700000000001</v>
      </c>
      <c r="F96" s="16">
        <v>-95.196399999999997</v>
      </c>
      <c r="G96" s="13" t="s">
        <v>507</v>
      </c>
      <c r="H96" s="13" t="s">
        <v>508</v>
      </c>
      <c r="I96" s="15">
        <v>0</v>
      </c>
      <c r="J96" s="16">
        <v>0.51090000000000002</v>
      </c>
      <c r="K96" s="17">
        <v>55.3</v>
      </c>
      <c r="L96" s="15">
        <v>1</v>
      </c>
      <c r="M96" s="17">
        <v>3268734.36</v>
      </c>
      <c r="N96" s="18">
        <v>0.25840000000000002</v>
      </c>
      <c r="O96" s="15">
        <v>0</v>
      </c>
      <c r="P96" s="17">
        <v>767285.39009999996</v>
      </c>
      <c r="Q96" s="18">
        <v>0.438</v>
      </c>
      <c r="R96" s="18">
        <v>0.44009999999999999</v>
      </c>
      <c r="S96" s="18">
        <v>1.0500000000000001E-2</v>
      </c>
      <c r="T96" s="19">
        <v>362.59649999999999</v>
      </c>
      <c r="U96" s="19">
        <v>7.2104999999999997</v>
      </c>
      <c r="V96" s="19">
        <v>0.72099999999999997</v>
      </c>
      <c r="W96" s="20" t="s">
        <v>598</v>
      </c>
      <c r="X96" s="18">
        <v>0.14130000000000001</v>
      </c>
      <c r="Y96" s="18">
        <v>0.13450000000000001</v>
      </c>
      <c r="Z96" s="18">
        <v>3.3999999999999998E-3</v>
      </c>
      <c r="AA96" s="19">
        <v>116.9687</v>
      </c>
      <c r="AB96" s="21" t="s">
        <v>598</v>
      </c>
      <c r="AC96" s="18">
        <v>3099.9441999999999</v>
      </c>
      <c r="AD96" s="17">
        <v>0</v>
      </c>
      <c r="AE96" s="17">
        <v>0</v>
      </c>
      <c r="AF96" s="17">
        <v>247515.87</v>
      </c>
      <c r="AG96" s="17">
        <v>0</v>
      </c>
      <c r="AH96" s="17">
        <v>0</v>
      </c>
      <c r="AI96" s="17">
        <v>0</v>
      </c>
      <c r="AJ96" s="17">
        <v>0</v>
      </c>
      <c r="AK96" s="17">
        <v>0</v>
      </c>
      <c r="AL96" s="17">
        <v>0</v>
      </c>
      <c r="AM96" s="17">
        <v>0</v>
      </c>
      <c r="AN96" s="17">
        <v>0</v>
      </c>
      <c r="AO96" s="17">
        <v>247515.87</v>
      </c>
      <c r="AP96" s="17">
        <v>0</v>
      </c>
      <c r="AQ96" s="17">
        <v>0</v>
      </c>
      <c r="AR96" s="17">
        <v>247515.87</v>
      </c>
      <c r="AS96" s="17">
        <v>0</v>
      </c>
      <c r="AT96" s="18">
        <v>0</v>
      </c>
      <c r="AU96" s="18">
        <v>0</v>
      </c>
      <c r="AV96" s="18">
        <v>100</v>
      </c>
      <c r="AW96" s="18">
        <v>0</v>
      </c>
      <c r="AX96" s="18">
        <v>0</v>
      </c>
      <c r="AY96" s="18">
        <v>0</v>
      </c>
      <c r="AZ96" s="18">
        <v>0</v>
      </c>
      <c r="BA96" s="18">
        <v>0</v>
      </c>
      <c r="BB96" s="18">
        <v>0</v>
      </c>
      <c r="BC96" s="18">
        <v>0</v>
      </c>
      <c r="BD96" s="18">
        <v>0</v>
      </c>
      <c r="BE96" s="18">
        <v>100</v>
      </c>
      <c r="BF96" s="18">
        <v>0</v>
      </c>
      <c r="BG96" s="18">
        <v>0</v>
      </c>
      <c r="BH96" s="18">
        <v>100</v>
      </c>
      <c r="BI96" s="18">
        <v>0</v>
      </c>
    </row>
    <row r="97" spans="1:61" s="22" customFormat="1" ht="12">
      <c r="A97" s="12">
        <v>4269</v>
      </c>
      <c r="B97" s="13" t="s">
        <v>400</v>
      </c>
      <c r="C97" s="14">
        <v>10436</v>
      </c>
      <c r="D97" s="14" t="s">
        <v>600</v>
      </c>
      <c r="E97" s="16">
        <v>29.75</v>
      </c>
      <c r="F97" s="16">
        <v>-95.0167</v>
      </c>
      <c r="G97" s="13" t="s">
        <v>507</v>
      </c>
      <c r="H97" s="13" t="s">
        <v>508</v>
      </c>
      <c r="I97" s="15">
        <v>0</v>
      </c>
      <c r="J97" s="16">
        <v>0.59009999999999996</v>
      </c>
      <c r="K97" s="17">
        <v>207.4</v>
      </c>
      <c r="L97" s="15">
        <v>1</v>
      </c>
      <c r="M97" s="17">
        <v>0</v>
      </c>
      <c r="N97" s="21" t="s">
        <v>598</v>
      </c>
      <c r="O97" s="15">
        <v>0</v>
      </c>
      <c r="P97" s="17">
        <v>10432013.013599999</v>
      </c>
      <c r="Q97" s="18">
        <v>0.89529999999999998</v>
      </c>
      <c r="R97" s="18">
        <v>0.92720000000000002</v>
      </c>
      <c r="S97" s="18">
        <v>3.32E-2</v>
      </c>
      <c r="T97" s="19">
        <v>1138.2301</v>
      </c>
      <c r="U97" s="19">
        <v>22.634499999999999</v>
      </c>
      <c r="V97" s="19">
        <v>2.2633999999999999</v>
      </c>
      <c r="W97" s="20" t="s">
        <v>598</v>
      </c>
      <c r="X97" s="18">
        <v>9.1999999999999998E-2</v>
      </c>
      <c r="Y97" s="18">
        <v>9.1999999999999998E-2</v>
      </c>
      <c r="Z97" s="18">
        <v>3.3999999999999998E-3</v>
      </c>
      <c r="AA97" s="19">
        <v>116.9687</v>
      </c>
      <c r="AB97" s="21" t="s">
        <v>598</v>
      </c>
      <c r="AC97" s="18">
        <v>9731.0637000000006</v>
      </c>
      <c r="AD97" s="17">
        <v>0</v>
      </c>
      <c r="AE97" s="17">
        <v>0</v>
      </c>
      <c r="AF97" s="17">
        <v>1031664.62</v>
      </c>
      <c r="AG97" s="17">
        <v>0</v>
      </c>
      <c r="AH97" s="17">
        <v>0</v>
      </c>
      <c r="AI97" s="17">
        <v>0</v>
      </c>
      <c r="AJ97" s="17">
        <v>0</v>
      </c>
      <c r="AK97" s="17">
        <v>0</v>
      </c>
      <c r="AL97" s="17">
        <v>0</v>
      </c>
      <c r="AM97" s="17">
        <v>0</v>
      </c>
      <c r="AN97" s="17">
        <v>40367.519999999997</v>
      </c>
      <c r="AO97" s="17">
        <v>1072032.1399999999</v>
      </c>
      <c r="AP97" s="17">
        <v>0</v>
      </c>
      <c r="AQ97" s="17">
        <v>0</v>
      </c>
      <c r="AR97" s="17">
        <v>1072032.1399999999</v>
      </c>
      <c r="AS97" s="17">
        <v>0</v>
      </c>
      <c r="AT97" s="18">
        <v>0</v>
      </c>
      <c r="AU97" s="18">
        <v>0</v>
      </c>
      <c r="AV97" s="18">
        <v>96.234499999999997</v>
      </c>
      <c r="AW97" s="18">
        <v>0</v>
      </c>
      <c r="AX97" s="18">
        <v>0</v>
      </c>
      <c r="AY97" s="18">
        <v>0</v>
      </c>
      <c r="AZ97" s="18">
        <v>0</v>
      </c>
      <c r="BA97" s="18">
        <v>0</v>
      </c>
      <c r="BB97" s="18">
        <v>0</v>
      </c>
      <c r="BC97" s="18">
        <v>0</v>
      </c>
      <c r="BD97" s="18">
        <v>3.7654999999999998</v>
      </c>
      <c r="BE97" s="18">
        <v>100</v>
      </c>
      <c r="BF97" s="18">
        <v>0</v>
      </c>
      <c r="BG97" s="18">
        <v>0</v>
      </c>
      <c r="BH97" s="18">
        <v>100</v>
      </c>
      <c r="BI97" s="18">
        <v>0</v>
      </c>
    </row>
    <row r="98" spans="1:61" s="22" customFormat="1" ht="12" hidden="1">
      <c r="A98" s="12">
        <v>4274</v>
      </c>
      <c r="B98" s="13" t="s">
        <v>406</v>
      </c>
      <c r="C98" s="14">
        <v>10554</v>
      </c>
      <c r="D98" s="14" t="s">
        <v>445</v>
      </c>
      <c r="E98" s="16">
        <v>28.479199999999999</v>
      </c>
      <c r="F98" s="16">
        <v>-96.644800000000004</v>
      </c>
      <c r="G98" s="13" t="s">
        <v>407</v>
      </c>
      <c r="H98" s="13" t="s">
        <v>408</v>
      </c>
      <c r="I98" s="15">
        <v>0</v>
      </c>
      <c r="J98" s="16">
        <v>0.66120000000000001</v>
      </c>
      <c r="K98" s="17">
        <v>689.4</v>
      </c>
      <c r="L98" s="15">
        <v>1</v>
      </c>
      <c r="M98" s="17">
        <v>447082.76</v>
      </c>
      <c r="N98" s="18">
        <v>30.483000000000001</v>
      </c>
      <c r="O98" s="15">
        <v>0</v>
      </c>
      <c r="P98" s="17">
        <v>2467098.5781999999</v>
      </c>
      <c r="Q98" s="18">
        <v>2.4E-2</v>
      </c>
      <c r="R98" s="18">
        <v>2.2200000000000001E-2</v>
      </c>
      <c r="S98" s="18">
        <v>5.9999999999999995E-4</v>
      </c>
      <c r="T98" s="19">
        <v>19.796099999999999</v>
      </c>
      <c r="U98" s="19">
        <v>0.39369999999999999</v>
      </c>
      <c r="V98" s="19">
        <v>0.14369999999999999</v>
      </c>
      <c r="W98" s="20" t="s">
        <v>598</v>
      </c>
      <c r="X98" s="18">
        <v>3.8899999999999997E-2</v>
      </c>
      <c r="Y98" s="18">
        <v>3.6900000000000002E-2</v>
      </c>
      <c r="Z98" s="18">
        <v>8.9999999999999998E-4</v>
      </c>
      <c r="AA98" s="19">
        <v>32.040700000000001</v>
      </c>
      <c r="AB98" s="21" t="s">
        <v>598</v>
      </c>
      <c r="AC98" s="18">
        <v>617.84180000000003</v>
      </c>
      <c r="AD98" s="17">
        <v>0</v>
      </c>
      <c r="AE98" s="17">
        <v>0</v>
      </c>
      <c r="AF98" s="17">
        <v>3414880.61</v>
      </c>
      <c r="AG98" s="17">
        <v>0</v>
      </c>
      <c r="AH98" s="17">
        <v>0</v>
      </c>
      <c r="AI98" s="17">
        <v>0</v>
      </c>
      <c r="AJ98" s="17">
        <v>0</v>
      </c>
      <c r="AK98" s="17">
        <v>0</v>
      </c>
      <c r="AL98" s="17">
        <v>0</v>
      </c>
      <c r="AM98" s="17">
        <v>578210.54</v>
      </c>
      <c r="AN98" s="17">
        <v>0</v>
      </c>
      <c r="AO98" s="17">
        <v>3993091.15</v>
      </c>
      <c r="AP98" s="17">
        <v>0</v>
      </c>
      <c r="AQ98" s="17">
        <v>0</v>
      </c>
      <c r="AR98" s="17">
        <v>3993091.15</v>
      </c>
      <c r="AS98" s="17">
        <v>0</v>
      </c>
      <c r="AT98" s="18">
        <v>0</v>
      </c>
      <c r="AU98" s="18">
        <v>0</v>
      </c>
      <c r="AV98" s="18">
        <v>85.5197</v>
      </c>
      <c r="AW98" s="18">
        <v>0</v>
      </c>
      <c r="AX98" s="18">
        <v>0</v>
      </c>
      <c r="AY98" s="18">
        <v>0</v>
      </c>
      <c r="AZ98" s="18">
        <v>0</v>
      </c>
      <c r="BA98" s="18">
        <v>0</v>
      </c>
      <c r="BB98" s="18">
        <v>0</v>
      </c>
      <c r="BC98" s="18">
        <v>14.4803</v>
      </c>
      <c r="BD98" s="18">
        <v>0</v>
      </c>
      <c r="BE98" s="18">
        <v>100</v>
      </c>
      <c r="BF98" s="18">
        <v>0</v>
      </c>
      <c r="BG98" s="18">
        <v>0</v>
      </c>
      <c r="BH98" s="18">
        <v>100</v>
      </c>
      <c r="BI98" s="18">
        <v>0</v>
      </c>
    </row>
    <row r="99" spans="1:61" s="22" customFormat="1" ht="12">
      <c r="A99" s="12">
        <v>4357</v>
      </c>
      <c r="B99" s="13" t="s">
        <v>251</v>
      </c>
      <c r="C99" s="14">
        <v>10638</v>
      </c>
      <c r="D99" s="14" t="s">
        <v>600</v>
      </c>
      <c r="E99" s="16">
        <v>29.8614</v>
      </c>
      <c r="F99" s="16">
        <v>-95.399600000000007</v>
      </c>
      <c r="G99" s="13" t="s">
        <v>507</v>
      </c>
      <c r="H99" s="13" t="s">
        <v>508</v>
      </c>
      <c r="I99" s="15">
        <v>0</v>
      </c>
      <c r="J99" s="16">
        <v>0.12759999999999999</v>
      </c>
      <c r="K99" s="17">
        <v>6.5</v>
      </c>
      <c r="L99" s="15">
        <v>1</v>
      </c>
      <c r="M99" s="17">
        <v>49862.264000000003</v>
      </c>
      <c r="N99" s="18">
        <v>0.49730000000000002</v>
      </c>
      <c r="O99" s="15">
        <v>0</v>
      </c>
      <c r="P99" s="17">
        <v>62124.579599999997</v>
      </c>
      <c r="Q99" s="18">
        <v>0.78659999999999997</v>
      </c>
      <c r="R99" s="18">
        <v>0.78659999999999997</v>
      </c>
      <c r="S99" s="18">
        <v>2.92E-2</v>
      </c>
      <c r="T99" s="19">
        <v>1000.1339</v>
      </c>
      <c r="U99" s="19">
        <v>19.888300000000001</v>
      </c>
      <c r="V99" s="19">
        <v>1.9887999999999999</v>
      </c>
      <c r="W99" s="20" t="s">
        <v>598</v>
      </c>
      <c r="X99" s="18">
        <v>9.1999999999999998E-2</v>
      </c>
      <c r="Y99" s="18">
        <v>9.1999999999999998E-2</v>
      </c>
      <c r="Z99" s="18">
        <v>3.3999999999999998E-3</v>
      </c>
      <c r="AA99" s="19">
        <v>116.9687</v>
      </c>
      <c r="AB99" s="21" t="s">
        <v>598</v>
      </c>
      <c r="AC99" s="18">
        <v>8550.4385999999995</v>
      </c>
      <c r="AD99" s="17">
        <v>0</v>
      </c>
      <c r="AE99" s="17">
        <v>0</v>
      </c>
      <c r="AF99" s="17">
        <v>7265.66</v>
      </c>
      <c r="AG99" s="17">
        <v>0</v>
      </c>
      <c r="AH99" s="17">
        <v>0</v>
      </c>
      <c r="AI99" s="17">
        <v>0</v>
      </c>
      <c r="AJ99" s="17">
        <v>0</v>
      </c>
      <c r="AK99" s="17">
        <v>0</v>
      </c>
      <c r="AL99" s="17">
        <v>0</v>
      </c>
      <c r="AM99" s="17">
        <v>0</v>
      </c>
      <c r="AN99" s="17">
        <v>0</v>
      </c>
      <c r="AO99" s="17">
        <v>7265.66</v>
      </c>
      <c r="AP99" s="17">
        <v>0</v>
      </c>
      <c r="AQ99" s="17">
        <v>0</v>
      </c>
      <c r="AR99" s="17">
        <v>7265.66</v>
      </c>
      <c r="AS99" s="17">
        <v>0</v>
      </c>
      <c r="AT99" s="18">
        <v>0</v>
      </c>
      <c r="AU99" s="18">
        <v>0</v>
      </c>
      <c r="AV99" s="18">
        <v>100</v>
      </c>
      <c r="AW99" s="18">
        <v>0</v>
      </c>
      <c r="AX99" s="18">
        <v>0</v>
      </c>
      <c r="AY99" s="18">
        <v>0</v>
      </c>
      <c r="AZ99" s="18">
        <v>0</v>
      </c>
      <c r="BA99" s="18">
        <v>0</v>
      </c>
      <c r="BB99" s="18">
        <v>0</v>
      </c>
      <c r="BC99" s="18">
        <v>0</v>
      </c>
      <c r="BD99" s="18">
        <v>0</v>
      </c>
      <c r="BE99" s="18">
        <v>100</v>
      </c>
      <c r="BF99" s="18">
        <v>0</v>
      </c>
      <c r="BG99" s="18">
        <v>0</v>
      </c>
      <c r="BH99" s="18">
        <v>100</v>
      </c>
      <c r="BI99" s="18">
        <v>0</v>
      </c>
    </row>
    <row r="100" spans="1:61" s="22" customFormat="1" ht="12" hidden="1">
      <c r="A100" s="12">
        <v>4199</v>
      </c>
      <c r="B100" s="13" t="s">
        <v>599</v>
      </c>
      <c r="C100" s="14">
        <v>10670</v>
      </c>
      <c r="D100" s="14" t="s">
        <v>600</v>
      </c>
      <c r="E100" s="16">
        <v>29.719200000000001</v>
      </c>
      <c r="F100" s="16">
        <v>-95.227800000000002</v>
      </c>
      <c r="G100" s="13" t="s">
        <v>601</v>
      </c>
      <c r="H100" s="13" t="s">
        <v>602</v>
      </c>
      <c r="I100" s="15">
        <v>0</v>
      </c>
      <c r="J100" s="16">
        <v>0.72050000000000003</v>
      </c>
      <c r="K100" s="17">
        <v>184</v>
      </c>
      <c r="L100" s="15">
        <v>1</v>
      </c>
      <c r="M100" s="17">
        <v>259417.39199999999</v>
      </c>
      <c r="N100" s="21">
        <v>15.2783</v>
      </c>
      <c r="O100" s="15">
        <v>0</v>
      </c>
      <c r="P100" s="17">
        <v>14136118.878599999</v>
      </c>
      <c r="Q100" s="18">
        <v>6.2070999999999996</v>
      </c>
      <c r="R100" s="18">
        <v>0</v>
      </c>
      <c r="S100" s="18">
        <v>2.7481</v>
      </c>
      <c r="T100" s="19">
        <v>2594.0716000000002</v>
      </c>
      <c r="U100" s="19">
        <v>28.314</v>
      </c>
      <c r="V100" s="19">
        <v>42.470999999999997</v>
      </c>
      <c r="W100" s="20" t="s">
        <v>598</v>
      </c>
      <c r="X100" s="18">
        <v>0.50990000000000002</v>
      </c>
      <c r="Y100" s="18">
        <v>0</v>
      </c>
      <c r="Z100" s="18">
        <v>0.2258</v>
      </c>
      <c r="AA100" s="19">
        <v>213.10339999999999</v>
      </c>
      <c r="AB100" s="21" t="s">
        <v>598</v>
      </c>
      <c r="AC100" s="18">
        <v>12172.8333</v>
      </c>
      <c r="AD100" s="17">
        <v>0</v>
      </c>
      <c r="AE100" s="17">
        <v>1161284.19</v>
      </c>
      <c r="AF100" s="17">
        <v>0</v>
      </c>
      <c r="AG100" s="17">
        <v>0</v>
      </c>
      <c r="AH100" s="17">
        <v>0</v>
      </c>
      <c r="AI100" s="17">
        <v>0</v>
      </c>
      <c r="AJ100" s="17">
        <v>0</v>
      </c>
      <c r="AK100" s="17">
        <v>0</v>
      </c>
      <c r="AL100" s="17">
        <v>0</v>
      </c>
      <c r="AM100" s="17">
        <v>0</v>
      </c>
      <c r="AN100" s="17">
        <v>0</v>
      </c>
      <c r="AO100" s="17">
        <v>1161284.19</v>
      </c>
      <c r="AP100" s="17">
        <v>0</v>
      </c>
      <c r="AQ100" s="17">
        <v>0</v>
      </c>
      <c r="AR100" s="17">
        <v>1161284.19</v>
      </c>
      <c r="AS100" s="17">
        <v>0</v>
      </c>
      <c r="AT100" s="18">
        <v>0</v>
      </c>
      <c r="AU100" s="18">
        <v>100</v>
      </c>
      <c r="AV100" s="18">
        <v>0</v>
      </c>
      <c r="AW100" s="18">
        <v>0</v>
      </c>
      <c r="AX100" s="18">
        <v>0</v>
      </c>
      <c r="AY100" s="18">
        <v>0</v>
      </c>
      <c r="AZ100" s="18">
        <v>0</v>
      </c>
      <c r="BA100" s="18">
        <v>0</v>
      </c>
      <c r="BB100" s="18">
        <v>0</v>
      </c>
      <c r="BC100" s="18">
        <v>0</v>
      </c>
      <c r="BD100" s="18">
        <v>0</v>
      </c>
      <c r="BE100" s="18">
        <v>100</v>
      </c>
      <c r="BF100" s="18">
        <v>0</v>
      </c>
      <c r="BG100" s="18">
        <v>0</v>
      </c>
      <c r="BH100" s="18">
        <v>100</v>
      </c>
      <c r="BI100" s="18">
        <v>0</v>
      </c>
    </row>
    <row r="101" spans="1:61" s="22" customFormat="1" ht="12">
      <c r="A101" s="12">
        <v>4270</v>
      </c>
      <c r="B101" s="13" t="s">
        <v>401</v>
      </c>
      <c r="C101" s="14">
        <v>10692</v>
      </c>
      <c r="D101" s="14" t="s">
        <v>600</v>
      </c>
      <c r="E101" s="16">
        <v>29.8614</v>
      </c>
      <c r="F101" s="16">
        <v>-95.399600000000007</v>
      </c>
      <c r="G101" s="13" t="s">
        <v>507</v>
      </c>
      <c r="H101" s="13" t="s">
        <v>508</v>
      </c>
      <c r="I101" s="15">
        <v>0</v>
      </c>
      <c r="J101" s="16">
        <v>0.7621</v>
      </c>
      <c r="K101" s="17">
        <v>376.9</v>
      </c>
      <c r="L101" s="15">
        <v>1</v>
      </c>
      <c r="M101" s="17">
        <v>0</v>
      </c>
      <c r="N101" s="21" t="s">
        <v>598</v>
      </c>
      <c r="O101" s="15">
        <v>0</v>
      </c>
      <c r="P101" s="17">
        <v>21386483.649999999</v>
      </c>
      <c r="Q101" s="18">
        <v>0.78200000000000003</v>
      </c>
      <c r="R101" s="18">
        <v>0.76749999999999996</v>
      </c>
      <c r="S101" s="18">
        <v>2.9000000000000001E-2</v>
      </c>
      <c r="T101" s="19">
        <v>994.23419999999999</v>
      </c>
      <c r="U101" s="19">
        <v>19.771000000000001</v>
      </c>
      <c r="V101" s="19">
        <v>1.9771000000000001</v>
      </c>
      <c r="W101" s="20" t="s">
        <v>598</v>
      </c>
      <c r="X101" s="18">
        <v>9.1999999999999998E-2</v>
      </c>
      <c r="Y101" s="18">
        <v>9.1999999999999998E-2</v>
      </c>
      <c r="Z101" s="18">
        <v>3.3999999999999998E-3</v>
      </c>
      <c r="AA101" s="19">
        <v>116.9687</v>
      </c>
      <c r="AB101" s="21" t="s">
        <v>598</v>
      </c>
      <c r="AC101" s="18">
        <v>8500</v>
      </c>
      <c r="AD101" s="17">
        <v>0</v>
      </c>
      <c r="AE101" s="17">
        <v>0</v>
      </c>
      <c r="AF101" s="17">
        <v>2516056.9</v>
      </c>
      <c r="AG101" s="17">
        <v>0</v>
      </c>
      <c r="AH101" s="17">
        <v>0</v>
      </c>
      <c r="AI101" s="17">
        <v>0</v>
      </c>
      <c r="AJ101" s="17">
        <v>0</v>
      </c>
      <c r="AK101" s="17">
        <v>0</v>
      </c>
      <c r="AL101" s="17">
        <v>0</v>
      </c>
      <c r="AM101" s="17">
        <v>0</v>
      </c>
      <c r="AN101" s="17">
        <v>0</v>
      </c>
      <c r="AO101" s="17">
        <v>2516056.9</v>
      </c>
      <c r="AP101" s="17">
        <v>0</v>
      </c>
      <c r="AQ101" s="17">
        <v>0</v>
      </c>
      <c r="AR101" s="17">
        <v>2516056.9</v>
      </c>
      <c r="AS101" s="17">
        <v>0</v>
      </c>
      <c r="AT101" s="18">
        <v>0</v>
      </c>
      <c r="AU101" s="18">
        <v>0</v>
      </c>
      <c r="AV101" s="18">
        <v>100</v>
      </c>
      <c r="AW101" s="18">
        <v>0</v>
      </c>
      <c r="AX101" s="18">
        <v>0</v>
      </c>
      <c r="AY101" s="18">
        <v>0</v>
      </c>
      <c r="AZ101" s="18">
        <v>0</v>
      </c>
      <c r="BA101" s="18">
        <v>0</v>
      </c>
      <c r="BB101" s="18">
        <v>0</v>
      </c>
      <c r="BC101" s="18">
        <v>0</v>
      </c>
      <c r="BD101" s="18">
        <v>0</v>
      </c>
      <c r="BE101" s="18">
        <v>100</v>
      </c>
      <c r="BF101" s="18">
        <v>0</v>
      </c>
      <c r="BG101" s="18">
        <v>0</v>
      </c>
      <c r="BH101" s="18">
        <v>100</v>
      </c>
      <c r="BI101" s="18">
        <v>0</v>
      </c>
    </row>
    <row r="102" spans="1:61" s="22" customFormat="1" ht="12">
      <c r="A102" s="12">
        <v>4239</v>
      </c>
      <c r="B102" s="13" t="s">
        <v>469</v>
      </c>
      <c r="C102" s="14">
        <v>10741</v>
      </c>
      <c r="D102" s="14" t="s">
        <v>600</v>
      </c>
      <c r="E102" s="16">
        <v>29.8614</v>
      </c>
      <c r="F102" s="16">
        <v>-95.399600000000007</v>
      </c>
      <c r="G102" s="13" t="s">
        <v>507</v>
      </c>
      <c r="H102" s="13" t="s">
        <v>508</v>
      </c>
      <c r="I102" s="15">
        <v>0</v>
      </c>
      <c r="J102" s="16">
        <v>0.25330000000000003</v>
      </c>
      <c r="K102" s="17">
        <v>465.2</v>
      </c>
      <c r="L102" s="15">
        <v>1</v>
      </c>
      <c r="M102" s="17">
        <v>0</v>
      </c>
      <c r="N102" s="21" t="s">
        <v>598</v>
      </c>
      <c r="O102" s="15">
        <v>0</v>
      </c>
      <c r="P102" s="17">
        <v>8772473.5350000001</v>
      </c>
      <c r="Q102" s="18">
        <v>0.46750000000000003</v>
      </c>
      <c r="R102" s="18">
        <v>0.46650000000000003</v>
      </c>
      <c r="S102" s="18">
        <v>2.9399999999999999E-2</v>
      </c>
      <c r="T102" s="19">
        <v>994.23419999999999</v>
      </c>
      <c r="U102" s="19">
        <v>19.771000000000001</v>
      </c>
      <c r="V102" s="19">
        <v>1.9771000000000001</v>
      </c>
      <c r="W102" s="20" t="s">
        <v>598</v>
      </c>
      <c r="X102" s="18">
        <v>5.5E-2</v>
      </c>
      <c r="Y102" s="18">
        <v>5.5E-2</v>
      </c>
      <c r="Z102" s="18">
        <v>3.5000000000000001E-3</v>
      </c>
      <c r="AA102" s="19">
        <v>116.9687</v>
      </c>
      <c r="AB102" s="21" t="s">
        <v>598</v>
      </c>
      <c r="AC102" s="18">
        <v>8500</v>
      </c>
      <c r="AD102" s="17">
        <v>0</v>
      </c>
      <c r="AE102" s="17">
        <v>0</v>
      </c>
      <c r="AF102" s="17">
        <v>1029737.42</v>
      </c>
      <c r="AG102" s="17">
        <v>0</v>
      </c>
      <c r="AH102" s="17">
        <v>0</v>
      </c>
      <c r="AI102" s="17">
        <v>0</v>
      </c>
      <c r="AJ102" s="17">
        <v>0</v>
      </c>
      <c r="AK102" s="17">
        <v>0</v>
      </c>
      <c r="AL102" s="17">
        <v>0</v>
      </c>
      <c r="AM102" s="17">
        <v>2318.29</v>
      </c>
      <c r="AN102" s="17">
        <v>0</v>
      </c>
      <c r="AO102" s="17">
        <v>1032055.71</v>
      </c>
      <c r="AP102" s="17">
        <v>0</v>
      </c>
      <c r="AQ102" s="17">
        <v>0</v>
      </c>
      <c r="AR102" s="17">
        <v>1032055.71</v>
      </c>
      <c r="AS102" s="17">
        <v>0</v>
      </c>
      <c r="AT102" s="18">
        <v>0</v>
      </c>
      <c r="AU102" s="18">
        <v>0</v>
      </c>
      <c r="AV102" s="18">
        <v>99.775400000000005</v>
      </c>
      <c r="AW102" s="18">
        <v>0</v>
      </c>
      <c r="AX102" s="18">
        <v>0</v>
      </c>
      <c r="AY102" s="18">
        <v>0</v>
      </c>
      <c r="AZ102" s="18">
        <v>0</v>
      </c>
      <c r="BA102" s="18">
        <v>0</v>
      </c>
      <c r="BB102" s="18">
        <v>0</v>
      </c>
      <c r="BC102" s="18">
        <v>0.22459999999999999</v>
      </c>
      <c r="BD102" s="18">
        <v>0</v>
      </c>
      <c r="BE102" s="18">
        <v>100</v>
      </c>
      <c r="BF102" s="18">
        <v>0</v>
      </c>
      <c r="BG102" s="18">
        <v>0</v>
      </c>
      <c r="BH102" s="18">
        <v>100</v>
      </c>
      <c r="BI102" s="18">
        <v>0</v>
      </c>
    </row>
    <row r="103" spans="1:61" s="22" customFormat="1" ht="12">
      <c r="A103" s="12">
        <v>4438</v>
      </c>
      <c r="B103" s="13" t="s">
        <v>232</v>
      </c>
      <c r="C103" s="14">
        <v>10790</v>
      </c>
      <c r="D103" s="14" t="s">
        <v>277</v>
      </c>
      <c r="E103" s="16">
        <v>28.7959</v>
      </c>
      <c r="F103" s="16">
        <v>-96.972499999999997</v>
      </c>
      <c r="G103" s="13" t="s">
        <v>507</v>
      </c>
      <c r="H103" s="13" t="s">
        <v>508</v>
      </c>
      <c r="I103" s="15">
        <v>0</v>
      </c>
      <c r="J103" s="16">
        <v>0.57489999999999997</v>
      </c>
      <c r="K103" s="17">
        <v>102.4</v>
      </c>
      <c r="L103" s="15">
        <v>1</v>
      </c>
      <c r="M103" s="17">
        <v>0</v>
      </c>
      <c r="N103" s="21" t="s">
        <v>598</v>
      </c>
      <c r="O103" s="15">
        <v>0</v>
      </c>
      <c r="P103" s="17">
        <v>4383487.1449999996</v>
      </c>
      <c r="Q103" s="18">
        <v>0.78200000000000003</v>
      </c>
      <c r="R103" s="18">
        <v>0.78200000000000003</v>
      </c>
      <c r="S103" s="18">
        <v>2.9100000000000001E-2</v>
      </c>
      <c r="T103" s="19">
        <v>994.23419999999999</v>
      </c>
      <c r="U103" s="19">
        <v>19.771000000000001</v>
      </c>
      <c r="V103" s="19">
        <v>1.9771000000000001</v>
      </c>
      <c r="W103" s="20" t="s">
        <v>598</v>
      </c>
      <c r="X103" s="18">
        <v>9.1999999999999998E-2</v>
      </c>
      <c r="Y103" s="18">
        <v>9.1999999999999998E-2</v>
      </c>
      <c r="Z103" s="18">
        <v>3.3999999999999998E-3</v>
      </c>
      <c r="AA103" s="19">
        <v>116.9687</v>
      </c>
      <c r="AB103" s="21" t="s">
        <v>598</v>
      </c>
      <c r="AC103" s="18">
        <v>8500</v>
      </c>
      <c r="AD103" s="17">
        <v>0</v>
      </c>
      <c r="AE103" s="17">
        <v>0</v>
      </c>
      <c r="AF103" s="17">
        <v>515704.37</v>
      </c>
      <c r="AG103" s="17">
        <v>0</v>
      </c>
      <c r="AH103" s="17">
        <v>0</v>
      </c>
      <c r="AI103" s="17">
        <v>0</v>
      </c>
      <c r="AJ103" s="17">
        <v>0</v>
      </c>
      <c r="AK103" s="17">
        <v>0</v>
      </c>
      <c r="AL103" s="17">
        <v>0</v>
      </c>
      <c r="AM103" s="17">
        <v>0</v>
      </c>
      <c r="AN103" s="17">
        <v>0</v>
      </c>
      <c r="AO103" s="17">
        <v>515704.37</v>
      </c>
      <c r="AP103" s="17">
        <v>0</v>
      </c>
      <c r="AQ103" s="17">
        <v>0</v>
      </c>
      <c r="AR103" s="17">
        <v>515704.37</v>
      </c>
      <c r="AS103" s="17">
        <v>0</v>
      </c>
      <c r="AT103" s="18">
        <v>0</v>
      </c>
      <c r="AU103" s="18">
        <v>0</v>
      </c>
      <c r="AV103" s="18">
        <v>100</v>
      </c>
      <c r="AW103" s="18">
        <v>0</v>
      </c>
      <c r="AX103" s="18">
        <v>0</v>
      </c>
      <c r="AY103" s="18">
        <v>0</v>
      </c>
      <c r="AZ103" s="18">
        <v>0</v>
      </c>
      <c r="BA103" s="18">
        <v>0</v>
      </c>
      <c r="BB103" s="18">
        <v>0</v>
      </c>
      <c r="BC103" s="18">
        <v>0</v>
      </c>
      <c r="BD103" s="18">
        <v>0</v>
      </c>
      <c r="BE103" s="18">
        <v>100</v>
      </c>
      <c r="BF103" s="18">
        <v>0</v>
      </c>
      <c r="BG103" s="18">
        <v>0</v>
      </c>
      <c r="BH103" s="18">
        <v>100</v>
      </c>
      <c r="BI103" s="18">
        <v>0</v>
      </c>
    </row>
    <row r="104" spans="1:61" s="22" customFormat="1" ht="12">
      <c r="A104" s="12">
        <v>4247</v>
      </c>
      <c r="B104" s="13" t="s">
        <v>375</v>
      </c>
      <c r="C104" s="14">
        <v>50026</v>
      </c>
      <c r="D104" s="14" t="s">
        <v>518</v>
      </c>
      <c r="E104" s="16">
        <v>27.726800000000001</v>
      </c>
      <c r="F104" s="16">
        <v>-97.636099999999999</v>
      </c>
      <c r="G104" s="13" t="s">
        <v>507</v>
      </c>
      <c r="H104" s="13" t="s">
        <v>508</v>
      </c>
      <c r="I104" s="15">
        <v>0</v>
      </c>
      <c r="J104" s="16">
        <v>0.49080000000000001</v>
      </c>
      <c r="K104" s="17">
        <v>64.7</v>
      </c>
      <c r="L104" s="15">
        <v>1</v>
      </c>
      <c r="M104" s="17">
        <v>0</v>
      </c>
      <c r="N104" s="21" t="s">
        <v>598</v>
      </c>
      <c r="O104" s="15">
        <v>0</v>
      </c>
      <c r="P104" s="17">
        <v>2364437.1800000002</v>
      </c>
      <c r="Q104" s="18">
        <v>0.78200000000000003</v>
      </c>
      <c r="R104" s="18">
        <v>0.82050000000000001</v>
      </c>
      <c r="S104" s="18">
        <v>2.98E-2</v>
      </c>
      <c r="T104" s="19">
        <v>994.23419999999999</v>
      </c>
      <c r="U104" s="19">
        <v>19.771000000000001</v>
      </c>
      <c r="V104" s="19">
        <v>1.9771000000000001</v>
      </c>
      <c r="W104" s="20" t="s">
        <v>598</v>
      </c>
      <c r="X104" s="18">
        <v>9.1999999999999998E-2</v>
      </c>
      <c r="Y104" s="18">
        <v>9.1999999999999998E-2</v>
      </c>
      <c r="Z104" s="18">
        <v>3.5000000000000001E-3</v>
      </c>
      <c r="AA104" s="19">
        <v>116.9687</v>
      </c>
      <c r="AB104" s="21" t="s">
        <v>598</v>
      </c>
      <c r="AC104" s="18">
        <v>8500</v>
      </c>
      <c r="AD104" s="17">
        <v>0</v>
      </c>
      <c r="AE104" s="17">
        <v>0</v>
      </c>
      <c r="AF104" s="17">
        <v>278169.08</v>
      </c>
      <c r="AG104" s="17">
        <v>0</v>
      </c>
      <c r="AH104" s="17">
        <v>0</v>
      </c>
      <c r="AI104" s="17">
        <v>0</v>
      </c>
      <c r="AJ104" s="17">
        <v>0</v>
      </c>
      <c r="AK104" s="17">
        <v>0</v>
      </c>
      <c r="AL104" s="17">
        <v>0</v>
      </c>
      <c r="AM104" s="17">
        <v>0</v>
      </c>
      <c r="AN104" s="17">
        <v>0</v>
      </c>
      <c r="AO104" s="17">
        <v>278169.08</v>
      </c>
      <c r="AP104" s="17">
        <v>0</v>
      </c>
      <c r="AQ104" s="17">
        <v>0</v>
      </c>
      <c r="AR104" s="17">
        <v>278169.08</v>
      </c>
      <c r="AS104" s="17">
        <v>0</v>
      </c>
      <c r="AT104" s="18">
        <v>0</v>
      </c>
      <c r="AU104" s="18">
        <v>0</v>
      </c>
      <c r="AV104" s="18">
        <v>100</v>
      </c>
      <c r="AW104" s="18">
        <v>0</v>
      </c>
      <c r="AX104" s="18">
        <v>0</v>
      </c>
      <c r="AY104" s="18">
        <v>0</v>
      </c>
      <c r="AZ104" s="18">
        <v>0</v>
      </c>
      <c r="BA104" s="18">
        <v>0</v>
      </c>
      <c r="BB104" s="18">
        <v>0</v>
      </c>
      <c r="BC104" s="18">
        <v>0</v>
      </c>
      <c r="BD104" s="18">
        <v>0</v>
      </c>
      <c r="BE104" s="18">
        <v>100</v>
      </c>
      <c r="BF104" s="18">
        <v>0</v>
      </c>
      <c r="BG104" s="18">
        <v>0</v>
      </c>
      <c r="BH104" s="18">
        <v>100</v>
      </c>
      <c r="BI104" s="18">
        <v>0</v>
      </c>
    </row>
    <row r="105" spans="1:61" s="22" customFormat="1" ht="12">
      <c r="A105" s="12">
        <v>4300</v>
      </c>
      <c r="B105" s="13" t="s">
        <v>316</v>
      </c>
      <c r="C105" s="14">
        <v>50043</v>
      </c>
      <c r="D105" s="14" t="s">
        <v>600</v>
      </c>
      <c r="E105" s="16">
        <v>29.717500000000001</v>
      </c>
      <c r="F105" s="16">
        <v>-95.1233</v>
      </c>
      <c r="G105" s="13" t="s">
        <v>507</v>
      </c>
      <c r="H105" s="13" t="s">
        <v>508</v>
      </c>
      <c r="I105" s="15">
        <v>0</v>
      </c>
      <c r="J105" s="16">
        <v>0.50370000000000004</v>
      </c>
      <c r="K105" s="17">
        <v>316.39999999999998</v>
      </c>
      <c r="L105" s="15">
        <v>1</v>
      </c>
      <c r="M105" s="17">
        <v>5291236.392</v>
      </c>
      <c r="N105" s="18">
        <v>0.90039999999999998</v>
      </c>
      <c r="O105" s="15">
        <v>0</v>
      </c>
      <c r="P105" s="17">
        <v>657142.28020000004</v>
      </c>
      <c r="Q105" s="18">
        <v>6.7299999999999999E-2</v>
      </c>
      <c r="R105" s="18">
        <v>7.8899999999999998E-2</v>
      </c>
      <c r="S105" s="18">
        <v>8.0000000000000004E-4</v>
      </c>
      <c r="T105" s="19">
        <v>27.3169</v>
      </c>
      <c r="U105" s="19">
        <v>0.54320000000000002</v>
      </c>
      <c r="V105" s="19">
        <v>0.1095</v>
      </c>
      <c r="W105" s="20" t="s">
        <v>598</v>
      </c>
      <c r="X105" s="18">
        <v>0.14299999999999999</v>
      </c>
      <c r="Y105" s="18">
        <v>0.14480000000000001</v>
      </c>
      <c r="Z105" s="18">
        <v>1.6999999999999999E-3</v>
      </c>
      <c r="AA105" s="19">
        <v>58.029000000000003</v>
      </c>
      <c r="AB105" s="21" t="s">
        <v>598</v>
      </c>
      <c r="AC105" s="18">
        <v>470.7448</v>
      </c>
      <c r="AD105" s="17">
        <v>0</v>
      </c>
      <c r="AE105" s="17">
        <v>0</v>
      </c>
      <c r="AF105" s="17">
        <v>1219608.6399999999</v>
      </c>
      <c r="AG105" s="17">
        <v>0</v>
      </c>
      <c r="AH105" s="17">
        <v>0</v>
      </c>
      <c r="AI105" s="17">
        <v>0</v>
      </c>
      <c r="AJ105" s="17">
        <v>0</v>
      </c>
      <c r="AK105" s="17">
        <v>0</v>
      </c>
      <c r="AL105" s="17">
        <v>0</v>
      </c>
      <c r="AM105" s="17">
        <v>176354.17</v>
      </c>
      <c r="AN105" s="17">
        <v>0</v>
      </c>
      <c r="AO105" s="17">
        <v>1395962.81</v>
      </c>
      <c r="AP105" s="17">
        <v>0</v>
      </c>
      <c r="AQ105" s="17">
        <v>0</v>
      </c>
      <c r="AR105" s="17">
        <v>1395962.81</v>
      </c>
      <c r="AS105" s="17">
        <v>0</v>
      </c>
      <c r="AT105" s="18">
        <v>0</v>
      </c>
      <c r="AU105" s="18">
        <v>0</v>
      </c>
      <c r="AV105" s="18">
        <v>87.366799999999998</v>
      </c>
      <c r="AW105" s="18">
        <v>0</v>
      </c>
      <c r="AX105" s="18">
        <v>0</v>
      </c>
      <c r="AY105" s="18">
        <v>0</v>
      </c>
      <c r="AZ105" s="18">
        <v>0</v>
      </c>
      <c r="BA105" s="18">
        <v>0</v>
      </c>
      <c r="BB105" s="18">
        <v>0</v>
      </c>
      <c r="BC105" s="18">
        <v>12.6332</v>
      </c>
      <c r="BD105" s="18">
        <v>0</v>
      </c>
      <c r="BE105" s="18">
        <v>100</v>
      </c>
      <c r="BF105" s="18">
        <v>0</v>
      </c>
      <c r="BG105" s="18">
        <v>0</v>
      </c>
      <c r="BH105" s="18">
        <v>100</v>
      </c>
      <c r="BI105" s="18">
        <v>0</v>
      </c>
    </row>
    <row r="106" spans="1:61" s="22" customFormat="1" ht="12">
      <c r="A106" s="12">
        <v>4376</v>
      </c>
      <c r="B106" s="13" t="s">
        <v>268</v>
      </c>
      <c r="C106" s="14">
        <v>50054</v>
      </c>
      <c r="D106" s="14" t="s">
        <v>600</v>
      </c>
      <c r="E106" s="16">
        <v>29.8614</v>
      </c>
      <c r="F106" s="16">
        <v>-95.399600000000007</v>
      </c>
      <c r="G106" s="13" t="s">
        <v>507</v>
      </c>
      <c r="H106" s="13" t="s">
        <v>508</v>
      </c>
      <c r="I106" s="15">
        <v>0</v>
      </c>
      <c r="J106" s="16">
        <v>0.50170000000000003</v>
      </c>
      <c r="K106" s="17">
        <v>6.9</v>
      </c>
      <c r="L106" s="15">
        <v>1</v>
      </c>
      <c r="M106" s="17">
        <v>56366.824000000001</v>
      </c>
      <c r="N106" s="18">
        <v>1.8362000000000001</v>
      </c>
      <c r="O106" s="15">
        <v>0</v>
      </c>
      <c r="P106" s="17">
        <v>368416.73509999999</v>
      </c>
      <c r="Q106" s="18">
        <v>1.1176999999999999</v>
      </c>
      <c r="R106" s="18">
        <v>1.1176999999999999</v>
      </c>
      <c r="S106" s="18">
        <v>4.1700000000000001E-2</v>
      </c>
      <c r="T106" s="19">
        <v>1420.9973</v>
      </c>
      <c r="U106" s="19">
        <v>28.2575</v>
      </c>
      <c r="V106" s="19">
        <v>2.8256999999999999</v>
      </c>
      <c r="W106" s="20" t="s">
        <v>598</v>
      </c>
      <c r="X106" s="18">
        <v>9.1999999999999998E-2</v>
      </c>
      <c r="Y106" s="18">
        <v>9.1999999999999998E-2</v>
      </c>
      <c r="Z106" s="18">
        <v>3.3999999999999998E-3</v>
      </c>
      <c r="AA106" s="19">
        <v>116.9687</v>
      </c>
      <c r="AB106" s="21" t="s">
        <v>598</v>
      </c>
      <c r="AC106" s="18">
        <v>12148.5236</v>
      </c>
      <c r="AD106" s="17">
        <v>0</v>
      </c>
      <c r="AE106" s="17">
        <v>0</v>
      </c>
      <c r="AF106" s="17">
        <v>30326.05</v>
      </c>
      <c r="AG106" s="17">
        <v>0</v>
      </c>
      <c r="AH106" s="17">
        <v>0</v>
      </c>
      <c r="AI106" s="17">
        <v>0</v>
      </c>
      <c r="AJ106" s="17">
        <v>0</v>
      </c>
      <c r="AK106" s="17">
        <v>0</v>
      </c>
      <c r="AL106" s="17">
        <v>0</v>
      </c>
      <c r="AM106" s="17">
        <v>0</v>
      </c>
      <c r="AN106" s="17">
        <v>0</v>
      </c>
      <c r="AO106" s="17">
        <v>30326.05</v>
      </c>
      <c r="AP106" s="17">
        <v>0</v>
      </c>
      <c r="AQ106" s="17">
        <v>0</v>
      </c>
      <c r="AR106" s="17">
        <v>30326.05</v>
      </c>
      <c r="AS106" s="17">
        <v>0</v>
      </c>
      <c r="AT106" s="18">
        <v>0</v>
      </c>
      <c r="AU106" s="18">
        <v>0</v>
      </c>
      <c r="AV106" s="18">
        <v>100</v>
      </c>
      <c r="AW106" s="18">
        <v>0</v>
      </c>
      <c r="AX106" s="18">
        <v>0</v>
      </c>
      <c r="AY106" s="18">
        <v>0</v>
      </c>
      <c r="AZ106" s="18">
        <v>0</v>
      </c>
      <c r="BA106" s="18">
        <v>0</v>
      </c>
      <c r="BB106" s="18">
        <v>0</v>
      </c>
      <c r="BC106" s="18">
        <v>0</v>
      </c>
      <c r="BD106" s="18">
        <v>0</v>
      </c>
      <c r="BE106" s="18">
        <v>100</v>
      </c>
      <c r="BF106" s="18">
        <v>0</v>
      </c>
      <c r="BG106" s="18">
        <v>0</v>
      </c>
      <c r="BH106" s="18">
        <v>100</v>
      </c>
      <c r="BI106" s="18">
        <v>0</v>
      </c>
    </row>
    <row r="107" spans="1:61" s="22" customFormat="1" ht="12">
      <c r="A107" s="12">
        <v>4356</v>
      </c>
      <c r="B107" s="13" t="s">
        <v>250</v>
      </c>
      <c r="C107" s="14">
        <v>50109</v>
      </c>
      <c r="D107" s="14" t="s">
        <v>334</v>
      </c>
      <c r="E107" s="16">
        <v>33.7042</v>
      </c>
      <c r="F107" s="16">
        <v>-95.558300000000003</v>
      </c>
      <c r="G107" s="13" t="s">
        <v>507</v>
      </c>
      <c r="H107" s="13" t="s">
        <v>508</v>
      </c>
      <c r="I107" s="15">
        <v>0</v>
      </c>
      <c r="J107" s="16">
        <v>0.1643</v>
      </c>
      <c r="K107" s="17">
        <v>250</v>
      </c>
      <c r="L107" s="15">
        <v>1</v>
      </c>
      <c r="M107" s="17">
        <v>388.67200000000003</v>
      </c>
      <c r="N107" s="18">
        <v>3159.9991</v>
      </c>
      <c r="O107" s="15">
        <v>0</v>
      </c>
      <c r="P107" s="17">
        <v>8743.5167999999994</v>
      </c>
      <c r="Q107" s="18">
        <v>4.4999999999999997E-3</v>
      </c>
      <c r="R107" s="18">
        <v>4.7000000000000002E-3</v>
      </c>
      <c r="S107" s="18">
        <v>1E-4</v>
      </c>
      <c r="T107" s="19">
        <v>2.8420000000000001</v>
      </c>
      <c r="U107" s="19">
        <v>5.6500000000000002E-2</v>
      </c>
      <c r="V107" s="19">
        <v>5.7000000000000002E-3</v>
      </c>
      <c r="W107" s="20" t="s">
        <v>598</v>
      </c>
      <c r="X107" s="18">
        <v>0.18479999999999999</v>
      </c>
      <c r="Y107" s="18">
        <v>0.18479999999999999</v>
      </c>
      <c r="Z107" s="18">
        <v>3.3999999999999998E-3</v>
      </c>
      <c r="AA107" s="19">
        <v>116.9687</v>
      </c>
      <c r="AB107" s="21" t="s">
        <v>598</v>
      </c>
      <c r="AC107" s="18">
        <v>24.297000000000001</v>
      </c>
      <c r="AD107" s="17">
        <v>0</v>
      </c>
      <c r="AE107" s="17">
        <v>757.9</v>
      </c>
      <c r="AF107" s="17">
        <v>359102.39</v>
      </c>
      <c r="AG107" s="17">
        <v>0</v>
      </c>
      <c r="AH107" s="17">
        <v>0</v>
      </c>
      <c r="AI107" s="17">
        <v>0</v>
      </c>
      <c r="AJ107" s="17">
        <v>0</v>
      </c>
      <c r="AK107" s="17">
        <v>0</v>
      </c>
      <c r="AL107" s="17">
        <v>0</v>
      </c>
      <c r="AM107" s="17">
        <v>0</v>
      </c>
      <c r="AN107" s="17">
        <v>0</v>
      </c>
      <c r="AO107" s="17">
        <v>359860.29</v>
      </c>
      <c r="AP107" s="17">
        <v>0</v>
      </c>
      <c r="AQ107" s="17">
        <v>0</v>
      </c>
      <c r="AR107" s="17">
        <v>359860.29</v>
      </c>
      <c r="AS107" s="17">
        <v>0</v>
      </c>
      <c r="AT107" s="18">
        <v>0</v>
      </c>
      <c r="AU107" s="18">
        <v>0.21060000000000001</v>
      </c>
      <c r="AV107" s="18">
        <v>99.789400000000001</v>
      </c>
      <c r="AW107" s="18">
        <v>0</v>
      </c>
      <c r="AX107" s="18">
        <v>0</v>
      </c>
      <c r="AY107" s="18">
        <v>0</v>
      </c>
      <c r="AZ107" s="18">
        <v>0</v>
      </c>
      <c r="BA107" s="18">
        <v>0</v>
      </c>
      <c r="BB107" s="18">
        <v>0</v>
      </c>
      <c r="BC107" s="18">
        <v>0</v>
      </c>
      <c r="BD107" s="18">
        <v>0</v>
      </c>
      <c r="BE107" s="18">
        <v>100</v>
      </c>
      <c r="BF107" s="18">
        <v>0</v>
      </c>
      <c r="BG107" s="18">
        <v>0</v>
      </c>
      <c r="BH107" s="18">
        <v>100</v>
      </c>
      <c r="BI107" s="18">
        <v>0</v>
      </c>
    </row>
    <row r="108" spans="1:61" s="22" customFormat="1" ht="12">
      <c r="A108" s="12">
        <v>4290</v>
      </c>
      <c r="B108" s="13" t="s">
        <v>308</v>
      </c>
      <c r="C108" s="14">
        <v>50118</v>
      </c>
      <c r="D108" s="14" t="s">
        <v>516</v>
      </c>
      <c r="E108" s="16">
        <v>30.2866</v>
      </c>
      <c r="F108" s="16">
        <v>-97.735699999999994</v>
      </c>
      <c r="G108" s="13" t="s">
        <v>507</v>
      </c>
      <c r="H108" s="13" t="s">
        <v>508</v>
      </c>
      <c r="I108" s="15">
        <v>0</v>
      </c>
      <c r="J108" s="16">
        <v>0.29580000000000001</v>
      </c>
      <c r="K108" s="17">
        <v>128.4</v>
      </c>
      <c r="L108" s="15">
        <v>1</v>
      </c>
      <c r="M108" s="17">
        <v>474728.52</v>
      </c>
      <c r="N108" s="18">
        <v>2.3915999999999999</v>
      </c>
      <c r="O108" s="15">
        <v>0</v>
      </c>
      <c r="P108" s="17">
        <v>917523.47569999995</v>
      </c>
      <c r="Q108" s="18">
        <v>0.51280000000000003</v>
      </c>
      <c r="R108" s="18">
        <v>0.31719999999999998</v>
      </c>
      <c r="S108" s="18">
        <v>9.4000000000000004E-3</v>
      </c>
      <c r="T108" s="19">
        <v>322.61770000000001</v>
      </c>
      <c r="U108" s="19">
        <v>6.4154999999999998</v>
      </c>
      <c r="V108" s="19">
        <v>0.64149999999999996</v>
      </c>
      <c r="W108" s="20" t="s">
        <v>598</v>
      </c>
      <c r="X108" s="18">
        <v>0.18590000000000001</v>
      </c>
      <c r="Y108" s="18">
        <v>0.18479999999999999</v>
      </c>
      <c r="Z108" s="18">
        <v>3.3999999999999998E-3</v>
      </c>
      <c r="AA108" s="19">
        <v>116.9687</v>
      </c>
      <c r="AB108" s="21" t="s">
        <v>598</v>
      </c>
      <c r="AC108" s="18">
        <v>2758.1536000000001</v>
      </c>
      <c r="AD108" s="17">
        <v>0</v>
      </c>
      <c r="AE108" s="17">
        <v>0</v>
      </c>
      <c r="AF108" s="17">
        <v>332658.59000000003</v>
      </c>
      <c r="AG108" s="17">
        <v>0</v>
      </c>
      <c r="AH108" s="17">
        <v>0</v>
      </c>
      <c r="AI108" s="17">
        <v>0</v>
      </c>
      <c r="AJ108" s="17">
        <v>0</v>
      </c>
      <c r="AK108" s="17">
        <v>0</v>
      </c>
      <c r="AL108" s="17">
        <v>0</v>
      </c>
      <c r="AM108" s="17">
        <v>0</v>
      </c>
      <c r="AN108" s="17">
        <v>0</v>
      </c>
      <c r="AO108" s="17">
        <v>332658.59000000003</v>
      </c>
      <c r="AP108" s="17">
        <v>0</v>
      </c>
      <c r="AQ108" s="17">
        <v>0</v>
      </c>
      <c r="AR108" s="17">
        <v>332658.59000000003</v>
      </c>
      <c r="AS108" s="17">
        <v>0</v>
      </c>
      <c r="AT108" s="18">
        <v>0</v>
      </c>
      <c r="AU108" s="18">
        <v>0</v>
      </c>
      <c r="AV108" s="18">
        <v>100</v>
      </c>
      <c r="AW108" s="18">
        <v>0</v>
      </c>
      <c r="AX108" s="18">
        <v>0</v>
      </c>
      <c r="AY108" s="18">
        <v>0</v>
      </c>
      <c r="AZ108" s="18">
        <v>0</v>
      </c>
      <c r="BA108" s="18">
        <v>0</v>
      </c>
      <c r="BB108" s="18">
        <v>0</v>
      </c>
      <c r="BC108" s="18">
        <v>0</v>
      </c>
      <c r="BD108" s="18">
        <v>0</v>
      </c>
      <c r="BE108" s="18">
        <v>100</v>
      </c>
      <c r="BF108" s="18">
        <v>0</v>
      </c>
      <c r="BG108" s="18">
        <v>0</v>
      </c>
      <c r="BH108" s="18">
        <v>100</v>
      </c>
      <c r="BI108" s="18">
        <v>0</v>
      </c>
    </row>
    <row r="109" spans="1:61" s="22" customFormat="1" ht="12" hidden="1">
      <c r="A109" s="12">
        <v>4434</v>
      </c>
      <c r="B109" s="13" t="s">
        <v>227</v>
      </c>
      <c r="C109" s="14">
        <v>50121</v>
      </c>
      <c r="D109" s="14" t="s">
        <v>518</v>
      </c>
      <c r="E109" s="16">
        <v>27.816700000000001</v>
      </c>
      <c r="F109" s="16">
        <v>-97.491699999999994</v>
      </c>
      <c r="G109" s="13" t="s">
        <v>210</v>
      </c>
      <c r="H109" s="13" t="s">
        <v>602</v>
      </c>
      <c r="I109" s="15">
        <v>0</v>
      </c>
      <c r="J109" s="16">
        <v>0.45729999999999998</v>
      </c>
      <c r="K109" s="17">
        <v>76.7</v>
      </c>
      <c r="L109" s="15">
        <v>1</v>
      </c>
      <c r="M109" s="17">
        <v>88109.376000000004</v>
      </c>
      <c r="N109" s="18">
        <v>11.902699999999999</v>
      </c>
      <c r="O109" s="15">
        <v>0</v>
      </c>
      <c r="P109" s="17">
        <v>3265683.8917999999</v>
      </c>
      <c r="Q109" s="18">
        <v>4.1505000000000001</v>
      </c>
      <c r="R109" s="18">
        <v>4.1699000000000002</v>
      </c>
      <c r="S109" s="18">
        <v>0.68889999999999996</v>
      </c>
      <c r="T109" s="19">
        <v>1773.9722999999999</v>
      </c>
      <c r="U109" s="19">
        <v>24.720199999999998</v>
      </c>
      <c r="V109" s="19">
        <v>18.454899999999999</v>
      </c>
      <c r="W109" s="20" t="s">
        <v>598</v>
      </c>
      <c r="X109" s="18">
        <v>0.39050000000000001</v>
      </c>
      <c r="Y109" s="18">
        <v>0.3861</v>
      </c>
      <c r="Z109" s="18">
        <v>6.4799999999999996E-2</v>
      </c>
      <c r="AA109" s="19">
        <v>166.91849999999999</v>
      </c>
      <c r="AB109" s="21" t="s">
        <v>598</v>
      </c>
      <c r="AC109" s="18">
        <v>10627.7778</v>
      </c>
      <c r="AD109" s="17">
        <v>0</v>
      </c>
      <c r="AE109" s="17">
        <v>85211.95</v>
      </c>
      <c r="AF109" s="17">
        <v>35337.26</v>
      </c>
      <c r="AG109" s="17">
        <v>0</v>
      </c>
      <c r="AH109" s="17">
        <v>0</v>
      </c>
      <c r="AI109" s="17">
        <v>0</v>
      </c>
      <c r="AJ109" s="17">
        <v>0</v>
      </c>
      <c r="AK109" s="17">
        <v>0</v>
      </c>
      <c r="AL109" s="17">
        <v>0</v>
      </c>
      <c r="AM109" s="17">
        <v>186728.94</v>
      </c>
      <c r="AN109" s="17">
        <v>0</v>
      </c>
      <c r="AO109" s="17">
        <v>307278.15000000002</v>
      </c>
      <c r="AP109" s="17">
        <v>0</v>
      </c>
      <c r="AQ109" s="17">
        <v>0</v>
      </c>
      <c r="AR109" s="17">
        <v>307278.15000000002</v>
      </c>
      <c r="AS109" s="17">
        <v>0</v>
      </c>
      <c r="AT109" s="18">
        <v>0</v>
      </c>
      <c r="AU109" s="18">
        <v>27.731200000000001</v>
      </c>
      <c r="AV109" s="18">
        <v>11.5001</v>
      </c>
      <c r="AW109" s="18">
        <v>0</v>
      </c>
      <c r="AX109" s="18">
        <v>0</v>
      </c>
      <c r="AY109" s="18">
        <v>0</v>
      </c>
      <c r="AZ109" s="18">
        <v>0</v>
      </c>
      <c r="BA109" s="18">
        <v>0</v>
      </c>
      <c r="BB109" s="18">
        <v>0</v>
      </c>
      <c r="BC109" s="18">
        <v>60.768700000000003</v>
      </c>
      <c r="BD109" s="18">
        <v>0</v>
      </c>
      <c r="BE109" s="18">
        <v>100</v>
      </c>
      <c r="BF109" s="18">
        <v>0</v>
      </c>
      <c r="BG109" s="18">
        <v>0</v>
      </c>
      <c r="BH109" s="18">
        <v>100</v>
      </c>
      <c r="BI109" s="18">
        <v>0</v>
      </c>
    </row>
    <row r="110" spans="1:61" s="22" customFormat="1" ht="12">
      <c r="A110" s="12">
        <v>4397</v>
      </c>
      <c r="B110" s="13" t="s">
        <v>289</v>
      </c>
      <c r="C110" s="14">
        <v>50127</v>
      </c>
      <c r="D110" s="14" t="s">
        <v>262</v>
      </c>
      <c r="E110" s="16">
        <v>33.983199999999997</v>
      </c>
      <c r="F110" s="16">
        <v>-98.703199999999995</v>
      </c>
      <c r="G110" s="13" t="s">
        <v>507</v>
      </c>
      <c r="H110" s="13" t="s">
        <v>508</v>
      </c>
      <c r="I110" s="15">
        <v>0</v>
      </c>
      <c r="J110" s="16">
        <v>0.18920000000000001</v>
      </c>
      <c r="K110" s="17">
        <v>80</v>
      </c>
      <c r="L110" s="15">
        <v>1</v>
      </c>
      <c r="M110" s="17">
        <v>0</v>
      </c>
      <c r="N110" s="21" t="s">
        <v>598</v>
      </c>
      <c r="O110" s="15">
        <v>0</v>
      </c>
      <c r="P110" s="17">
        <v>1126852.5649999999</v>
      </c>
      <c r="Q110" s="18">
        <v>0.46750000000000003</v>
      </c>
      <c r="R110" s="18">
        <v>0.46750000000000003</v>
      </c>
      <c r="S110" s="18">
        <v>2.98E-2</v>
      </c>
      <c r="T110" s="19">
        <v>994.23419999999999</v>
      </c>
      <c r="U110" s="19">
        <v>19.771000000000001</v>
      </c>
      <c r="V110" s="19">
        <v>1.9771000000000001</v>
      </c>
      <c r="W110" s="20" t="s">
        <v>598</v>
      </c>
      <c r="X110" s="18">
        <v>5.5E-2</v>
      </c>
      <c r="Y110" s="18">
        <v>5.5E-2</v>
      </c>
      <c r="Z110" s="18">
        <v>3.5000000000000001E-3</v>
      </c>
      <c r="AA110" s="19">
        <v>116.9687</v>
      </c>
      <c r="AB110" s="21" t="s">
        <v>598</v>
      </c>
      <c r="AC110" s="18">
        <v>8500</v>
      </c>
      <c r="AD110" s="17">
        <v>0</v>
      </c>
      <c r="AE110" s="17">
        <v>0</v>
      </c>
      <c r="AF110" s="17">
        <v>132570.89000000001</v>
      </c>
      <c r="AG110" s="17">
        <v>0</v>
      </c>
      <c r="AH110" s="17">
        <v>0</v>
      </c>
      <c r="AI110" s="17">
        <v>0</v>
      </c>
      <c r="AJ110" s="17">
        <v>0</v>
      </c>
      <c r="AK110" s="17">
        <v>0</v>
      </c>
      <c r="AL110" s="17">
        <v>0</v>
      </c>
      <c r="AM110" s="17">
        <v>0</v>
      </c>
      <c r="AN110" s="17">
        <v>0</v>
      </c>
      <c r="AO110" s="17">
        <v>132570.89000000001</v>
      </c>
      <c r="AP110" s="17">
        <v>0</v>
      </c>
      <c r="AQ110" s="17">
        <v>0</v>
      </c>
      <c r="AR110" s="17">
        <v>132570.89000000001</v>
      </c>
      <c r="AS110" s="17">
        <v>0</v>
      </c>
      <c r="AT110" s="18">
        <v>0</v>
      </c>
      <c r="AU110" s="18">
        <v>0</v>
      </c>
      <c r="AV110" s="18">
        <v>100</v>
      </c>
      <c r="AW110" s="18">
        <v>0</v>
      </c>
      <c r="AX110" s="18">
        <v>0</v>
      </c>
      <c r="AY110" s="18">
        <v>0</v>
      </c>
      <c r="AZ110" s="18">
        <v>0</v>
      </c>
      <c r="BA110" s="18">
        <v>0</v>
      </c>
      <c r="BB110" s="18">
        <v>0</v>
      </c>
      <c r="BC110" s="18">
        <v>0</v>
      </c>
      <c r="BD110" s="18">
        <v>0</v>
      </c>
      <c r="BE110" s="18">
        <v>100</v>
      </c>
      <c r="BF110" s="18">
        <v>0</v>
      </c>
      <c r="BG110" s="18">
        <v>0</v>
      </c>
      <c r="BH110" s="18">
        <v>100</v>
      </c>
      <c r="BI110" s="18">
        <v>0</v>
      </c>
    </row>
    <row r="111" spans="1:61" s="22" customFormat="1" ht="12">
      <c r="A111" s="12">
        <v>4343</v>
      </c>
      <c r="B111" s="13" t="s">
        <v>356</v>
      </c>
      <c r="C111" s="14">
        <v>50137</v>
      </c>
      <c r="D111" s="14" t="s">
        <v>357</v>
      </c>
      <c r="E111" s="16">
        <v>29.2639</v>
      </c>
      <c r="F111" s="16">
        <v>-95.899699999999996</v>
      </c>
      <c r="G111" s="13" t="s">
        <v>507</v>
      </c>
      <c r="H111" s="13" t="s">
        <v>508</v>
      </c>
      <c r="I111" s="15">
        <v>0</v>
      </c>
      <c r="J111" s="16">
        <v>2.07E-2</v>
      </c>
      <c r="K111" s="17">
        <v>91.2</v>
      </c>
      <c r="L111" s="15">
        <v>0</v>
      </c>
      <c r="M111" s="17">
        <v>0</v>
      </c>
      <c r="N111" s="18">
        <v>0</v>
      </c>
      <c r="O111" s="15">
        <v>0</v>
      </c>
      <c r="P111" s="17">
        <v>202285</v>
      </c>
      <c r="Q111" s="18">
        <v>2.9876</v>
      </c>
      <c r="R111" s="18">
        <v>3.8306</v>
      </c>
      <c r="S111" s="18">
        <v>7.4000000000000003E-3</v>
      </c>
      <c r="T111" s="19">
        <v>1453.6147000000001</v>
      </c>
      <c r="U111" s="19">
        <v>28.447199999999999</v>
      </c>
      <c r="V111" s="19">
        <v>2.8447</v>
      </c>
      <c r="W111" s="20" t="s">
        <v>598</v>
      </c>
      <c r="X111" s="18">
        <v>0.24429999999999999</v>
      </c>
      <c r="Y111" s="18">
        <v>0.23899999999999999</v>
      </c>
      <c r="Z111" s="18">
        <v>5.9999999999999995E-4</v>
      </c>
      <c r="AA111" s="19">
        <v>118.8556</v>
      </c>
      <c r="AB111" s="21" t="s">
        <v>598</v>
      </c>
      <c r="AC111" s="18">
        <v>12230.092699999999</v>
      </c>
      <c r="AD111" s="17">
        <v>0</v>
      </c>
      <c r="AE111" s="17">
        <v>0</v>
      </c>
      <c r="AF111" s="17">
        <v>16539.939999999999</v>
      </c>
      <c r="AG111" s="17">
        <v>0</v>
      </c>
      <c r="AH111" s="17">
        <v>0</v>
      </c>
      <c r="AI111" s="17">
        <v>0</v>
      </c>
      <c r="AJ111" s="17">
        <v>0</v>
      </c>
      <c r="AK111" s="17">
        <v>0</v>
      </c>
      <c r="AL111" s="17">
        <v>0</v>
      </c>
      <c r="AM111" s="17">
        <v>0</v>
      </c>
      <c r="AN111" s="17">
        <v>0</v>
      </c>
      <c r="AO111" s="17">
        <v>16539.939999999999</v>
      </c>
      <c r="AP111" s="17">
        <v>0</v>
      </c>
      <c r="AQ111" s="17">
        <v>0</v>
      </c>
      <c r="AR111" s="17">
        <v>16539.939999999999</v>
      </c>
      <c r="AS111" s="17">
        <v>0</v>
      </c>
      <c r="AT111" s="18">
        <v>0</v>
      </c>
      <c r="AU111" s="18">
        <v>0</v>
      </c>
      <c r="AV111" s="18">
        <v>100</v>
      </c>
      <c r="AW111" s="18">
        <v>0</v>
      </c>
      <c r="AX111" s="18">
        <v>0</v>
      </c>
      <c r="AY111" s="18">
        <v>0</v>
      </c>
      <c r="AZ111" s="18">
        <v>0</v>
      </c>
      <c r="BA111" s="18">
        <v>0</v>
      </c>
      <c r="BB111" s="18">
        <v>0</v>
      </c>
      <c r="BC111" s="18">
        <v>0</v>
      </c>
      <c r="BD111" s="18">
        <v>0</v>
      </c>
      <c r="BE111" s="18">
        <v>100</v>
      </c>
      <c r="BF111" s="18">
        <v>0</v>
      </c>
      <c r="BG111" s="18">
        <v>0</v>
      </c>
      <c r="BH111" s="18">
        <v>100</v>
      </c>
      <c r="BI111" s="18">
        <v>0</v>
      </c>
    </row>
    <row r="112" spans="1:61" s="22" customFormat="1" ht="12">
      <c r="A112" s="12">
        <v>4429</v>
      </c>
      <c r="B112" s="13" t="s">
        <v>222</v>
      </c>
      <c r="C112" s="14">
        <v>50150</v>
      </c>
      <c r="D112" s="14" t="s">
        <v>445</v>
      </c>
      <c r="E112" s="16">
        <v>28.515000000000001</v>
      </c>
      <c r="F112" s="16">
        <v>-96.771699999999996</v>
      </c>
      <c r="G112" s="13" t="s">
        <v>507</v>
      </c>
      <c r="H112" s="13" t="s">
        <v>508</v>
      </c>
      <c r="I112" s="15">
        <v>0</v>
      </c>
      <c r="J112" s="16">
        <v>0.499</v>
      </c>
      <c r="K112" s="17">
        <v>168</v>
      </c>
      <c r="L112" s="15">
        <v>1</v>
      </c>
      <c r="M112" s="17">
        <v>1309343.52</v>
      </c>
      <c r="N112" s="18">
        <v>1.9140999999999999</v>
      </c>
      <c r="O112" s="15">
        <v>0</v>
      </c>
      <c r="P112" s="17">
        <v>545272.04139999999</v>
      </c>
      <c r="Q112" s="18">
        <v>0.11310000000000001</v>
      </c>
      <c r="R112" s="18">
        <v>0.10440000000000001</v>
      </c>
      <c r="S112" s="18">
        <v>2.2000000000000001E-3</v>
      </c>
      <c r="T112" s="19">
        <v>86.855500000000006</v>
      </c>
      <c r="U112" s="19">
        <v>1.7272000000000001</v>
      </c>
      <c r="V112" s="19">
        <v>0.17269999999999999</v>
      </c>
      <c r="W112" s="20" t="s">
        <v>598</v>
      </c>
      <c r="X112" s="18">
        <v>0.15229999999999999</v>
      </c>
      <c r="Y112" s="18">
        <v>0.15690000000000001</v>
      </c>
      <c r="Z112" s="18">
        <v>3.0000000000000001E-3</v>
      </c>
      <c r="AA112" s="19">
        <v>116.9687</v>
      </c>
      <c r="AB112" s="21" t="s">
        <v>598</v>
      </c>
      <c r="AC112" s="18">
        <v>742.55280000000005</v>
      </c>
      <c r="AD112" s="17">
        <v>0</v>
      </c>
      <c r="AE112" s="17">
        <v>0</v>
      </c>
      <c r="AF112" s="17">
        <v>666775.56000000006</v>
      </c>
      <c r="AG112" s="17">
        <v>0</v>
      </c>
      <c r="AH112" s="17">
        <v>0</v>
      </c>
      <c r="AI112" s="17">
        <v>0</v>
      </c>
      <c r="AJ112" s="17">
        <v>0</v>
      </c>
      <c r="AK112" s="17">
        <v>0</v>
      </c>
      <c r="AL112" s="17">
        <v>0</v>
      </c>
      <c r="AM112" s="17">
        <v>67545.33</v>
      </c>
      <c r="AN112" s="17">
        <v>0</v>
      </c>
      <c r="AO112" s="17">
        <v>734320.89</v>
      </c>
      <c r="AP112" s="17">
        <v>0</v>
      </c>
      <c r="AQ112" s="17">
        <v>0</v>
      </c>
      <c r="AR112" s="17">
        <v>734320.89</v>
      </c>
      <c r="AS112" s="17">
        <v>0</v>
      </c>
      <c r="AT112" s="18">
        <v>0</v>
      </c>
      <c r="AU112" s="18">
        <v>0</v>
      </c>
      <c r="AV112" s="18">
        <v>90.801699999999997</v>
      </c>
      <c r="AW112" s="18">
        <v>0</v>
      </c>
      <c r="AX112" s="18">
        <v>0</v>
      </c>
      <c r="AY112" s="18">
        <v>0</v>
      </c>
      <c r="AZ112" s="18">
        <v>0</v>
      </c>
      <c r="BA112" s="18">
        <v>0</v>
      </c>
      <c r="BB112" s="18">
        <v>0</v>
      </c>
      <c r="BC112" s="18">
        <v>9.1982999999999997</v>
      </c>
      <c r="BD112" s="18">
        <v>0</v>
      </c>
      <c r="BE112" s="18">
        <v>100</v>
      </c>
      <c r="BF112" s="18">
        <v>0</v>
      </c>
      <c r="BG112" s="18">
        <v>0</v>
      </c>
      <c r="BH112" s="18">
        <v>100</v>
      </c>
      <c r="BI112" s="18">
        <v>0</v>
      </c>
    </row>
    <row r="113" spans="1:61" s="22" customFormat="1" ht="12">
      <c r="A113" s="12">
        <v>4416</v>
      </c>
      <c r="B113" s="13" t="s">
        <v>208</v>
      </c>
      <c r="C113" s="14">
        <v>50153</v>
      </c>
      <c r="D113" s="14" t="s">
        <v>471</v>
      </c>
      <c r="E113" s="16">
        <v>29.400200000000002</v>
      </c>
      <c r="F113" s="16">
        <v>-94.965400000000002</v>
      </c>
      <c r="G113" s="13" t="s">
        <v>507</v>
      </c>
      <c r="H113" s="13" t="s">
        <v>508</v>
      </c>
      <c r="I113" s="15">
        <v>0</v>
      </c>
      <c r="J113" s="16">
        <v>0.19950000000000001</v>
      </c>
      <c r="K113" s="17">
        <v>96</v>
      </c>
      <c r="L113" s="15">
        <v>1</v>
      </c>
      <c r="M113" s="17">
        <v>0</v>
      </c>
      <c r="N113" s="21" t="s">
        <v>598</v>
      </c>
      <c r="O113" s="15">
        <v>0</v>
      </c>
      <c r="P113" s="17">
        <v>601937.48</v>
      </c>
      <c r="Q113" s="18">
        <v>0.3301</v>
      </c>
      <c r="R113" s="18">
        <v>0.31769999999999998</v>
      </c>
      <c r="S113" s="18">
        <v>1.21E-2</v>
      </c>
      <c r="T113" s="19">
        <v>419.70359999999999</v>
      </c>
      <c r="U113" s="19">
        <v>8.3460999999999999</v>
      </c>
      <c r="V113" s="19">
        <v>0.83460000000000001</v>
      </c>
      <c r="W113" s="20" t="s">
        <v>598</v>
      </c>
      <c r="X113" s="18">
        <v>9.1999999999999998E-2</v>
      </c>
      <c r="Y113" s="18">
        <v>9.1999999999999998E-2</v>
      </c>
      <c r="Z113" s="18">
        <v>3.3999999999999998E-3</v>
      </c>
      <c r="AA113" s="19">
        <v>116.9687</v>
      </c>
      <c r="AB113" s="21" t="s">
        <v>598</v>
      </c>
      <c r="AC113" s="18">
        <v>3588.1694000000002</v>
      </c>
      <c r="AD113" s="17">
        <v>0</v>
      </c>
      <c r="AE113" s="17">
        <v>0</v>
      </c>
      <c r="AF113" s="17">
        <v>112949.24</v>
      </c>
      <c r="AG113" s="17">
        <v>0</v>
      </c>
      <c r="AH113" s="17">
        <v>0</v>
      </c>
      <c r="AI113" s="17">
        <v>0</v>
      </c>
      <c r="AJ113" s="17">
        <v>0</v>
      </c>
      <c r="AK113" s="17">
        <v>0</v>
      </c>
      <c r="AL113" s="17">
        <v>0</v>
      </c>
      <c r="AM113" s="17">
        <v>0</v>
      </c>
      <c r="AN113" s="17">
        <v>54806.91</v>
      </c>
      <c r="AO113" s="17">
        <v>167756.15</v>
      </c>
      <c r="AP113" s="17">
        <v>0</v>
      </c>
      <c r="AQ113" s="17">
        <v>0</v>
      </c>
      <c r="AR113" s="17">
        <v>167756.15</v>
      </c>
      <c r="AS113" s="17">
        <v>0</v>
      </c>
      <c r="AT113" s="18">
        <v>0</v>
      </c>
      <c r="AU113" s="18">
        <v>0</v>
      </c>
      <c r="AV113" s="18">
        <v>67.329400000000007</v>
      </c>
      <c r="AW113" s="18">
        <v>0</v>
      </c>
      <c r="AX113" s="18">
        <v>0</v>
      </c>
      <c r="AY113" s="18">
        <v>0</v>
      </c>
      <c r="AZ113" s="18">
        <v>0</v>
      </c>
      <c r="BA113" s="18">
        <v>0</v>
      </c>
      <c r="BB113" s="18">
        <v>0</v>
      </c>
      <c r="BC113" s="18">
        <v>0</v>
      </c>
      <c r="BD113" s="18">
        <v>32.6706</v>
      </c>
      <c r="BE113" s="18">
        <v>100</v>
      </c>
      <c r="BF113" s="18">
        <v>0</v>
      </c>
      <c r="BG113" s="18">
        <v>0</v>
      </c>
      <c r="BH113" s="18">
        <v>100</v>
      </c>
      <c r="BI113" s="18">
        <v>0</v>
      </c>
    </row>
    <row r="114" spans="1:61" s="22" customFormat="1" ht="12">
      <c r="A114" s="12">
        <v>4418</v>
      </c>
      <c r="B114" s="13" t="s">
        <v>211</v>
      </c>
      <c r="C114" s="14">
        <v>50229</v>
      </c>
      <c r="D114" s="14" t="s">
        <v>600</v>
      </c>
      <c r="E114" s="16">
        <v>29.4148</v>
      </c>
      <c r="F114" s="16">
        <v>-95.151799999999994</v>
      </c>
      <c r="G114" s="13" t="s">
        <v>507</v>
      </c>
      <c r="H114" s="13" t="s">
        <v>508</v>
      </c>
      <c r="I114" s="15">
        <v>0</v>
      </c>
      <c r="J114" s="16">
        <v>0.86850000000000005</v>
      </c>
      <c r="K114" s="17">
        <v>35</v>
      </c>
      <c r="L114" s="15">
        <v>1</v>
      </c>
      <c r="M114" s="17">
        <v>11225428.648</v>
      </c>
      <c r="N114" s="18">
        <v>8.1000000000000003E-2</v>
      </c>
      <c r="O114" s="15">
        <v>0</v>
      </c>
      <c r="P114" s="17">
        <v>1554601.3197999999</v>
      </c>
      <c r="Q114" s="18">
        <v>0.75919999999999999</v>
      </c>
      <c r="R114" s="18">
        <v>0.67669999999999997</v>
      </c>
      <c r="S114" s="18">
        <v>2.2700000000000001E-2</v>
      </c>
      <c r="T114" s="19">
        <v>682.87080000000003</v>
      </c>
      <c r="U114" s="19">
        <v>13.5793</v>
      </c>
      <c r="V114" s="19">
        <v>1.3579000000000001</v>
      </c>
      <c r="W114" s="20" t="s">
        <v>598</v>
      </c>
      <c r="X114" s="18">
        <v>0.13</v>
      </c>
      <c r="Y114" s="18">
        <v>0.11609999999999999</v>
      </c>
      <c r="Z114" s="18">
        <v>3.8999999999999998E-3</v>
      </c>
      <c r="AA114" s="19">
        <v>116.9687</v>
      </c>
      <c r="AB114" s="21" t="s">
        <v>598</v>
      </c>
      <c r="AC114" s="18">
        <v>5838.0627000000004</v>
      </c>
      <c r="AD114" s="17">
        <v>0</v>
      </c>
      <c r="AE114" s="17">
        <v>0</v>
      </c>
      <c r="AF114" s="17">
        <v>178259.47</v>
      </c>
      <c r="AG114" s="17">
        <v>0</v>
      </c>
      <c r="AH114" s="17">
        <v>0</v>
      </c>
      <c r="AI114" s="17">
        <v>0</v>
      </c>
      <c r="AJ114" s="17">
        <v>0</v>
      </c>
      <c r="AK114" s="17">
        <v>0</v>
      </c>
      <c r="AL114" s="17">
        <v>0</v>
      </c>
      <c r="AM114" s="17">
        <v>88027.72</v>
      </c>
      <c r="AN114" s="17">
        <v>0</v>
      </c>
      <c r="AO114" s="17">
        <v>266287.19</v>
      </c>
      <c r="AP114" s="17">
        <v>0</v>
      </c>
      <c r="AQ114" s="17">
        <v>0</v>
      </c>
      <c r="AR114" s="17">
        <v>266287.19</v>
      </c>
      <c r="AS114" s="17">
        <v>0</v>
      </c>
      <c r="AT114" s="18">
        <v>0</v>
      </c>
      <c r="AU114" s="18">
        <v>0</v>
      </c>
      <c r="AV114" s="18">
        <v>66.942599999999999</v>
      </c>
      <c r="AW114" s="18">
        <v>0</v>
      </c>
      <c r="AX114" s="18">
        <v>0</v>
      </c>
      <c r="AY114" s="18">
        <v>0</v>
      </c>
      <c r="AZ114" s="18">
        <v>0</v>
      </c>
      <c r="BA114" s="18">
        <v>0</v>
      </c>
      <c r="BB114" s="18">
        <v>0</v>
      </c>
      <c r="BC114" s="18">
        <v>33.057400000000001</v>
      </c>
      <c r="BD114" s="18">
        <v>0</v>
      </c>
      <c r="BE114" s="18">
        <v>100</v>
      </c>
      <c r="BF114" s="18">
        <v>0</v>
      </c>
      <c r="BG114" s="18">
        <v>0</v>
      </c>
      <c r="BH114" s="18">
        <v>100</v>
      </c>
      <c r="BI114" s="18">
        <v>0</v>
      </c>
    </row>
    <row r="115" spans="1:61" s="22" customFormat="1" ht="12">
      <c r="A115" s="12">
        <v>4402</v>
      </c>
      <c r="B115" s="13" t="s">
        <v>294</v>
      </c>
      <c r="C115" s="14">
        <v>50263</v>
      </c>
      <c r="D115" s="14" t="s">
        <v>311</v>
      </c>
      <c r="E115" s="16">
        <v>30.057700000000001</v>
      </c>
      <c r="F115" s="16">
        <v>-98.041799999999995</v>
      </c>
      <c r="G115" s="13" t="s">
        <v>507</v>
      </c>
      <c r="H115" s="13" t="s">
        <v>508</v>
      </c>
      <c r="I115" s="15">
        <v>0</v>
      </c>
      <c r="J115" s="16">
        <v>0.44569999999999999</v>
      </c>
      <c r="K115" s="17">
        <v>6</v>
      </c>
      <c r="L115" s="15">
        <v>1</v>
      </c>
      <c r="M115" s="17">
        <v>339758.23200000002</v>
      </c>
      <c r="N115" s="18">
        <v>0.23530000000000001</v>
      </c>
      <c r="O115" s="15">
        <v>0</v>
      </c>
      <c r="P115" s="17">
        <v>235488.82</v>
      </c>
      <c r="Q115" s="18">
        <v>2.9601999999999999</v>
      </c>
      <c r="R115" s="18">
        <v>2.133</v>
      </c>
      <c r="S115" s="18">
        <v>7.4800000000000005E-2</v>
      </c>
      <c r="T115" s="19">
        <v>1185.4404999999999</v>
      </c>
      <c r="U115" s="19">
        <v>24.395499999999998</v>
      </c>
      <c r="V115" s="19">
        <v>2.5916999999999999</v>
      </c>
      <c r="W115" s="20" t="s">
        <v>598</v>
      </c>
      <c r="X115" s="18">
        <v>0.29449999999999998</v>
      </c>
      <c r="Y115" s="18">
        <v>0.3034</v>
      </c>
      <c r="Z115" s="18">
        <v>7.4000000000000003E-3</v>
      </c>
      <c r="AA115" s="19">
        <v>117.9295</v>
      </c>
      <c r="AB115" s="21" t="s">
        <v>598</v>
      </c>
      <c r="AC115" s="18">
        <v>10052.1078</v>
      </c>
      <c r="AD115" s="17">
        <v>0</v>
      </c>
      <c r="AE115" s="17">
        <v>1897.29</v>
      </c>
      <c r="AF115" s="17">
        <v>21529.52</v>
      </c>
      <c r="AG115" s="17">
        <v>0</v>
      </c>
      <c r="AH115" s="17">
        <v>0</v>
      </c>
      <c r="AI115" s="17">
        <v>0</v>
      </c>
      <c r="AJ115" s="17">
        <v>0</v>
      </c>
      <c r="AK115" s="17">
        <v>0</v>
      </c>
      <c r="AL115" s="17">
        <v>0</v>
      </c>
      <c r="AM115" s="17">
        <v>0</v>
      </c>
      <c r="AN115" s="17">
        <v>0</v>
      </c>
      <c r="AO115" s="17">
        <v>23426.81</v>
      </c>
      <c r="AP115" s="17">
        <v>0</v>
      </c>
      <c r="AQ115" s="17">
        <v>0</v>
      </c>
      <c r="AR115" s="17">
        <v>23426.81</v>
      </c>
      <c r="AS115" s="17">
        <v>0</v>
      </c>
      <c r="AT115" s="18">
        <v>0</v>
      </c>
      <c r="AU115" s="18">
        <v>8.0988000000000007</v>
      </c>
      <c r="AV115" s="18">
        <v>91.901200000000003</v>
      </c>
      <c r="AW115" s="18">
        <v>0</v>
      </c>
      <c r="AX115" s="18">
        <v>0</v>
      </c>
      <c r="AY115" s="18">
        <v>0</v>
      </c>
      <c r="AZ115" s="18">
        <v>0</v>
      </c>
      <c r="BA115" s="18">
        <v>0</v>
      </c>
      <c r="BB115" s="18">
        <v>0</v>
      </c>
      <c r="BC115" s="18">
        <v>0</v>
      </c>
      <c r="BD115" s="18">
        <v>0</v>
      </c>
      <c r="BE115" s="18">
        <v>100</v>
      </c>
      <c r="BF115" s="18">
        <v>0</v>
      </c>
      <c r="BG115" s="18">
        <v>0</v>
      </c>
      <c r="BH115" s="18">
        <v>100</v>
      </c>
      <c r="BI115" s="18">
        <v>0</v>
      </c>
    </row>
    <row r="116" spans="1:61" s="22" customFormat="1" ht="12">
      <c r="A116" s="12">
        <v>4395</v>
      </c>
      <c r="B116" s="13" t="s">
        <v>286</v>
      </c>
      <c r="C116" s="14">
        <v>50304</v>
      </c>
      <c r="D116" s="14" t="s">
        <v>600</v>
      </c>
      <c r="E116" s="16">
        <v>29.721399999999999</v>
      </c>
      <c r="F116" s="16">
        <v>-95.129199999999997</v>
      </c>
      <c r="G116" s="13" t="s">
        <v>507</v>
      </c>
      <c r="H116" s="13" t="s">
        <v>508</v>
      </c>
      <c r="I116" s="15">
        <v>0</v>
      </c>
      <c r="J116" s="16">
        <v>0.64849999999999997</v>
      </c>
      <c r="K116" s="17">
        <v>252</v>
      </c>
      <c r="L116" s="15">
        <v>1</v>
      </c>
      <c r="M116" s="17">
        <v>1202490.784</v>
      </c>
      <c r="N116" s="18">
        <v>4.0635000000000003</v>
      </c>
      <c r="O116" s="15">
        <v>0</v>
      </c>
      <c r="P116" s="17">
        <v>14857510.793500001</v>
      </c>
      <c r="Q116" s="18">
        <v>1.0210999999999999</v>
      </c>
      <c r="R116" s="18">
        <v>1.0403</v>
      </c>
      <c r="S116" s="18">
        <v>3.5799999999999998E-2</v>
      </c>
      <c r="T116" s="19">
        <v>1213.8743999999999</v>
      </c>
      <c r="U116" s="19">
        <v>24.1387</v>
      </c>
      <c r="V116" s="19">
        <v>2.4138999999999999</v>
      </c>
      <c r="W116" s="20" t="s">
        <v>598</v>
      </c>
      <c r="X116" s="18">
        <v>9.8400000000000001E-2</v>
      </c>
      <c r="Y116" s="18">
        <v>9.8599999999999993E-2</v>
      </c>
      <c r="Z116" s="18">
        <v>3.3999999999999998E-3</v>
      </c>
      <c r="AA116" s="19">
        <v>116.9687</v>
      </c>
      <c r="AB116" s="21" t="s">
        <v>598</v>
      </c>
      <c r="AC116" s="18">
        <v>10377.7685</v>
      </c>
      <c r="AD116" s="17">
        <v>0</v>
      </c>
      <c r="AE116" s="17">
        <v>0</v>
      </c>
      <c r="AF116" s="17">
        <v>1189826.82</v>
      </c>
      <c r="AG116" s="17">
        <v>0</v>
      </c>
      <c r="AH116" s="17">
        <v>0</v>
      </c>
      <c r="AI116" s="17">
        <v>0</v>
      </c>
      <c r="AJ116" s="17">
        <v>0</v>
      </c>
      <c r="AK116" s="17">
        <v>0</v>
      </c>
      <c r="AL116" s="17">
        <v>0</v>
      </c>
      <c r="AM116" s="17">
        <v>221138.65</v>
      </c>
      <c r="AN116" s="17">
        <v>20701.73</v>
      </c>
      <c r="AO116" s="17">
        <v>1431667.2</v>
      </c>
      <c r="AP116" s="17">
        <v>0</v>
      </c>
      <c r="AQ116" s="17">
        <v>0</v>
      </c>
      <c r="AR116" s="17">
        <v>1431667.2</v>
      </c>
      <c r="AS116" s="17">
        <v>0</v>
      </c>
      <c r="AT116" s="18">
        <v>0</v>
      </c>
      <c r="AU116" s="18">
        <v>0</v>
      </c>
      <c r="AV116" s="18">
        <v>83.107799999999997</v>
      </c>
      <c r="AW116" s="18">
        <v>0</v>
      </c>
      <c r="AX116" s="18">
        <v>0</v>
      </c>
      <c r="AY116" s="18">
        <v>0</v>
      </c>
      <c r="AZ116" s="18">
        <v>0</v>
      </c>
      <c r="BA116" s="18">
        <v>0</v>
      </c>
      <c r="BB116" s="18">
        <v>0</v>
      </c>
      <c r="BC116" s="18">
        <v>15.446199999999999</v>
      </c>
      <c r="BD116" s="18">
        <v>1.446</v>
      </c>
      <c r="BE116" s="18">
        <v>100</v>
      </c>
      <c r="BF116" s="18">
        <v>0</v>
      </c>
      <c r="BG116" s="18">
        <v>0</v>
      </c>
      <c r="BH116" s="18">
        <v>100</v>
      </c>
      <c r="BI116" s="18">
        <v>0</v>
      </c>
    </row>
    <row r="117" spans="1:61" s="22" customFormat="1" ht="12" hidden="1">
      <c r="A117" s="12">
        <v>4220</v>
      </c>
      <c r="B117" s="13" t="s">
        <v>444</v>
      </c>
      <c r="C117" s="14">
        <v>50404</v>
      </c>
      <c r="D117" s="14" t="s">
        <v>445</v>
      </c>
      <c r="E117" s="16">
        <v>28.558299999999999</v>
      </c>
      <c r="F117" s="16">
        <v>-96.834199999999996</v>
      </c>
      <c r="G117" s="13" t="s">
        <v>446</v>
      </c>
      <c r="H117" s="13"/>
      <c r="I117" s="15">
        <v>0</v>
      </c>
      <c r="J117" s="16">
        <v>0.58360000000000001</v>
      </c>
      <c r="K117" s="17">
        <v>38.799999999999997</v>
      </c>
      <c r="L117" s="15">
        <v>1</v>
      </c>
      <c r="M117" s="17">
        <v>0</v>
      </c>
      <c r="N117" s="21" t="s">
        <v>598</v>
      </c>
      <c r="O117" s="15">
        <v>0</v>
      </c>
      <c r="P117" s="17">
        <v>0</v>
      </c>
      <c r="Q117" s="18">
        <v>0</v>
      </c>
      <c r="R117" s="18">
        <v>0</v>
      </c>
      <c r="S117" s="18">
        <v>0</v>
      </c>
      <c r="T117" s="19">
        <v>0</v>
      </c>
      <c r="U117" s="19">
        <v>0</v>
      </c>
      <c r="V117" s="19">
        <v>0</v>
      </c>
      <c r="W117" s="20" t="s">
        <v>598</v>
      </c>
      <c r="X117" s="18">
        <v>0</v>
      </c>
      <c r="Y117" s="18">
        <v>0</v>
      </c>
      <c r="Z117" s="18">
        <v>0</v>
      </c>
      <c r="AA117" s="19">
        <v>0</v>
      </c>
      <c r="AB117" s="21" t="s">
        <v>598</v>
      </c>
      <c r="AC117" s="18">
        <v>0</v>
      </c>
      <c r="AD117" s="17">
        <v>0</v>
      </c>
      <c r="AE117" s="17">
        <v>0</v>
      </c>
      <c r="AF117" s="17">
        <v>0</v>
      </c>
      <c r="AG117" s="17">
        <v>0</v>
      </c>
      <c r="AH117" s="17">
        <v>0</v>
      </c>
      <c r="AI117" s="17">
        <v>0</v>
      </c>
      <c r="AJ117" s="17">
        <v>0</v>
      </c>
      <c r="AK117" s="17">
        <v>0</v>
      </c>
      <c r="AL117" s="17">
        <v>0</v>
      </c>
      <c r="AM117" s="17">
        <v>0</v>
      </c>
      <c r="AN117" s="17">
        <v>198371.74</v>
      </c>
      <c r="AO117" s="17">
        <v>198371.74</v>
      </c>
      <c r="AP117" s="17">
        <v>0</v>
      </c>
      <c r="AQ117" s="17">
        <v>0</v>
      </c>
      <c r="AR117" s="17">
        <v>198371.74</v>
      </c>
      <c r="AS117" s="17">
        <v>0</v>
      </c>
      <c r="AT117" s="18">
        <v>0</v>
      </c>
      <c r="AU117" s="18">
        <v>0</v>
      </c>
      <c r="AV117" s="18">
        <v>0</v>
      </c>
      <c r="AW117" s="18">
        <v>0</v>
      </c>
      <c r="AX117" s="18">
        <v>0</v>
      </c>
      <c r="AY117" s="18">
        <v>0</v>
      </c>
      <c r="AZ117" s="18">
        <v>0</v>
      </c>
      <c r="BA117" s="18">
        <v>0</v>
      </c>
      <c r="BB117" s="18">
        <v>0</v>
      </c>
      <c r="BC117" s="18">
        <v>0</v>
      </c>
      <c r="BD117" s="18">
        <v>100</v>
      </c>
      <c r="BE117" s="18">
        <v>100</v>
      </c>
      <c r="BF117" s="18">
        <v>0</v>
      </c>
      <c r="BG117" s="18">
        <v>0</v>
      </c>
      <c r="BH117" s="18">
        <v>100</v>
      </c>
      <c r="BI117" s="18">
        <v>0</v>
      </c>
    </row>
    <row r="118" spans="1:61" s="22" customFormat="1" ht="12">
      <c r="A118" s="12">
        <v>4245</v>
      </c>
      <c r="B118" s="13" t="s">
        <v>373</v>
      </c>
      <c r="C118" s="14">
        <v>50475</v>
      </c>
      <c r="D118" s="14" t="s">
        <v>518</v>
      </c>
      <c r="E118" s="16">
        <v>27.726800000000001</v>
      </c>
      <c r="F118" s="16">
        <v>-97.636099999999999</v>
      </c>
      <c r="G118" s="13" t="s">
        <v>507</v>
      </c>
      <c r="H118" s="13" t="s">
        <v>508</v>
      </c>
      <c r="I118" s="15">
        <v>0</v>
      </c>
      <c r="J118" s="16">
        <v>0.64649999999999996</v>
      </c>
      <c r="K118" s="17">
        <v>41</v>
      </c>
      <c r="L118" s="15">
        <v>1</v>
      </c>
      <c r="M118" s="17">
        <v>675346.09600000002</v>
      </c>
      <c r="N118" s="18">
        <v>1.1734</v>
      </c>
      <c r="O118" s="15">
        <v>0</v>
      </c>
      <c r="P118" s="17">
        <v>2775311.1595000001</v>
      </c>
      <c r="Q118" s="18">
        <v>1.0996999999999999</v>
      </c>
      <c r="R118" s="18">
        <v>1.0996999999999999</v>
      </c>
      <c r="S118" s="18">
        <v>4.1099999999999998E-2</v>
      </c>
      <c r="T118" s="19">
        <v>1398.1322</v>
      </c>
      <c r="U118" s="19">
        <v>27.802800000000001</v>
      </c>
      <c r="V118" s="19">
        <v>2.7803</v>
      </c>
      <c r="W118" s="20" t="s">
        <v>598</v>
      </c>
      <c r="X118" s="18">
        <v>9.1999999999999998E-2</v>
      </c>
      <c r="Y118" s="18">
        <v>9.1999999999999998E-2</v>
      </c>
      <c r="Z118" s="18">
        <v>3.3999999999999998E-3</v>
      </c>
      <c r="AA118" s="19">
        <v>116.9687</v>
      </c>
      <c r="AB118" s="21" t="s">
        <v>598</v>
      </c>
      <c r="AC118" s="18">
        <v>11953.042299999999</v>
      </c>
      <c r="AD118" s="17">
        <v>0</v>
      </c>
      <c r="AE118" s="17">
        <v>0</v>
      </c>
      <c r="AF118" s="17">
        <v>232184.5</v>
      </c>
      <c r="AG118" s="17">
        <v>0</v>
      </c>
      <c r="AH118" s="17">
        <v>0</v>
      </c>
      <c r="AI118" s="17">
        <v>0</v>
      </c>
      <c r="AJ118" s="17">
        <v>0</v>
      </c>
      <c r="AK118" s="17">
        <v>0</v>
      </c>
      <c r="AL118" s="17">
        <v>0</v>
      </c>
      <c r="AM118" s="17">
        <v>0</v>
      </c>
      <c r="AN118" s="17">
        <v>0</v>
      </c>
      <c r="AO118" s="17">
        <v>232184.5</v>
      </c>
      <c r="AP118" s="17">
        <v>0</v>
      </c>
      <c r="AQ118" s="17">
        <v>0</v>
      </c>
      <c r="AR118" s="17">
        <v>232184.5</v>
      </c>
      <c r="AS118" s="17">
        <v>0</v>
      </c>
      <c r="AT118" s="18">
        <v>0</v>
      </c>
      <c r="AU118" s="18">
        <v>0</v>
      </c>
      <c r="AV118" s="18">
        <v>100</v>
      </c>
      <c r="AW118" s="18">
        <v>0</v>
      </c>
      <c r="AX118" s="18">
        <v>0</v>
      </c>
      <c r="AY118" s="18">
        <v>0</v>
      </c>
      <c r="AZ118" s="18">
        <v>0</v>
      </c>
      <c r="BA118" s="18">
        <v>0</v>
      </c>
      <c r="BB118" s="18">
        <v>0</v>
      </c>
      <c r="BC118" s="18">
        <v>0</v>
      </c>
      <c r="BD118" s="18">
        <v>0</v>
      </c>
      <c r="BE118" s="18">
        <v>100</v>
      </c>
      <c r="BF118" s="18">
        <v>0</v>
      </c>
      <c r="BG118" s="18">
        <v>0</v>
      </c>
      <c r="BH118" s="18">
        <v>100</v>
      </c>
      <c r="BI118" s="18">
        <v>0</v>
      </c>
    </row>
    <row r="119" spans="1:61" s="22" customFormat="1" ht="12" hidden="1">
      <c r="A119" s="12">
        <v>4257</v>
      </c>
      <c r="B119" s="13" t="s">
        <v>386</v>
      </c>
      <c r="C119" s="14">
        <v>50569</v>
      </c>
      <c r="D119" s="14" t="s">
        <v>387</v>
      </c>
      <c r="E119" s="16">
        <v>33.211100000000002</v>
      </c>
      <c r="F119" s="16">
        <v>-97.110799999999998</v>
      </c>
      <c r="G119" s="13" t="s">
        <v>514</v>
      </c>
      <c r="H119" s="13"/>
      <c r="I119" s="15">
        <v>0</v>
      </c>
      <c r="J119" s="16">
        <v>0.4763</v>
      </c>
      <c r="K119" s="17">
        <v>6</v>
      </c>
      <c r="L119" s="15">
        <v>0</v>
      </c>
      <c r="M119" s="17">
        <v>0</v>
      </c>
      <c r="N119" s="18">
        <v>0</v>
      </c>
      <c r="O119" s="15">
        <v>0</v>
      </c>
      <c r="P119" s="17">
        <v>595765.88</v>
      </c>
      <c r="Q119" s="18">
        <v>1.1231</v>
      </c>
      <c r="R119" s="18">
        <v>1.1231</v>
      </c>
      <c r="S119" s="18">
        <v>0</v>
      </c>
      <c r="T119" s="19">
        <v>0</v>
      </c>
      <c r="U119" s="19">
        <v>0</v>
      </c>
      <c r="V119" s="19">
        <v>0</v>
      </c>
      <c r="W119" s="20" t="s">
        <v>598</v>
      </c>
      <c r="X119" s="18">
        <v>4.7199999999999999E-2</v>
      </c>
      <c r="Y119" s="18">
        <v>4.7199999999999999E-2</v>
      </c>
      <c r="Z119" s="18">
        <v>0</v>
      </c>
      <c r="AA119" s="19">
        <v>0</v>
      </c>
      <c r="AB119" s="21" t="s">
        <v>598</v>
      </c>
      <c r="AC119" s="18">
        <v>23799.258300000001</v>
      </c>
      <c r="AD119" s="17">
        <v>0</v>
      </c>
      <c r="AE119" s="17">
        <v>0</v>
      </c>
      <c r="AF119" s="17">
        <v>0</v>
      </c>
      <c r="AG119" s="17">
        <v>0</v>
      </c>
      <c r="AH119" s="17">
        <v>0</v>
      </c>
      <c r="AI119" s="17">
        <v>25032.959999999999</v>
      </c>
      <c r="AJ119" s="17">
        <v>0</v>
      </c>
      <c r="AK119" s="17">
        <v>0</v>
      </c>
      <c r="AL119" s="17">
        <v>0</v>
      </c>
      <c r="AM119" s="17">
        <v>0</v>
      </c>
      <c r="AN119" s="17">
        <v>0</v>
      </c>
      <c r="AO119" s="17">
        <v>0</v>
      </c>
      <c r="AP119" s="17">
        <v>25032.959999999999</v>
      </c>
      <c r="AQ119" s="17">
        <v>25032.959999999999</v>
      </c>
      <c r="AR119" s="17">
        <v>25032.959999999999</v>
      </c>
      <c r="AS119" s="17">
        <v>0</v>
      </c>
      <c r="AT119" s="18">
        <v>0</v>
      </c>
      <c r="AU119" s="18">
        <v>0</v>
      </c>
      <c r="AV119" s="18">
        <v>0</v>
      </c>
      <c r="AW119" s="18">
        <v>0</v>
      </c>
      <c r="AX119" s="18">
        <v>0</v>
      </c>
      <c r="AY119" s="18">
        <v>100</v>
      </c>
      <c r="AZ119" s="18">
        <v>0</v>
      </c>
      <c r="BA119" s="18">
        <v>0</v>
      </c>
      <c r="BB119" s="18">
        <v>0</v>
      </c>
      <c r="BC119" s="18">
        <v>0</v>
      </c>
      <c r="BD119" s="18">
        <v>0</v>
      </c>
      <c r="BE119" s="18">
        <v>0</v>
      </c>
      <c r="BF119" s="18">
        <v>100</v>
      </c>
      <c r="BG119" s="18">
        <v>100</v>
      </c>
      <c r="BH119" s="18">
        <v>100</v>
      </c>
      <c r="BI119" s="18">
        <v>0</v>
      </c>
    </row>
    <row r="120" spans="1:61" s="22" customFormat="1" ht="12">
      <c r="A120" s="12">
        <v>4427</v>
      </c>
      <c r="B120" s="13" t="s">
        <v>221</v>
      </c>
      <c r="C120" s="14">
        <v>50615</v>
      </c>
      <c r="D120" s="14" t="s">
        <v>302</v>
      </c>
      <c r="E120" s="16">
        <v>32.4925</v>
      </c>
      <c r="F120" s="16">
        <v>-100.36279999999999</v>
      </c>
      <c r="G120" s="13" t="s">
        <v>507</v>
      </c>
      <c r="H120" s="13" t="s">
        <v>508</v>
      </c>
      <c r="I120" s="15">
        <v>0</v>
      </c>
      <c r="J120" s="16">
        <v>9.4700000000000006E-2</v>
      </c>
      <c r="K120" s="17">
        <v>344</v>
      </c>
      <c r="L120" s="15">
        <v>1</v>
      </c>
      <c r="M120" s="17">
        <v>0</v>
      </c>
      <c r="N120" s="21" t="s">
        <v>598</v>
      </c>
      <c r="O120" s="15">
        <v>0</v>
      </c>
      <c r="P120" s="17">
        <v>2307564.5526999999</v>
      </c>
      <c r="Q120" s="18">
        <v>0.91569999999999996</v>
      </c>
      <c r="R120" s="18">
        <v>1.2989999999999999</v>
      </c>
      <c r="S120" s="18">
        <v>4.8999999999999998E-3</v>
      </c>
      <c r="T120" s="19">
        <v>961.08249999999998</v>
      </c>
      <c r="U120" s="19">
        <v>18.808</v>
      </c>
      <c r="V120" s="19">
        <v>1.8808</v>
      </c>
      <c r="W120" s="20" t="s">
        <v>598</v>
      </c>
      <c r="X120" s="18">
        <v>0.1133</v>
      </c>
      <c r="Y120" s="18">
        <v>0.1077</v>
      </c>
      <c r="Z120" s="18">
        <v>5.9999999999999995E-4</v>
      </c>
      <c r="AA120" s="19">
        <v>118.85809999999999</v>
      </c>
      <c r="AB120" s="21" t="s">
        <v>598</v>
      </c>
      <c r="AC120" s="18">
        <v>8085.9674000000005</v>
      </c>
      <c r="AD120" s="17">
        <v>0</v>
      </c>
      <c r="AE120" s="17">
        <v>0</v>
      </c>
      <c r="AF120" s="17">
        <v>285378.90999999997</v>
      </c>
      <c r="AG120" s="17">
        <v>0</v>
      </c>
      <c r="AH120" s="17">
        <v>0</v>
      </c>
      <c r="AI120" s="17">
        <v>0</v>
      </c>
      <c r="AJ120" s="17">
        <v>0</v>
      </c>
      <c r="AK120" s="17">
        <v>0</v>
      </c>
      <c r="AL120" s="17">
        <v>0</v>
      </c>
      <c r="AM120" s="17">
        <v>0</v>
      </c>
      <c r="AN120" s="17">
        <v>0</v>
      </c>
      <c r="AO120" s="17">
        <v>285378.90999999997</v>
      </c>
      <c r="AP120" s="17">
        <v>0</v>
      </c>
      <c r="AQ120" s="17">
        <v>0</v>
      </c>
      <c r="AR120" s="17">
        <v>285378.90999999997</v>
      </c>
      <c r="AS120" s="17">
        <v>0</v>
      </c>
      <c r="AT120" s="18">
        <v>0</v>
      </c>
      <c r="AU120" s="18">
        <v>0</v>
      </c>
      <c r="AV120" s="18">
        <v>100</v>
      </c>
      <c r="AW120" s="18">
        <v>0</v>
      </c>
      <c r="AX120" s="18">
        <v>0</v>
      </c>
      <c r="AY120" s="18">
        <v>0</v>
      </c>
      <c r="AZ120" s="18">
        <v>0</v>
      </c>
      <c r="BA120" s="18">
        <v>0</v>
      </c>
      <c r="BB120" s="18">
        <v>0</v>
      </c>
      <c r="BC120" s="18">
        <v>0</v>
      </c>
      <c r="BD120" s="18">
        <v>0</v>
      </c>
      <c r="BE120" s="18">
        <v>100</v>
      </c>
      <c r="BF120" s="18">
        <v>0</v>
      </c>
      <c r="BG120" s="18">
        <v>0</v>
      </c>
      <c r="BH120" s="18">
        <v>100</v>
      </c>
      <c r="BI120" s="18">
        <v>0</v>
      </c>
    </row>
    <row r="121" spans="1:61" s="22" customFormat="1" ht="12">
      <c r="A121" s="12">
        <v>4201</v>
      </c>
      <c r="B121" s="13" t="s">
        <v>506</v>
      </c>
      <c r="C121" s="14">
        <v>50815</v>
      </c>
      <c r="D121" s="14" t="s">
        <v>600</v>
      </c>
      <c r="E121" s="16">
        <v>29.816099999999999</v>
      </c>
      <c r="F121" s="16">
        <v>-95.017700000000005</v>
      </c>
      <c r="G121" s="13" t="s">
        <v>507</v>
      </c>
      <c r="H121" s="13" t="s">
        <v>508</v>
      </c>
      <c r="I121" s="15">
        <v>0</v>
      </c>
      <c r="J121" s="16">
        <v>0.5484</v>
      </c>
      <c r="K121" s="17">
        <v>643.6</v>
      </c>
      <c r="L121" s="15">
        <v>1</v>
      </c>
      <c r="M121" s="17">
        <v>573684.48800000001</v>
      </c>
      <c r="N121" s="18">
        <v>18.393599999999999</v>
      </c>
      <c r="O121" s="15">
        <v>0</v>
      </c>
      <c r="P121" s="17">
        <v>32724834.736200001</v>
      </c>
      <c r="Q121" s="18">
        <v>1.1951000000000001</v>
      </c>
      <c r="R121" s="18">
        <v>1.1883999999999999</v>
      </c>
      <c r="S121" s="18">
        <v>6.4000000000000003E-3</v>
      </c>
      <c r="T121" s="19">
        <v>1258.0464999999999</v>
      </c>
      <c r="U121" s="19">
        <v>24.619800000000001</v>
      </c>
      <c r="V121" s="19">
        <v>2.4620000000000002</v>
      </c>
      <c r="W121" s="20" t="s">
        <v>598</v>
      </c>
      <c r="X121" s="18">
        <v>0.1129</v>
      </c>
      <c r="Y121" s="18">
        <v>0.11260000000000001</v>
      </c>
      <c r="Z121" s="18">
        <v>5.9999999999999995E-4</v>
      </c>
      <c r="AA121" s="19">
        <v>118.8562</v>
      </c>
      <c r="AB121" s="21" t="s">
        <v>598</v>
      </c>
      <c r="AC121" s="18">
        <v>10584.613799999999</v>
      </c>
      <c r="AD121" s="17">
        <v>0</v>
      </c>
      <c r="AE121" s="17">
        <v>0</v>
      </c>
      <c r="AF121" s="17">
        <v>3091736.29</v>
      </c>
      <c r="AG121" s="17">
        <v>0</v>
      </c>
      <c r="AH121" s="17">
        <v>0</v>
      </c>
      <c r="AI121" s="17">
        <v>0</v>
      </c>
      <c r="AJ121" s="17">
        <v>0</v>
      </c>
      <c r="AK121" s="17">
        <v>0</v>
      </c>
      <c r="AL121" s="17">
        <v>0</v>
      </c>
      <c r="AM121" s="17">
        <v>0</v>
      </c>
      <c r="AN121" s="17">
        <v>0</v>
      </c>
      <c r="AO121" s="17">
        <v>3091736.29</v>
      </c>
      <c r="AP121" s="17">
        <v>0</v>
      </c>
      <c r="AQ121" s="17">
        <v>0</v>
      </c>
      <c r="AR121" s="17">
        <v>3091736.29</v>
      </c>
      <c r="AS121" s="17">
        <v>0</v>
      </c>
      <c r="AT121" s="18">
        <v>0</v>
      </c>
      <c r="AU121" s="18">
        <v>0</v>
      </c>
      <c r="AV121" s="18">
        <v>100</v>
      </c>
      <c r="AW121" s="18">
        <v>0</v>
      </c>
      <c r="AX121" s="18">
        <v>0</v>
      </c>
      <c r="AY121" s="18">
        <v>0</v>
      </c>
      <c r="AZ121" s="18">
        <v>0</v>
      </c>
      <c r="BA121" s="18">
        <v>0</v>
      </c>
      <c r="BB121" s="18">
        <v>0</v>
      </c>
      <c r="BC121" s="18">
        <v>0</v>
      </c>
      <c r="BD121" s="18">
        <v>0</v>
      </c>
      <c r="BE121" s="18">
        <v>100</v>
      </c>
      <c r="BF121" s="18">
        <v>0</v>
      </c>
      <c r="BG121" s="18">
        <v>0</v>
      </c>
      <c r="BH121" s="18">
        <v>100</v>
      </c>
      <c r="BI121" s="18">
        <v>0</v>
      </c>
    </row>
    <row r="122" spans="1:61" s="22" customFormat="1" ht="12">
      <c r="A122" s="12">
        <v>4436</v>
      </c>
      <c r="B122" s="13" t="s">
        <v>229</v>
      </c>
      <c r="C122" s="14">
        <v>52012</v>
      </c>
      <c r="D122" s="14" t="s">
        <v>600</v>
      </c>
      <c r="E122" s="16">
        <v>29.8614</v>
      </c>
      <c r="F122" s="16">
        <v>-95.399600000000007</v>
      </c>
      <c r="G122" s="13" t="s">
        <v>507</v>
      </c>
      <c r="H122" s="13" t="s">
        <v>508</v>
      </c>
      <c r="I122" s="15">
        <v>0</v>
      </c>
      <c r="J122" s="16">
        <v>0.50260000000000005</v>
      </c>
      <c r="K122" s="17">
        <v>34.200000000000003</v>
      </c>
      <c r="L122" s="15">
        <v>1</v>
      </c>
      <c r="M122" s="17">
        <v>1105725.1040000001</v>
      </c>
      <c r="N122" s="18">
        <v>0.4647</v>
      </c>
      <c r="O122" s="15">
        <v>0</v>
      </c>
      <c r="P122" s="17">
        <v>1031624.9887</v>
      </c>
      <c r="Q122" s="18">
        <v>0.63029999999999997</v>
      </c>
      <c r="R122" s="18">
        <v>0.63029999999999997</v>
      </c>
      <c r="S122" s="18">
        <v>2.3400000000000001E-2</v>
      </c>
      <c r="T122" s="19">
        <v>801.42229999999995</v>
      </c>
      <c r="U122" s="19">
        <v>15.9368</v>
      </c>
      <c r="V122" s="19">
        <v>1.5936999999999999</v>
      </c>
      <c r="W122" s="20" t="s">
        <v>598</v>
      </c>
      <c r="X122" s="18">
        <v>9.1999999999999998E-2</v>
      </c>
      <c r="Y122" s="18">
        <v>9.1999999999999998E-2</v>
      </c>
      <c r="Z122" s="18">
        <v>3.3999999999999998E-3</v>
      </c>
      <c r="AA122" s="19">
        <v>116.9687</v>
      </c>
      <c r="AB122" s="21" t="s">
        <v>598</v>
      </c>
      <c r="AC122" s="18">
        <v>6851.5945000000002</v>
      </c>
      <c r="AD122" s="17">
        <v>0</v>
      </c>
      <c r="AE122" s="17">
        <v>0</v>
      </c>
      <c r="AF122" s="17">
        <v>150567.14000000001</v>
      </c>
      <c r="AG122" s="17">
        <v>0</v>
      </c>
      <c r="AH122" s="17">
        <v>0</v>
      </c>
      <c r="AI122" s="17">
        <v>0</v>
      </c>
      <c r="AJ122" s="17">
        <v>0</v>
      </c>
      <c r="AK122" s="17">
        <v>0</v>
      </c>
      <c r="AL122" s="17">
        <v>0</v>
      </c>
      <c r="AM122" s="17">
        <v>0</v>
      </c>
      <c r="AN122" s="17">
        <v>0</v>
      </c>
      <c r="AO122" s="17">
        <v>150567.14000000001</v>
      </c>
      <c r="AP122" s="17">
        <v>0</v>
      </c>
      <c r="AQ122" s="17">
        <v>0</v>
      </c>
      <c r="AR122" s="17">
        <v>150567.14000000001</v>
      </c>
      <c r="AS122" s="17">
        <v>0</v>
      </c>
      <c r="AT122" s="18">
        <v>0</v>
      </c>
      <c r="AU122" s="18">
        <v>0</v>
      </c>
      <c r="AV122" s="18">
        <v>100</v>
      </c>
      <c r="AW122" s="18">
        <v>0</v>
      </c>
      <c r="AX122" s="18">
        <v>0</v>
      </c>
      <c r="AY122" s="18">
        <v>0</v>
      </c>
      <c r="AZ122" s="18">
        <v>0</v>
      </c>
      <c r="BA122" s="18">
        <v>0</v>
      </c>
      <c r="BB122" s="18">
        <v>0</v>
      </c>
      <c r="BC122" s="18">
        <v>0</v>
      </c>
      <c r="BD122" s="18">
        <v>0</v>
      </c>
      <c r="BE122" s="18">
        <v>100</v>
      </c>
      <c r="BF122" s="18">
        <v>0</v>
      </c>
      <c r="BG122" s="18">
        <v>0</v>
      </c>
      <c r="BH122" s="18">
        <v>100</v>
      </c>
      <c r="BI122" s="18">
        <v>0</v>
      </c>
    </row>
    <row r="123" spans="1:61" s="22" customFormat="1" ht="12">
      <c r="A123" s="12">
        <v>4435</v>
      </c>
      <c r="B123" s="13" t="s">
        <v>228</v>
      </c>
      <c r="C123" s="14">
        <v>52013</v>
      </c>
      <c r="D123" s="14" t="s">
        <v>471</v>
      </c>
      <c r="E123" s="16">
        <v>29.400200000000002</v>
      </c>
      <c r="F123" s="16">
        <v>-94.965400000000002</v>
      </c>
      <c r="G123" s="13" t="s">
        <v>507</v>
      </c>
      <c r="H123" s="13" t="s">
        <v>508</v>
      </c>
      <c r="I123" s="15">
        <v>0</v>
      </c>
      <c r="J123" s="16">
        <v>0.28999999999999998</v>
      </c>
      <c r="K123" s="17">
        <v>32.4</v>
      </c>
      <c r="L123" s="15">
        <v>1</v>
      </c>
      <c r="M123" s="17">
        <v>0</v>
      </c>
      <c r="N123" s="21" t="s">
        <v>598</v>
      </c>
      <c r="O123" s="15">
        <v>0</v>
      </c>
      <c r="P123" s="17">
        <v>699719.49</v>
      </c>
      <c r="Q123" s="18">
        <v>0.78200000000000003</v>
      </c>
      <c r="R123" s="18">
        <v>0.78200000000000003</v>
      </c>
      <c r="S123" s="18">
        <v>2.8899999999999999E-2</v>
      </c>
      <c r="T123" s="19">
        <v>994.23419999999999</v>
      </c>
      <c r="U123" s="19">
        <v>19.771000000000001</v>
      </c>
      <c r="V123" s="19">
        <v>1.9771000000000001</v>
      </c>
      <c r="W123" s="20" t="s">
        <v>598</v>
      </c>
      <c r="X123" s="18">
        <v>9.1999999999999998E-2</v>
      </c>
      <c r="Y123" s="18">
        <v>9.1999999999999998E-2</v>
      </c>
      <c r="Z123" s="18">
        <v>3.3999999999999998E-3</v>
      </c>
      <c r="AA123" s="19">
        <v>116.9687</v>
      </c>
      <c r="AB123" s="21" t="s">
        <v>598</v>
      </c>
      <c r="AC123" s="18">
        <v>8500</v>
      </c>
      <c r="AD123" s="17">
        <v>0</v>
      </c>
      <c r="AE123" s="17">
        <v>0</v>
      </c>
      <c r="AF123" s="17">
        <v>82319.94</v>
      </c>
      <c r="AG123" s="17">
        <v>0</v>
      </c>
      <c r="AH123" s="17">
        <v>0</v>
      </c>
      <c r="AI123" s="17">
        <v>0</v>
      </c>
      <c r="AJ123" s="17">
        <v>0</v>
      </c>
      <c r="AK123" s="17">
        <v>0</v>
      </c>
      <c r="AL123" s="17">
        <v>0</v>
      </c>
      <c r="AM123" s="17">
        <v>0</v>
      </c>
      <c r="AN123" s="17">
        <v>0</v>
      </c>
      <c r="AO123" s="17">
        <v>82319.94</v>
      </c>
      <c r="AP123" s="17">
        <v>0</v>
      </c>
      <c r="AQ123" s="17">
        <v>0</v>
      </c>
      <c r="AR123" s="17">
        <v>82319.94</v>
      </c>
      <c r="AS123" s="17">
        <v>0</v>
      </c>
      <c r="AT123" s="18">
        <v>0</v>
      </c>
      <c r="AU123" s="18">
        <v>0</v>
      </c>
      <c r="AV123" s="18">
        <v>100</v>
      </c>
      <c r="AW123" s="18">
        <v>0</v>
      </c>
      <c r="AX123" s="18">
        <v>0</v>
      </c>
      <c r="AY123" s="18">
        <v>0</v>
      </c>
      <c r="AZ123" s="18">
        <v>0</v>
      </c>
      <c r="BA123" s="18">
        <v>0</v>
      </c>
      <c r="BB123" s="18">
        <v>0</v>
      </c>
      <c r="BC123" s="18">
        <v>0</v>
      </c>
      <c r="BD123" s="18">
        <v>0</v>
      </c>
      <c r="BE123" s="18">
        <v>100</v>
      </c>
      <c r="BF123" s="18">
        <v>0</v>
      </c>
      <c r="BG123" s="18">
        <v>0</v>
      </c>
      <c r="BH123" s="18">
        <v>100</v>
      </c>
      <c r="BI123" s="18">
        <v>0</v>
      </c>
    </row>
    <row r="124" spans="1:61" s="22" customFormat="1" ht="12" hidden="1">
      <c r="A124" s="12">
        <v>4375</v>
      </c>
      <c r="B124" s="13" t="s">
        <v>267</v>
      </c>
      <c r="C124" s="14">
        <v>52065</v>
      </c>
      <c r="D124" s="14" t="s">
        <v>600</v>
      </c>
      <c r="E124" s="16">
        <v>29.8614</v>
      </c>
      <c r="F124" s="16">
        <v>-95.399600000000007</v>
      </c>
      <c r="G124" s="13" t="s">
        <v>446</v>
      </c>
      <c r="H124" s="13"/>
      <c r="I124" s="15">
        <v>0</v>
      </c>
      <c r="J124" s="16">
        <v>1.0316000000000001</v>
      </c>
      <c r="K124" s="17">
        <v>7.5</v>
      </c>
      <c r="L124" s="15">
        <v>1</v>
      </c>
      <c r="M124" s="17">
        <v>1300090.416</v>
      </c>
      <c r="N124" s="18">
        <v>0.1779</v>
      </c>
      <c r="O124" s="15">
        <v>0</v>
      </c>
      <c r="P124" s="17">
        <v>376580.58840000001</v>
      </c>
      <c r="Q124" s="18">
        <v>1.7999999999999999E-2</v>
      </c>
      <c r="R124" s="18">
        <v>2.06E-2</v>
      </c>
      <c r="S124" s="18">
        <v>2.9999999999999997E-4</v>
      </c>
      <c r="T124" s="19">
        <v>11.0609</v>
      </c>
      <c r="U124" s="19">
        <v>0.22</v>
      </c>
      <c r="V124" s="19">
        <v>2.1999999999999999E-2</v>
      </c>
      <c r="W124" s="20" t="s">
        <v>598</v>
      </c>
      <c r="X124" s="18">
        <v>3.2000000000000002E-3</v>
      </c>
      <c r="Y124" s="18">
        <v>3.7000000000000002E-3</v>
      </c>
      <c r="Z124" s="18">
        <v>1E-4</v>
      </c>
      <c r="AA124" s="19">
        <v>1.9906999999999999</v>
      </c>
      <c r="AB124" s="21" t="s">
        <v>598</v>
      </c>
      <c r="AC124" s="18">
        <v>5556.3536000000004</v>
      </c>
      <c r="AD124" s="17">
        <v>0</v>
      </c>
      <c r="AE124" s="17">
        <v>0</v>
      </c>
      <c r="AF124" s="17">
        <v>1153.4000000000001</v>
      </c>
      <c r="AG124" s="17">
        <v>0</v>
      </c>
      <c r="AH124" s="17">
        <v>0</v>
      </c>
      <c r="AI124" s="17">
        <v>0</v>
      </c>
      <c r="AJ124" s="17">
        <v>0</v>
      </c>
      <c r="AK124" s="17">
        <v>0</v>
      </c>
      <c r="AL124" s="17">
        <v>0</v>
      </c>
      <c r="AM124" s="17">
        <v>0</v>
      </c>
      <c r="AN124" s="17">
        <v>66621.37</v>
      </c>
      <c r="AO124" s="17">
        <v>67774.77</v>
      </c>
      <c r="AP124" s="17">
        <v>0</v>
      </c>
      <c r="AQ124" s="17">
        <v>0</v>
      </c>
      <c r="AR124" s="17">
        <v>67774.77</v>
      </c>
      <c r="AS124" s="17">
        <v>0</v>
      </c>
      <c r="AT124" s="18">
        <v>0</v>
      </c>
      <c r="AU124" s="18">
        <v>0</v>
      </c>
      <c r="AV124" s="18">
        <v>1.7018</v>
      </c>
      <c r="AW124" s="18">
        <v>0</v>
      </c>
      <c r="AX124" s="18">
        <v>0</v>
      </c>
      <c r="AY124" s="18">
        <v>0</v>
      </c>
      <c r="AZ124" s="18">
        <v>0</v>
      </c>
      <c r="BA124" s="18">
        <v>0</v>
      </c>
      <c r="BB124" s="18">
        <v>0</v>
      </c>
      <c r="BC124" s="18">
        <v>0</v>
      </c>
      <c r="BD124" s="18">
        <v>98.298199999999994</v>
      </c>
      <c r="BE124" s="18">
        <v>100</v>
      </c>
      <c r="BF124" s="18">
        <v>0</v>
      </c>
      <c r="BG124" s="18">
        <v>0</v>
      </c>
      <c r="BH124" s="18">
        <v>100</v>
      </c>
      <c r="BI124" s="18">
        <v>0</v>
      </c>
    </row>
    <row r="125" spans="1:61" s="22" customFormat="1" ht="12">
      <c r="A125" s="12">
        <v>4364</v>
      </c>
      <c r="B125" s="13" t="s">
        <v>257</v>
      </c>
      <c r="C125" s="14">
        <v>52069</v>
      </c>
      <c r="D125" s="14" t="s">
        <v>445</v>
      </c>
      <c r="E125" s="16">
        <v>28.661100000000001</v>
      </c>
      <c r="F125" s="16">
        <v>-96.544700000000006</v>
      </c>
      <c r="G125" s="13" t="s">
        <v>507</v>
      </c>
      <c r="H125" s="13" t="s">
        <v>508</v>
      </c>
      <c r="I125" s="15">
        <v>0</v>
      </c>
      <c r="J125" s="16">
        <v>0.65339999999999998</v>
      </c>
      <c r="K125" s="17">
        <v>63.1</v>
      </c>
      <c r="L125" s="15">
        <v>1</v>
      </c>
      <c r="M125" s="17">
        <v>8611922.4399999995</v>
      </c>
      <c r="N125" s="18">
        <v>0.1431</v>
      </c>
      <c r="O125" s="15">
        <v>0</v>
      </c>
      <c r="P125" s="17">
        <v>1854844.2535999999</v>
      </c>
      <c r="Q125" s="18">
        <v>0.85740000000000005</v>
      </c>
      <c r="R125" s="18">
        <v>0.6653</v>
      </c>
      <c r="S125" s="18">
        <v>1.77E-2</v>
      </c>
      <c r="T125" s="19">
        <v>600.72270000000003</v>
      </c>
      <c r="U125" s="19">
        <v>11.9458</v>
      </c>
      <c r="V125" s="19">
        <v>1.1946000000000001</v>
      </c>
      <c r="W125" s="20" t="s">
        <v>598</v>
      </c>
      <c r="X125" s="18">
        <v>0.16700000000000001</v>
      </c>
      <c r="Y125" s="18">
        <v>0.1681</v>
      </c>
      <c r="Z125" s="18">
        <v>3.3999999999999998E-3</v>
      </c>
      <c r="AA125" s="19">
        <v>116.9687</v>
      </c>
      <c r="AB125" s="21" t="s">
        <v>598</v>
      </c>
      <c r="AC125" s="18">
        <v>5135.7545</v>
      </c>
      <c r="AD125" s="17">
        <v>0</v>
      </c>
      <c r="AE125" s="17">
        <v>0</v>
      </c>
      <c r="AF125" s="17">
        <v>361162.95</v>
      </c>
      <c r="AG125" s="17">
        <v>0</v>
      </c>
      <c r="AH125" s="17">
        <v>0</v>
      </c>
      <c r="AI125" s="17">
        <v>0</v>
      </c>
      <c r="AJ125" s="17">
        <v>0</v>
      </c>
      <c r="AK125" s="17">
        <v>0</v>
      </c>
      <c r="AL125" s="17">
        <v>0</v>
      </c>
      <c r="AM125" s="17">
        <v>0</v>
      </c>
      <c r="AN125" s="17">
        <v>0</v>
      </c>
      <c r="AO125" s="17">
        <v>361162.95</v>
      </c>
      <c r="AP125" s="17">
        <v>0</v>
      </c>
      <c r="AQ125" s="17">
        <v>0</v>
      </c>
      <c r="AR125" s="17">
        <v>361162.95</v>
      </c>
      <c r="AS125" s="17">
        <v>0</v>
      </c>
      <c r="AT125" s="18">
        <v>0</v>
      </c>
      <c r="AU125" s="18">
        <v>0</v>
      </c>
      <c r="AV125" s="18">
        <v>100</v>
      </c>
      <c r="AW125" s="18">
        <v>0</v>
      </c>
      <c r="AX125" s="18">
        <v>0</v>
      </c>
      <c r="AY125" s="18">
        <v>0</v>
      </c>
      <c r="AZ125" s="18">
        <v>0</v>
      </c>
      <c r="BA125" s="18">
        <v>0</v>
      </c>
      <c r="BB125" s="18">
        <v>0</v>
      </c>
      <c r="BC125" s="18">
        <v>0</v>
      </c>
      <c r="BD125" s="18">
        <v>0</v>
      </c>
      <c r="BE125" s="18">
        <v>100</v>
      </c>
      <c r="BF125" s="18">
        <v>0</v>
      </c>
      <c r="BG125" s="18">
        <v>0</v>
      </c>
      <c r="BH125" s="18">
        <v>100</v>
      </c>
      <c r="BI125" s="18">
        <v>0</v>
      </c>
    </row>
    <row r="126" spans="1:61" s="22" customFormat="1" ht="12" hidden="1">
      <c r="A126" s="12">
        <v>4392</v>
      </c>
      <c r="B126" s="13" t="s">
        <v>284</v>
      </c>
      <c r="C126" s="14">
        <v>52071</v>
      </c>
      <c r="D126" s="14" t="s">
        <v>283</v>
      </c>
      <c r="E126" s="16">
        <v>30.5642</v>
      </c>
      <c r="F126" s="16">
        <v>-97.063900000000004</v>
      </c>
      <c r="G126" s="13" t="s">
        <v>436</v>
      </c>
      <c r="H126" s="13" t="s">
        <v>437</v>
      </c>
      <c r="I126" s="15">
        <v>1</v>
      </c>
      <c r="J126" s="16">
        <v>0.80349999999999999</v>
      </c>
      <c r="K126" s="17">
        <v>363</v>
      </c>
      <c r="L126" s="15">
        <v>0</v>
      </c>
      <c r="M126" s="17">
        <v>0</v>
      </c>
      <c r="N126" s="18">
        <v>0</v>
      </c>
      <c r="O126" s="15">
        <v>0</v>
      </c>
      <c r="P126" s="17">
        <v>30037833.800000001</v>
      </c>
      <c r="Q126" s="18">
        <v>5.7615999999999996</v>
      </c>
      <c r="R126" s="18">
        <v>6.0464000000000002</v>
      </c>
      <c r="S126" s="18">
        <v>47.1646</v>
      </c>
      <c r="T126" s="19">
        <v>2502.1493999999998</v>
      </c>
      <c r="U126" s="19">
        <v>27.5274</v>
      </c>
      <c r="V126" s="19">
        <v>40.937100000000001</v>
      </c>
      <c r="W126" s="20" t="s">
        <v>598</v>
      </c>
      <c r="X126" s="18">
        <v>0.49009999999999998</v>
      </c>
      <c r="Y126" s="18">
        <v>0.50390000000000001</v>
      </c>
      <c r="Z126" s="18">
        <v>4.0118</v>
      </c>
      <c r="AA126" s="19">
        <v>212.82939999999999</v>
      </c>
      <c r="AB126" s="21" t="s">
        <v>598</v>
      </c>
      <c r="AC126" s="18">
        <v>11756.596600000001</v>
      </c>
      <c r="AD126" s="17">
        <v>2554977</v>
      </c>
      <c r="AE126" s="17">
        <v>0</v>
      </c>
      <c r="AF126" s="17">
        <v>0</v>
      </c>
      <c r="AG126" s="17">
        <v>0</v>
      </c>
      <c r="AH126" s="17">
        <v>0</v>
      </c>
      <c r="AI126" s="17">
        <v>0</v>
      </c>
      <c r="AJ126" s="17">
        <v>0</v>
      </c>
      <c r="AK126" s="17">
        <v>0</v>
      </c>
      <c r="AL126" s="17">
        <v>0</v>
      </c>
      <c r="AM126" s="17">
        <v>0</v>
      </c>
      <c r="AN126" s="17">
        <v>0</v>
      </c>
      <c r="AO126" s="17">
        <v>2554977</v>
      </c>
      <c r="AP126" s="17">
        <v>0</v>
      </c>
      <c r="AQ126" s="17">
        <v>0</v>
      </c>
      <c r="AR126" s="17">
        <v>2554977</v>
      </c>
      <c r="AS126" s="17">
        <v>0</v>
      </c>
      <c r="AT126" s="18">
        <v>100</v>
      </c>
      <c r="AU126" s="18">
        <v>0</v>
      </c>
      <c r="AV126" s="18">
        <v>0</v>
      </c>
      <c r="AW126" s="18">
        <v>0</v>
      </c>
      <c r="AX126" s="18">
        <v>0</v>
      </c>
      <c r="AY126" s="18">
        <v>0</v>
      </c>
      <c r="AZ126" s="18">
        <v>0</v>
      </c>
      <c r="BA126" s="18">
        <v>0</v>
      </c>
      <c r="BB126" s="18">
        <v>0</v>
      </c>
      <c r="BC126" s="18">
        <v>0</v>
      </c>
      <c r="BD126" s="18">
        <v>0</v>
      </c>
      <c r="BE126" s="18">
        <v>100</v>
      </c>
      <c r="BF126" s="18">
        <v>0</v>
      </c>
      <c r="BG126" s="18">
        <v>0</v>
      </c>
      <c r="BH126" s="18">
        <v>100</v>
      </c>
      <c r="BI126" s="18">
        <v>0</v>
      </c>
    </row>
    <row r="127" spans="1:61" s="22" customFormat="1" ht="12" hidden="1">
      <c r="A127" s="12">
        <v>4417</v>
      </c>
      <c r="B127" s="13" t="s">
        <v>209</v>
      </c>
      <c r="C127" s="14">
        <v>52088</v>
      </c>
      <c r="D127" s="14" t="s">
        <v>471</v>
      </c>
      <c r="E127" s="16">
        <v>29.378900000000002</v>
      </c>
      <c r="F127" s="16">
        <v>-94.941599999999994</v>
      </c>
      <c r="G127" s="13" t="s">
        <v>210</v>
      </c>
      <c r="H127" s="13" t="s">
        <v>602</v>
      </c>
      <c r="I127" s="15">
        <v>0</v>
      </c>
      <c r="J127" s="16">
        <v>0.45929999999999999</v>
      </c>
      <c r="K127" s="17">
        <v>450</v>
      </c>
      <c r="L127" s="15">
        <v>1</v>
      </c>
      <c r="M127" s="17">
        <v>252198.864</v>
      </c>
      <c r="N127" s="18">
        <v>24.500599999999999</v>
      </c>
      <c r="O127" s="15">
        <v>0</v>
      </c>
      <c r="P127" s="17">
        <v>3207954.7596</v>
      </c>
      <c r="Q127" s="18">
        <v>0.1772</v>
      </c>
      <c r="R127" s="18">
        <v>0.1966</v>
      </c>
      <c r="S127" s="18">
        <v>5.5999999999999999E-3</v>
      </c>
      <c r="T127" s="19">
        <v>207.25960000000001</v>
      </c>
      <c r="U127" s="19">
        <v>4.1215000000000002</v>
      </c>
      <c r="V127" s="19">
        <v>0.41210000000000002</v>
      </c>
      <c r="W127" s="20" t="s">
        <v>598</v>
      </c>
      <c r="X127" s="18">
        <v>0.1</v>
      </c>
      <c r="Y127" s="18">
        <v>0.1</v>
      </c>
      <c r="Z127" s="18">
        <v>3.0999999999999999E-3</v>
      </c>
      <c r="AA127" s="19">
        <v>116.9687</v>
      </c>
      <c r="AB127" s="21" t="s">
        <v>598</v>
      </c>
      <c r="AC127" s="18">
        <v>1771.9228000000001</v>
      </c>
      <c r="AD127" s="17">
        <v>0</v>
      </c>
      <c r="AE127" s="17">
        <v>0</v>
      </c>
      <c r="AF127" s="17">
        <v>1511931.23</v>
      </c>
      <c r="AG127" s="17">
        <v>0</v>
      </c>
      <c r="AH127" s="17">
        <v>0</v>
      </c>
      <c r="AI127" s="17">
        <v>0</v>
      </c>
      <c r="AJ127" s="17">
        <v>0</v>
      </c>
      <c r="AK127" s="17">
        <v>0</v>
      </c>
      <c r="AL127" s="17">
        <v>0</v>
      </c>
      <c r="AM127" s="17">
        <v>298505.84999999998</v>
      </c>
      <c r="AN127" s="17">
        <v>0</v>
      </c>
      <c r="AO127" s="17">
        <v>1810437.08</v>
      </c>
      <c r="AP127" s="17">
        <v>0</v>
      </c>
      <c r="AQ127" s="17">
        <v>0</v>
      </c>
      <c r="AR127" s="17">
        <v>1810437.08</v>
      </c>
      <c r="AS127" s="17">
        <v>0</v>
      </c>
      <c r="AT127" s="18">
        <v>0</v>
      </c>
      <c r="AU127" s="18">
        <v>0</v>
      </c>
      <c r="AV127" s="18">
        <v>83.511899999999997</v>
      </c>
      <c r="AW127" s="18">
        <v>0</v>
      </c>
      <c r="AX127" s="18">
        <v>0</v>
      </c>
      <c r="AY127" s="18">
        <v>0</v>
      </c>
      <c r="AZ127" s="18">
        <v>0</v>
      </c>
      <c r="BA127" s="18">
        <v>0</v>
      </c>
      <c r="BB127" s="18">
        <v>0</v>
      </c>
      <c r="BC127" s="18">
        <v>16.488099999999999</v>
      </c>
      <c r="BD127" s="18">
        <v>0</v>
      </c>
      <c r="BE127" s="18">
        <v>100</v>
      </c>
      <c r="BF127" s="18">
        <v>0</v>
      </c>
      <c r="BG127" s="18">
        <v>0</v>
      </c>
      <c r="BH127" s="18">
        <v>100</v>
      </c>
      <c r="BI127" s="18">
        <v>0</v>
      </c>
    </row>
    <row r="128" spans="1:61" s="22" customFormat="1" ht="12">
      <c r="A128" s="12">
        <v>4258</v>
      </c>
      <c r="B128" s="13" t="s">
        <v>388</v>
      </c>
      <c r="C128" s="14">
        <v>52120</v>
      </c>
      <c r="D128" s="14" t="s">
        <v>520</v>
      </c>
      <c r="E128" s="16">
        <v>29.1935</v>
      </c>
      <c r="F128" s="16">
        <v>-95.456999999999994</v>
      </c>
      <c r="G128" s="13" t="s">
        <v>507</v>
      </c>
      <c r="H128" s="13" t="s">
        <v>508</v>
      </c>
      <c r="I128" s="15">
        <v>0</v>
      </c>
      <c r="J128" s="16">
        <v>0.437</v>
      </c>
      <c r="K128" s="17">
        <v>1328.6</v>
      </c>
      <c r="L128" s="15">
        <v>1</v>
      </c>
      <c r="M128" s="17">
        <v>13540379.176000001</v>
      </c>
      <c r="N128" s="18">
        <v>1.2819</v>
      </c>
      <c r="O128" s="15">
        <v>0</v>
      </c>
      <c r="P128" s="17">
        <v>38377752.054200001</v>
      </c>
      <c r="Q128" s="18">
        <v>0.41499999999999998</v>
      </c>
      <c r="R128" s="18">
        <v>0.41239999999999999</v>
      </c>
      <c r="S128" s="18">
        <v>2.5600000000000001E-2</v>
      </c>
      <c r="T128" s="19">
        <v>882.68179999999995</v>
      </c>
      <c r="U128" s="19">
        <v>17.552700000000002</v>
      </c>
      <c r="V128" s="19">
        <v>1.7553000000000001</v>
      </c>
      <c r="W128" s="20" t="s">
        <v>598</v>
      </c>
      <c r="X128" s="18">
        <v>5.5E-2</v>
      </c>
      <c r="Y128" s="18">
        <v>5.5E-2</v>
      </c>
      <c r="Z128" s="18">
        <v>3.3999999999999998E-3</v>
      </c>
      <c r="AA128" s="19">
        <v>116.9687</v>
      </c>
      <c r="AB128" s="21" t="s">
        <v>598</v>
      </c>
      <c r="AC128" s="18">
        <v>7546.3058000000001</v>
      </c>
      <c r="AD128" s="17">
        <v>0</v>
      </c>
      <c r="AE128" s="17">
        <v>0</v>
      </c>
      <c r="AF128" s="17">
        <v>5085634.34</v>
      </c>
      <c r="AG128" s="17">
        <v>0</v>
      </c>
      <c r="AH128" s="17">
        <v>0</v>
      </c>
      <c r="AI128" s="17">
        <v>0</v>
      </c>
      <c r="AJ128" s="17">
        <v>0</v>
      </c>
      <c r="AK128" s="17">
        <v>0</v>
      </c>
      <c r="AL128" s="17">
        <v>0</v>
      </c>
      <c r="AM128" s="17">
        <v>0</v>
      </c>
      <c r="AN128" s="17">
        <v>0</v>
      </c>
      <c r="AO128" s="17">
        <v>5085634.34</v>
      </c>
      <c r="AP128" s="17">
        <v>0</v>
      </c>
      <c r="AQ128" s="17">
        <v>0</v>
      </c>
      <c r="AR128" s="17">
        <v>5085634.34</v>
      </c>
      <c r="AS128" s="17">
        <v>0</v>
      </c>
      <c r="AT128" s="18">
        <v>0</v>
      </c>
      <c r="AU128" s="18">
        <v>0</v>
      </c>
      <c r="AV128" s="18">
        <v>100</v>
      </c>
      <c r="AW128" s="18">
        <v>0</v>
      </c>
      <c r="AX128" s="18">
        <v>0</v>
      </c>
      <c r="AY128" s="18">
        <v>0</v>
      </c>
      <c r="AZ128" s="18">
        <v>0</v>
      </c>
      <c r="BA128" s="18">
        <v>0</v>
      </c>
      <c r="BB128" s="18">
        <v>0</v>
      </c>
      <c r="BC128" s="18">
        <v>0</v>
      </c>
      <c r="BD128" s="18">
        <v>0</v>
      </c>
      <c r="BE128" s="18">
        <v>100</v>
      </c>
      <c r="BF128" s="18">
        <v>0</v>
      </c>
      <c r="BG128" s="18">
        <v>0</v>
      </c>
      <c r="BH128" s="18">
        <v>100</v>
      </c>
      <c r="BI128" s="18">
        <v>0</v>
      </c>
    </row>
    <row r="129" spans="1:61" s="22" customFormat="1" ht="12">
      <c r="A129" s="12">
        <v>4369</v>
      </c>
      <c r="B129" s="13" t="s">
        <v>258</v>
      </c>
      <c r="C129" s="14">
        <v>52132</v>
      </c>
      <c r="D129" s="14" t="s">
        <v>471</v>
      </c>
      <c r="E129" s="16">
        <v>29.400200000000002</v>
      </c>
      <c r="F129" s="16">
        <v>-94.965400000000002</v>
      </c>
      <c r="G129" s="13" t="s">
        <v>507</v>
      </c>
      <c r="H129" s="13" t="s">
        <v>508</v>
      </c>
      <c r="I129" s="15">
        <v>0</v>
      </c>
      <c r="J129" s="16">
        <v>0.27700000000000002</v>
      </c>
      <c r="K129" s="17">
        <v>191.1</v>
      </c>
      <c r="L129" s="15">
        <v>1</v>
      </c>
      <c r="M129" s="17">
        <v>853981.61600000004</v>
      </c>
      <c r="N129" s="18">
        <v>1.8534999999999999</v>
      </c>
      <c r="O129" s="15">
        <v>0</v>
      </c>
      <c r="P129" s="17">
        <v>5903018.4938000003</v>
      </c>
      <c r="Q129" s="18">
        <v>0.70009999999999994</v>
      </c>
      <c r="R129" s="18">
        <v>0.7167</v>
      </c>
      <c r="S129" s="18">
        <v>4.3400000000000001E-2</v>
      </c>
      <c r="T129" s="19">
        <v>1488.8149000000001</v>
      </c>
      <c r="U129" s="19">
        <v>29.606100000000001</v>
      </c>
      <c r="V129" s="19">
        <v>2.9605999999999999</v>
      </c>
      <c r="W129" s="20" t="s">
        <v>598</v>
      </c>
      <c r="X129" s="18">
        <v>5.5E-2</v>
      </c>
      <c r="Y129" s="18">
        <v>5.5E-2</v>
      </c>
      <c r="Z129" s="18">
        <v>3.3999999999999998E-3</v>
      </c>
      <c r="AA129" s="19">
        <v>116.9687</v>
      </c>
      <c r="AB129" s="21" t="s">
        <v>598</v>
      </c>
      <c r="AC129" s="18">
        <v>12728.316000000001</v>
      </c>
      <c r="AD129" s="17">
        <v>0</v>
      </c>
      <c r="AE129" s="17">
        <v>0</v>
      </c>
      <c r="AF129" s="17">
        <v>463770.58</v>
      </c>
      <c r="AG129" s="17">
        <v>0</v>
      </c>
      <c r="AH129" s="17">
        <v>0</v>
      </c>
      <c r="AI129" s="17">
        <v>0</v>
      </c>
      <c r="AJ129" s="17">
        <v>0</v>
      </c>
      <c r="AK129" s="17">
        <v>0</v>
      </c>
      <c r="AL129" s="17">
        <v>0</v>
      </c>
      <c r="AM129" s="17">
        <v>0</v>
      </c>
      <c r="AN129" s="17">
        <v>0</v>
      </c>
      <c r="AO129" s="17">
        <v>463770.58</v>
      </c>
      <c r="AP129" s="17">
        <v>0</v>
      </c>
      <c r="AQ129" s="17">
        <v>0</v>
      </c>
      <c r="AR129" s="17">
        <v>463770.58</v>
      </c>
      <c r="AS129" s="17">
        <v>0</v>
      </c>
      <c r="AT129" s="18">
        <v>0</v>
      </c>
      <c r="AU129" s="18">
        <v>0</v>
      </c>
      <c r="AV129" s="18">
        <v>100</v>
      </c>
      <c r="AW129" s="18">
        <v>0</v>
      </c>
      <c r="AX129" s="18">
        <v>0</v>
      </c>
      <c r="AY129" s="18">
        <v>0</v>
      </c>
      <c r="AZ129" s="18">
        <v>0</v>
      </c>
      <c r="BA129" s="18">
        <v>0</v>
      </c>
      <c r="BB129" s="18">
        <v>0</v>
      </c>
      <c r="BC129" s="18">
        <v>0</v>
      </c>
      <c r="BD129" s="18">
        <v>0</v>
      </c>
      <c r="BE129" s="18">
        <v>100</v>
      </c>
      <c r="BF129" s="18">
        <v>0</v>
      </c>
      <c r="BG129" s="18">
        <v>0</v>
      </c>
      <c r="BH129" s="18">
        <v>100</v>
      </c>
      <c r="BI129" s="18">
        <v>0</v>
      </c>
    </row>
    <row r="130" spans="1:61" s="22" customFormat="1" ht="12">
      <c r="A130" s="12">
        <v>4228</v>
      </c>
      <c r="B130" s="13" t="s">
        <v>457</v>
      </c>
      <c r="C130" s="14">
        <v>52176</v>
      </c>
      <c r="D130" s="14" t="s">
        <v>439</v>
      </c>
      <c r="E130" s="16">
        <v>32.272199999999998</v>
      </c>
      <c r="F130" s="16">
        <v>-101.4222</v>
      </c>
      <c r="G130" s="13" t="s">
        <v>507</v>
      </c>
      <c r="H130" s="13" t="s">
        <v>508</v>
      </c>
      <c r="I130" s="15">
        <v>0</v>
      </c>
      <c r="J130" s="16">
        <v>0.37709999999999999</v>
      </c>
      <c r="K130" s="17">
        <v>230</v>
      </c>
      <c r="L130" s="15">
        <v>1</v>
      </c>
      <c r="M130" s="17">
        <v>0</v>
      </c>
      <c r="N130" s="21" t="s">
        <v>598</v>
      </c>
      <c r="O130" s="15">
        <v>0</v>
      </c>
      <c r="P130" s="17">
        <v>6477328.4658000004</v>
      </c>
      <c r="Q130" s="18">
        <v>1.2020999999999999</v>
      </c>
      <c r="R130" s="18">
        <v>1.1638999999999999</v>
      </c>
      <c r="S130" s="18">
        <v>5.1000000000000004E-3</v>
      </c>
      <c r="T130" s="19">
        <v>1013.2009</v>
      </c>
      <c r="U130" s="19">
        <v>19.828099999999999</v>
      </c>
      <c r="V130" s="19">
        <v>1.9827999999999999</v>
      </c>
      <c r="W130" s="20" t="s">
        <v>598</v>
      </c>
      <c r="X130" s="18">
        <v>0.14099999999999999</v>
      </c>
      <c r="Y130" s="18">
        <v>0.1371</v>
      </c>
      <c r="Z130" s="18">
        <v>5.9999999999999995E-4</v>
      </c>
      <c r="AA130" s="19">
        <v>118.8569</v>
      </c>
      <c r="AB130" s="21" t="s">
        <v>598</v>
      </c>
      <c r="AC130" s="18">
        <v>8524.5431000000008</v>
      </c>
      <c r="AD130" s="17">
        <v>0</v>
      </c>
      <c r="AE130" s="17">
        <v>0</v>
      </c>
      <c r="AF130" s="17">
        <v>759844.65</v>
      </c>
      <c r="AG130" s="17">
        <v>0</v>
      </c>
      <c r="AH130" s="17">
        <v>0</v>
      </c>
      <c r="AI130" s="17">
        <v>0</v>
      </c>
      <c r="AJ130" s="17">
        <v>0</v>
      </c>
      <c r="AK130" s="17">
        <v>0</v>
      </c>
      <c r="AL130" s="17">
        <v>0</v>
      </c>
      <c r="AM130" s="17">
        <v>0</v>
      </c>
      <c r="AN130" s="17">
        <v>0</v>
      </c>
      <c r="AO130" s="17">
        <v>759844.65</v>
      </c>
      <c r="AP130" s="17">
        <v>0</v>
      </c>
      <c r="AQ130" s="17">
        <v>0</v>
      </c>
      <c r="AR130" s="17">
        <v>759844.65</v>
      </c>
      <c r="AS130" s="17">
        <v>0</v>
      </c>
      <c r="AT130" s="18">
        <v>0</v>
      </c>
      <c r="AU130" s="18">
        <v>0</v>
      </c>
      <c r="AV130" s="18">
        <v>100</v>
      </c>
      <c r="AW130" s="18">
        <v>0</v>
      </c>
      <c r="AX130" s="18">
        <v>0</v>
      </c>
      <c r="AY130" s="18">
        <v>0</v>
      </c>
      <c r="AZ130" s="18">
        <v>0</v>
      </c>
      <c r="BA130" s="18">
        <v>0</v>
      </c>
      <c r="BB130" s="18">
        <v>0</v>
      </c>
      <c r="BC130" s="18">
        <v>0</v>
      </c>
      <c r="BD130" s="18">
        <v>0</v>
      </c>
      <c r="BE130" s="18">
        <v>100</v>
      </c>
      <c r="BF130" s="18">
        <v>0</v>
      </c>
      <c r="BG130" s="18">
        <v>0</v>
      </c>
      <c r="BH130" s="18">
        <v>100</v>
      </c>
      <c r="BI130" s="18">
        <v>0</v>
      </c>
    </row>
    <row r="131" spans="1:61" s="22" customFormat="1" ht="12">
      <c r="A131" s="12">
        <v>4381</v>
      </c>
      <c r="B131" s="13" t="s">
        <v>274</v>
      </c>
      <c r="C131" s="14">
        <v>54253</v>
      </c>
      <c r="D131" s="14" t="s">
        <v>471</v>
      </c>
      <c r="E131" s="16">
        <v>29.400200000000002</v>
      </c>
      <c r="F131" s="16">
        <v>-94.965400000000002</v>
      </c>
      <c r="G131" s="13" t="s">
        <v>507</v>
      </c>
      <c r="H131" s="13" t="s">
        <v>508</v>
      </c>
      <c r="I131" s="15">
        <v>0</v>
      </c>
      <c r="J131" s="16">
        <v>0.57069999999999999</v>
      </c>
      <c r="K131" s="17">
        <v>55</v>
      </c>
      <c r="L131" s="15">
        <v>1</v>
      </c>
      <c r="M131" s="17">
        <v>0</v>
      </c>
      <c r="N131" s="21" t="s">
        <v>598</v>
      </c>
      <c r="O131" s="15">
        <v>0</v>
      </c>
      <c r="P131" s="17">
        <v>2337080.8650000002</v>
      </c>
      <c r="Q131" s="18">
        <v>0.78200000000000003</v>
      </c>
      <c r="R131" s="18">
        <v>0.78200000000000003</v>
      </c>
      <c r="S131" s="18">
        <v>2.8799999999999999E-2</v>
      </c>
      <c r="T131" s="19">
        <v>994.23419999999999</v>
      </c>
      <c r="U131" s="19">
        <v>19.771000000000001</v>
      </c>
      <c r="V131" s="19">
        <v>1.9771000000000001</v>
      </c>
      <c r="W131" s="20" t="s">
        <v>598</v>
      </c>
      <c r="X131" s="18">
        <v>9.1999999999999998E-2</v>
      </c>
      <c r="Y131" s="18">
        <v>9.1999999999999998E-2</v>
      </c>
      <c r="Z131" s="18">
        <v>3.3999999999999998E-3</v>
      </c>
      <c r="AA131" s="19">
        <v>116.9687</v>
      </c>
      <c r="AB131" s="21" t="s">
        <v>598</v>
      </c>
      <c r="AC131" s="18">
        <v>8500</v>
      </c>
      <c r="AD131" s="17">
        <v>0</v>
      </c>
      <c r="AE131" s="17">
        <v>0</v>
      </c>
      <c r="AF131" s="17">
        <v>274950.69</v>
      </c>
      <c r="AG131" s="17">
        <v>0</v>
      </c>
      <c r="AH131" s="17">
        <v>0</v>
      </c>
      <c r="AI131" s="17">
        <v>0</v>
      </c>
      <c r="AJ131" s="17">
        <v>0</v>
      </c>
      <c r="AK131" s="17">
        <v>0</v>
      </c>
      <c r="AL131" s="17">
        <v>0</v>
      </c>
      <c r="AM131" s="17">
        <v>0</v>
      </c>
      <c r="AN131" s="17">
        <v>0</v>
      </c>
      <c r="AO131" s="17">
        <v>274950.69</v>
      </c>
      <c r="AP131" s="17">
        <v>0</v>
      </c>
      <c r="AQ131" s="17">
        <v>0</v>
      </c>
      <c r="AR131" s="17">
        <v>274950.69</v>
      </c>
      <c r="AS131" s="17">
        <v>0</v>
      </c>
      <c r="AT131" s="18">
        <v>0</v>
      </c>
      <c r="AU131" s="18">
        <v>0</v>
      </c>
      <c r="AV131" s="18">
        <v>100</v>
      </c>
      <c r="AW131" s="18">
        <v>0</v>
      </c>
      <c r="AX131" s="18">
        <v>0</v>
      </c>
      <c r="AY131" s="18">
        <v>0</v>
      </c>
      <c r="AZ131" s="18">
        <v>0</v>
      </c>
      <c r="BA131" s="18">
        <v>0</v>
      </c>
      <c r="BB131" s="18">
        <v>0</v>
      </c>
      <c r="BC131" s="18">
        <v>0</v>
      </c>
      <c r="BD131" s="18">
        <v>0</v>
      </c>
      <c r="BE131" s="18">
        <v>100</v>
      </c>
      <c r="BF131" s="18">
        <v>0</v>
      </c>
      <c r="BG131" s="18">
        <v>0</v>
      </c>
      <c r="BH131" s="18">
        <v>100</v>
      </c>
      <c r="BI131" s="18">
        <v>0</v>
      </c>
    </row>
    <row r="132" spans="1:61" s="22" customFormat="1" ht="12" hidden="1">
      <c r="A132" s="12">
        <v>4396</v>
      </c>
      <c r="B132" s="13" t="s">
        <v>287</v>
      </c>
      <c r="C132" s="14">
        <v>54291</v>
      </c>
      <c r="D132" s="14" t="s">
        <v>303</v>
      </c>
      <c r="E132" s="16">
        <v>28.004000000000001</v>
      </c>
      <c r="F132" s="16">
        <v>-97.512299999999996</v>
      </c>
      <c r="G132" s="13" t="s">
        <v>288</v>
      </c>
      <c r="H132" s="13"/>
      <c r="I132" s="15">
        <v>0</v>
      </c>
      <c r="J132" s="16">
        <v>0.84330000000000005</v>
      </c>
      <c r="K132" s="17">
        <v>24</v>
      </c>
      <c r="L132" s="15">
        <v>1</v>
      </c>
      <c r="M132" s="17">
        <v>0</v>
      </c>
      <c r="N132" s="21" t="s">
        <v>598</v>
      </c>
      <c r="O132" s="15">
        <v>0</v>
      </c>
      <c r="P132" s="17">
        <v>0</v>
      </c>
      <c r="Q132" s="18">
        <v>0</v>
      </c>
      <c r="R132" s="18">
        <v>0</v>
      </c>
      <c r="S132" s="18">
        <v>0</v>
      </c>
      <c r="T132" s="19">
        <v>0</v>
      </c>
      <c r="U132" s="19">
        <v>0</v>
      </c>
      <c r="V132" s="19">
        <v>0</v>
      </c>
      <c r="W132" s="20" t="s">
        <v>598</v>
      </c>
      <c r="X132" s="18">
        <v>0</v>
      </c>
      <c r="Y132" s="18">
        <v>0</v>
      </c>
      <c r="Z132" s="18">
        <v>0</v>
      </c>
      <c r="AA132" s="19">
        <v>0</v>
      </c>
      <c r="AB132" s="21" t="s">
        <v>598</v>
      </c>
      <c r="AC132" s="18">
        <v>0</v>
      </c>
      <c r="AD132" s="17">
        <v>0</v>
      </c>
      <c r="AE132" s="17">
        <v>0</v>
      </c>
      <c r="AF132" s="17">
        <v>0</v>
      </c>
      <c r="AG132" s="17">
        <v>0</v>
      </c>
      <c r="AH132" s="17">
        <v>0</v>
      </c>
      <c r="AI132" s="17">
        <v>0</v>
      </c>
      <c r="AJ132" s="17">
        <v>0</v>
      </c>
      <c r="AK132" s="17">
        <v>0</v>
      </c>
      <c r="AL132" s="17">
        <v>0</v>
      </c>
      <c r="AM132" s="17">
        <v>0</v>
      </c>
      <c r="AN132" s="17">
        <v>177300.45</v>
      </c>
      <c r="AO132" s="17">
        <v>177300.45</v>
      </c>
      <c r="AP132" s="17">
        <v>0</v>
      </c>
      <c r="AQ132" s="17">
        <v>0</v>
      </c>
      <c r="AR132" s="17">
        <v>177300.45</v>
      </c>
      <c r="AS132" s="17">
        <v>0</v>
      </c>
      <c r="AT132" s="18">
        <v>0</v>
      </c>
      <c r="AU132" s="18">
        <v>0</v>
      </c>
      <c r="AV132" s="18">
        <v>0</v>
      </c>
      <c r="AW132" s="18">
        <v>0</v>
      </c>
      <c r="AX132" s="18">
        <v>0</v>
      </c>
      <c r="AY132" s="18">
        <v>0</v>
      </c>
      <c r="AZ132" s="18">
        <v>0</v>
      </c>
      <c r="BA132" s="18">
        <v>0</v>
      </c>
      <c r="BB132" s="18">
        <v>0</v>
      </c>
      <c r="BC132" s="18">
        <v>0</v>
      </c>
      <c r="BD132" s="18">
        <v>100</v>
      </c>
      <c r="BE132" s="18">
        <v>100</v>
      </c>
      <c r="BF132" s="18">
        <v>0</v>
      </c>
      <c r="BG132" s="18">
        <v>0</v>
      </c>
      <c r="BH132" s="18">
        <v>100</v>
      </c>
      <c r="BI132" s="18">
        <v>0</v>
      </c>
    </row>
    <row r="133" spans="1:61" s="22" customFormat="1" ht="12">
      <c r="A133" s="12">
        <v>4449</v>
      </c>
      <c r="B133" s="13" t="s">
        <v>242</v>
      </c>
      <c r="C133" s="14">
        <v>54330</v>
      </c>
      <c r="D133" s="14" t="s">
        <v>600</v>
      </c>
      <c r="E133" s="16">
        <v>29.8614</v>
      </c>
      <c r="F133" s="16">
        <v>-95.399600000000007</v>
      </c>
      <c r="G133" s="13" t="s">
        <v>507</v>
      </c>
      <c r="H133" s="13" t="s">
        <v>508</v>
      </c>
      <c r="I133" s="15">
        <v>0</v>
      </c>
      <c r="J133" s="16">
        <v>1.1143000000000001</v>
      </c>
      <c r="K133" s="17">
        <v>3.7</v>
      </c>
      <c r="L133" s="15">
        <v>1</v>
      </c>
      <c r="M133" s="17">
        <v>0</v>
      </c>
      <c r="N133" s="21" t="s">
        <v>598</v>
      </c>
      <c r="O133" s="15">
        <v>0</v>
      </c>
      <c r="P133" s="17">
        <v>307001.64</v>
      </c>
      <c r="Q133" s="18">
        <v>0.78200000000000003</v>
      </c>
      <c r="R133" s="18">
        <v>0.78200000000000003</v>
      </c>
      <c r="S133" s="18">
        <v>2.8899999999999999E-2</v>
      </c>
      <c r="T133" s="19">
        <v>994.23419999999999</v>
      </c>
      <c r="U133" s="19">
        <v>19.771000000000001</v>
      </c>
      <c r="V133" s="19">
        <v>1.9771000000000001</v>
      </c>
      <c r="W133" s="20" t="s">
        <v>598</v>
      </c>
      <c r="X133" s="18">
        <v>9.1999999999999998E-2</v>
      </c>
      <c r="Y133" s="18">
        <v>9.1999999999999998E-2</v>
      </c>
      <c r="Z133" s="18">
        <v>3.3999999999999998E-3</v>
      </c>
      <c r="AA133" s="19">
        <v>116.9687</v>
      </c>
      <c r="AB133" s="21" t="s">
        <v>598</v>
      </c>
      <c r="AC133" s="18">
        <v>8500</v>
      </c>
      <c r="AD133" s="17">
        <v>0</v>
      </c>
      <c r="AE133" s="17">
        <v>0</v>
      </c>
      <c r="AF133" s="17">
        <v>36117.839999999997</v>
      </c>
      <c r="AG133" s="17">
        <v>0</v>
      </c>
      <c r="AH133" s="17">
        <v>0</v>
      </c>
      <c r="AI133" s="17">
        <v>0</v>
      </c>
      <c r="AJ133" s="17">
        <v>0</v>
      </c>
      <c r="AK133" s="17">
        <v>0</v>
      </c>
      <c r="AL133" s="17">
        <v>0</v>
      </c>
      <c r="AM133" s="17">
        <v>0</v>
      </c>
      <c r="AN133" s="17">
        <v>0</v>
      </c>
      <c r="AO133" s="17">
        <v>36117.839999999997</v>
      </c>
      <c r="AP133" s="17">
        <v>0</v>
      </c>
      <c r="AQ133" s="17">
        <v>0</v>
      </c>
      <c r="AR133" s="17">
        <v>36117.839999999997</v>
      </c>
      <c r="AS133" s="17">
        <v>0</v>
      </c>
      <c r="AT133" s="18">
        <v>0</v>
      </c>
      <c r="AU133" s="18">
        <v>0</v>
      </c>
      <c r="AV133" s="18">
        <v>100</v>
      </c>
      <c r="AW133" s="18">
        <v>0</v>
      </c>
      <c r="AX133" s="18">
        <v>0</v>
      </c>
      <c r="AY133" s="18">
        <v>0</v>
      </c>
      <c r="AZ133" s="18">
        <v>0</v>
      </c>
      <c r="BA133" s="18">
        <v>0</v>
      </c>
      <c r="BB133" s="18">
        <v>0</v>
      </c>
      <c r="BC133" s="18">
        <v>0</v>
      </c>
      <c r="BD133" s="18">
        <v>0</v>
      </c>
      <c r="BE133" s="18">
        <v>100</v>
      </c>
      <c r="BF133" s="18">
        <v>0</v>
      </c>
      <c r="BG133" s="18">
        <v>0</v>
      </c>
      <c r="BH133" s="18">
        <v>100</v>
      </c>
      <c r="BI133" s="18">
        <v>0</v>
      </c>
    </row>
    <row r="134" spans="1:61" s="22" customFormat="1" ht="12" hidden="1">
      <c r="A134" s="12">
        <v>4377</v>
      </c>
      <c r="B134" s="13" t="s">
        <v>269</v>
      </c>
      <c r="C134" s="14">
        <v>54338</v>
      </c>
      <c r="D134" s="14" t="s">
        <v>413</v>
      </c>
      <c r="E134" s="16">
        <v>26.401199999999999</v>
      </c>
      <c r="F134" s="16">
        <v>-98.191299999999998</v>
      </c>
      <c r="G134" s="13" t="s">
        <v>270</v>
      </c>
      <c r="H134" s="13"/>
      <c r="I134" s="15">
        <v>0</v>
      </c>
      <c r="J134" s="16">
        <v>0.31890000000000002</v>
      </c>
      <c r="K134" s="17">
        <v>7.5</v>
      </c>
      <c r="L134" s="15">
        <v>1</v>
      </c>
      <c r="M134" s="17">
        <v>1153419.48</v>
      </c>
      <c r="N134" s="18">
        <v>6.2E-2</v>
      </c>
      <c r="O134" s="15">
        <v>0</v>
      </c>
      <c r="P134" s="17">
        <v>167766.17050000001</v>
      </c>
      <c r="Q134" s="18">
        <v>1.8352999999999999</v>
      </c>
      <c r="R134" s="18">
        <v>1.8404</v>
      </c>
      <c r="S134" s="18">
        <v>0.1211</v>
      </c>
      <c r="T134" s="19">
        <v>16.493400000000001</v>
      </c>
      <c r="U134" s="19">
        <v>549.23030000000006</v>
      </c>
      <c r="V134" s="19">
        <v>73.219800000000006</v>
      </c>
      <c r="W134" s="20" t="s">
        <v>598</v>
      </c>
      <c r="X134" s="18">
        <v>0.22919999999999999</v>
      </c>
      <c r="Y134" s="18">
        <v>0.22900000000000001</v>
      </c>
      <c r="Z134" s="18">
        <v>1.5100000000000001E-2</v>
      </c>
      <c r="AA134" s="19">
        <v>2.0598000000000001</v>
      </c>
      <c r="AB134" s="21" t="s">
        <v>598</v>
      </c>
      <c r="AC134" s="18">
        <v>8007.1903000000002</v>
      </c>
      <c r="AD134" s="17">
        <v>0</v>
      </c>
      <c r="AE134" s="17">
        <v>0</v>
      </c>
      <c r="AF134" s="17">
        <v>0</v>
      </c>
      <c r="AG134" s="17">
        <v>0</v>
      </c>
      <c r="AH134" s="17">
        <v>0</v>
      </c>
      <c r="AI134" s="17">
        <v>20951.939999999999</v>
      </c>
      <c r="AJ134" s="17">
        <v>0</v>
      </c>
      <c r="AK134" s="17">
        <v>0</v>
      </c>
      <c r="AL134" s="17">
        <v>0</v>
      </c>
      <c r="AM134" s="17">
        <v>0</v>
      </c>
      <c r="AN134" s="17">
        <v>0</v>
      </c>
      <c r="AO134" s="17">
        <v>0</v>
      </c>
      <c r="AP134" s="17">
        <v>20951.939999999999</v>
      </c>
      <c r="AQ134" s="17">
        <v>20951.939999999999</v>
      </c>
      <c r="AR134" s="17">
        <v>20951.939999999999</v>
      </c>
      <c r="AS134" s="17">
        <v>0</v>
      </c>
      <c r="AT134" s="18">
        <v>0</v>
      </c>
      <c r="AU134" s="18">
        <v>0</v>
      </c>
      <c r="AV134" s="18">
        <v>0</v>
      </c>
      <c r="AW134" s="18">
        <v>0</v>
      </c>
      <c r="AX134" s="18">
        <v>0</v>
      </c>
      <c r="AY134" s="18">
        <v>100</v>
      </c>
      <c r="AZ134" s="18">
        <v>0</v>
      </c>
      <c r="BA134" s="18">
        <v>0</v>
      </c>
      <c r="BB134" s="18">
        <v>0</v>
      </c>
      <c r="BC134" s="18">
        <v>0</v>
      </c>
      <c r="BD134" s="18">
        <v>0</v>
      </c>
      <c r="BE134" s="18">
        <v>0</v>
      </c>
      <c r="BF134" s="18">
        <v>100</v>
      </c>
      <c r="BG134" s="18">
        <v>100</v>
      </c>
      <c r="BH134" s="18">
        <v>100</v>
      </c>
      <c r="BI134" s="18">
        <v>0</v>
      </c>
    </row>
    <row r="135" spans="1:61" s="22" customFormat="1" ht="12" hidden="1">
      <c r="A135" s="12">
        <v>4371</v>
      </c>
      <c r="B135" s="13" t="s">
        <v>261</v>
      </c>
      <c r="C135" s="14">
        <v>54364</v>
      </c>
      <c r="D135" s="14" t="s">
        <v>262</v>
      </c>
      <c r="E135" s="16">
        <v>33.983199999999997</v>
      </c>
      <c r="F135" s="16">
        <v>-98.703199999999995</v>
      </c>
      <c r="G135" s="13" t="s">
        <v>263</v>
      </c>
      <c r="H135" s="13" t="s">
        <v>602</v>
      </c>
      <c r="I135" s="15">
        <v>0</v>
      </c>
      <c r="J135" s="16">
        <v>2.8E-3</v>
      </c>
      <c r="K135" s="17">
        <v>6</v>
      </c>
      <c r="L135" s="15">
        <v>0</v>
      </c>
      <c r="M135" s="17">
        <v>0</v>
      </c>
      <c r="N135" s="21">
        <v>0</v>
      </c>
      <c r="O135" s="15">
        <v>0</v>
      </c>
      <c r="P135" s="17">
        <v>958.74</v>
      </c>
      <c r="Q135" s="18">
        <v>8.8943999999999992</v>
      </c>
      <c r="R135" s="18">
        <v>8.8934999999999995</v>
      </c>
      <c r="S135" s="18">
        <v>1.3653</v>
      </c>
      <c r="T135" s="19">
        <v>1059.3534</v>
      </c>
      <c r="U135" s="19">
        <v>45.838200000000001</v>
      </c>
      <c r="V135" s="19">
        <v>9.1676000000000002</v>
      </c>
      <c r="W135" s="20" t="s">
        <v>598</v>
      </c>
      <c r="X135" s="18">
        <v>1.3540000000000001</v>
      </c>
      <c r="Y135" s="18">
        <v>1.3540000000000001</v>
      </c>
      <c r="Z135" s="18">
        <v>0.20780000000000001</v>
      </c>
      <c r="AA135" s="19">
        <v>161.26650000000001</v>
      </c>
      <c r="AB135" s="21" t="s">
        <v>598</v>
      </c>
      <c r="AC135" s="18">
        <v>6568.9620000000004</v>
      </c>
      <c r="AD135" s="17">
        <v>0</v>
      </c>
      <c r="AE135" s="17">
        <v>145.94999999999999</v>
      </c>
      <c r="AF135" s="17">
        <v>0</v>
      </c>
      <c r="AG135" s="17">
        <v>0</v>
      </c>
      <c r="AH135" s="17">
        <v>0</v>
      </c>
      <c r="AI135" s="17">
        <v>0</v>
      </c>
      <c r="AJ135" s="17">
        <v>0</v>
      </c>
      <c r="AK135" s="17">
        <v>0</v>
      </c>
      <c r="AL135" s="17">
        <v>0</v>
      </c>
      <c r="AM135" s="17">
        <v>0</v>
      </c>
      <c r="AN135" s="17">
        <v>0</v>
      </c>
      <c r="AO135" s="17">
        <v>145.94999999999999</v>
      </c>
      <c r="AP135" s="17">
        <v>0</v>
      </c>
      <c r="AQ135" s="17">
        <v>0</v>
      </c>
      <c r="AR135" s="17">
        <v>145.94999999999999</v>
      </c>
      <c r="AS135" s="17">
        <v>0</v>
      </c>
      <c r="AT135" s="18">
        <v>0</v>
      </c>
      <c r="AU135" s="18">
        <v>100</v>
      </c>
      <c r="AV135" s="18">
        <v>0</v>
      </c>
      <c r="AW135" s="18">
        <v>0</v>
      </c>
      <c r="AX135" s="18">
        <v>0</v>
      </c>
      <c r="AY135" s="18">
        <v>0</v>
      </c>
      <c r="AZ135" s="18">
        <v>0</v>
      </c>
      <c r="BA135" s="18">
        <v>0</v>
      </c>
      <c r="BB135" s="18">
        <v>0</v>
      </c>
      <c r="BC135" s="18">
        <v>0</v>
      </c>
      <c r="BD135" s="18">
        <v>0</v>
      </c>
      <c r="BE135" s="18">
        <v>100</v>
      </c>
      <c r="BF135" s="18">
        <v>0</v>
      </c>
      <c r="BG135" s="18">
        <v>0</v>
      </c>
      <c r="BH135" s="18">
        <v>100</v>
      </c>
      <c r="BI135" s="18">
        <v>0</v>
      </c>
    </row>
    <row r="136" spans="1:61" s="22" customFormat="1" ht="12">
      <c r="A136" s="12">
        <v>4213</v>
      </c>
      <c r="B136" s="13" t="s">
        <v>432</v>
      </c>
      <c r="C136" s="14">
        <v>54458</v>
      </c>
      <c r="D136" s="14" t="s">
        <v>433</v>
      </c>
      <c r="E136" s="16">
        <v>31.370200000000001</v>
      </c>
      <c r="F136" s="16">
        <v>-102.03789999999999</v>
      </c>
      <c r="G136" s="13" t="s">
        <v>507</v>
      </c>
      <c r="H136" s="13" t="s">
        <v>508</v>
      </c>
      <c r="I136" s="15">
        <v>0</v>
      </c>
      <c r="J136" s="16">
        <v>0.2291</v>
      </c>
      <c r="K136" s="17">
        <v>2</v>
      </c>
      <c r="L136" s="15">
        <v>0</v>
      </c>
      <c r="M136" s="17">
        <v>0</v>
      </c>
      <c r="N136" s="18">
        <v>0</v>
      </c>
      <c r="O136" s="15">
        <v>0</v>
      </c>
      <c r="P136" s="17">
        <v>51520.6</v>
      </c>
      <c r="Q136" s="18">
        <v>3.4784000000000002</v>
      </c>
      <c r="R136" s="18">
        <v>3.4784000000000002</v>
      </c>
      <c r="S136" s="18">
        <v>4.3799999999999999E-2</v>
      </c>
      <c r="T136" s="19">
        <v>1501.3388</v>
      </c>
      <c r="U136" s="19">
        <v>29.8551</v>
      </c>
      <c r="V136" s="19">
        <v>2.9855</v>
      </c>
      <c r="W136" s="20" t="s">
        <v>598</v>
      </c>
      <c r="X136" s="18">
        <v>0.27100000000000002</v>
      </c>
      <c r="Y136" s="18">
        <v>0.27100000000000002</v>
      </c>
      <c r="Z136" s="18">
        <v>3.3999999999999998E-3</v>
      </c>
      <c r="AA136" s="19">
        <v>116.9687</v>
      </c>
      <c r="AB136" s="21" t="s">
        <v>598</v>
      </c>
      <c r="AC136" s="18">
        <v>12835.3866</v>
      </c>
      <c r="AD136" s="17">
        <v>0</v>
      </c>
      <c r="AE136" s="17">
        <v>0</v>
      </c>
      <c r="AF136" s="17">
        <v>4013.95</v>
      </c>
      <c r="AG136" s="17">
        <v>0</v>
      </c>
      <c r="AH136" s="17">
        <v>0</v>
      </c>
      <c r="AI136" s="17">
        <v>0</v>
      </c>
      <c r="AJ136" s="17">
        <v>0</v>
      </c>
      <c r="AK136" s="17">
        <v>0</v>
      </c>
      <c r="AL136" s="17">
        <v>0</v>
      </c>
      <c r="AM136" s="17">
        <v>0</v>
      </c>
      <c r="AN136" s="17">
        <v>0</v>
      </c>
      <c r="AO136" s="17">
        <v>4013.95</v>
      </c>
      <c r="AP136" s="17">
        <v>0</v>
      </c>
      <c r="AQ136" s="17">
        <v>0</v>
      </c>
      <c r="AR136" s="17">
        <v>4013.95</v>
      </c>
      <c r="AS136" s="17">
        <v>0</v>
      </c>
      <c r="AT136" s="18">
        <v>0</v>
      </c>
      <c r="AU136" s="18">
        <v>0</v>
      </c>
      <c r="AV136" s="18">
        <v>100</v>
      </c>
      <c r="AW136" s="18">
        <v>0</v>
      </c>
      <c r="AX136" s="18">
        <v>0</v>
      </c>
      <c r="AY136" s="18">
        <v>0</v>
      </c>
      <c r="AZ136" s="18">
        <v>0</v>
      </c>
      <c r="BA136" s="18">
        <v>0</v>
      </c>
      <c r="BB136" s="18">
        <v>0</v>
      </c>
      <c r="BC136" s="18">
        <v>0</v>
      </c>
      <c r="BD136" s="18">
        <v>0</v>
      </c>
      <c r="BE136" s="18">
        <v>100</v>
      </c>
      <c r="BF136" s="18">
        <v>0</v>
      </c>
      <c r="BG136" s="18">
        <v>0</v>
      </c>
      <c r="BH136" s="18">
        <v>100</v>
      </c>
      <c r="BI136" s="18">
        <v>0</v>
      </c>
    </row>
    <row r="137" spans="1:61" s="22" customFormat="1" ht="12">
      <c r="A137" s="12">
        <v>4333</v>
      </c>
      <c r="B137" s="13" t="s">
        <v>346</v>
      </c>
      <c r="C137" s="14">
        <v>54459</v>
      </c>
      <c r="D137" s="14" t="s">
        <v>347</v>
      </c>
      <c r="E137" s="16">
        <v>31.3705</v>
      </c>
      <c r="F137" s="16">
        <v>-101.5226</v>
      </c>
      <c r="G137" s="13" t="s">
        <v>507</v>
      </c>
      <c r="H137" s="13" t="s">
        <v>508</v>
      </c>
      <c r="I137" s="15">
        <v>0</v>
      </c>
      <c r="J137" s="16">
        <v>0.39179999999999998</v>
      </c>
      <c r="K137" s="17">
        <v>3.6</v>
      </c>
      <c r="L137" s="15">
        <v>0</v>
      </c>
      <c r="M137" s="17">
        <v>0</v>
      </c>
      <c r="N137" s="18">
        <v>0</v>
      </c>
      <c r="O137" s="15">
        <v>0</v>
      </c>
      <c r="P137" s="17">
        <v>167691.95000000001</v>
      </c>
      <c r="Q137" s="18">
        <v>3.6781999999999999</v>
      </c>
      <c r="R137" s="18">
        <v>3.6781999999999999</v>
      </c>
      <c r="S137" s="18">
        <v>4.5199999999999997E-2</v>
      </c>
      <c r="T137" s="19">
        <v>1587.5996</v>
      </c>
      <c r="U137" s="19">
        <v>31.570499999999999</v>
      </c>
      <c r="V137" s="19">
        <v>3.157</v>
      </c>
      <c r="W137" s="20" t="s">
        <v>598</v>
      </c>
      <c r="X137" s="18">
        <v>0.27100000000000002</v>
      </c>
      <c r="Y137" s="18">
        <v>0.27100000000000002</v>
      </c>
      <c r="Z137" s="18">
        <v>3.3E-3</v>
      </c>
      <c r="AA137" s="19">
        <v>116.9687</v>
      </c>
      <c r="AB137" s="21" t="s">
        <v>598</v>
      </c>
      <c r="AC137" s="18">
        <v>13572.8554</v>
      </c>
      <c r="AD137" s="17">
        <v>0</v>
      </c>
      <c r="AE137" s="17">
        <v>0</v>
      </c>
      <c r="AF137" s="17">
        <v>12354.95</v>
      </c>
      <c r="AG137" s="17">
        <v>0</v>
      </c>
      <c r="AH137" s="17">
        <v>0</v>
      </c>
      <c r="AI137" s="17">
        <v>0</v>
      </c>
      <c r="AJ137" s="17">
        <v>0</v>
      </c>
      <c r="AK137" s="17">
        <v>0</v>
      </c>
      <c r="AL137" s="17">
        <v>0</v>
      </c>
      <c r="AM137" s="17">
        <v>0</v>
      </c>
      <c r="AN137" s="17">
        <v>0</v>
      </c>
      <c r="AO137" s="17">
        <v>12354.95</v>
      </c>
      <c r="AP137" s="17">
        <v>0</v>
      </c>
      <c r="AQ137" s="17">
        <v>0</v>
      </c>
      <c r="AR137" s="17">
        <v>12354.95</v>
      </c>
      <c r="AS137" s="17">
        <v>0</v>
      </c>
      <c r="AT137" s="18">
        <v>0</v>
      </c>
      <c r="AU137" s="18">
        <v>0</v>
      </c>
      <c r="AV137" s="18">
        <v>100</v>
      </c>
      <c r="AW137" s="18">
        <v>0</v>
      </c>
      <c r="AX137" s="18">
        <v>0</v>
      </c>
      <c r="AY137" s="18">
        <v>0</v>
      </c>
      <c r="AZ137" s="18">
        <v>0</v>
      </c>
      <c r="BA137" s="18">
        <v>0</v>
      </c>
      <c r="BB137" s="18">
        <v>0</v>
      </c>
      <c r="BC137" s="18">
        <v>0</v>
      </c>
      <c r="BD137" s="18">
        <v>0</v>
      </c>
      <c r="BE137" s="18">
        <v>100</v>
      </c>
      <c r="BF137" s="18">
        <v>0</v>
      </c>
      <c r="BG137" s="18">
        <v>0</v>
      </c>
      <c r="BH137" s="18">
        <v>100</v>
      </c>
      <c r="BI137" s="18">
        <v>0</v>
      </c>
    </row>
    <row r="138" spans="1:61" s="22" customFormat="1" ht="12" hidden="1">
      <c r="A138" s="12">
        <v>4439</v>
      </c>
      <c r="B138" s="13" t="s">
        <v>233</v>
      </c>
      <c r="C138" s="14">
        <v>54520</v>
      </c>
      <c r="D138" s="14" t="s">
        <v>391</v>
      </c>
      <c r="E138" s="16">
        <v>32.773800000000001</v>
      </c>
      <c r="F138" s="16">
        <v>-97.285200000000003</v>
      </c>
      <c r="G138" s="13" t="s">
        <v>234</v>
      </c>
      <c r="H138" s="13"/>
      <c r="I138" s="15">
        <v>0</v>
      </c>
      <c r="J138" s="16">
        <v>0.2873</v>
      </c>
      <c r="K138" s="17">
        <v>12.4</v>
      </c>
      <c r="L138" s="15">
        <v>1</v>
      </c>
      <c r="M138" s="17">
        <v>0</v>
      </c>
      <c r="N138" s="21" t="s">
        <v>598</v>
      </c>
      <c r="O138" s="15">
        <v>0</v>
      </c>
      <c r="P138" s="17">
        <v>265259.07500000001</v>
      </c>
      <c r="Q138" s="18">
        <v>0.43490000000000001</v>
      </c>
      <c r="R138" s="18">
        <v>0.43530000000000002</v>
      </c>
      <c r="S138" s="18">
        <v>2.0000000000000001E-4</v>
      </c>
      <c r="T138" s="19">
        <v>5.3952999999999998</v>
      </c>
      <c r="U138" s="19">
        <v>0</v>
      </c>
      <c r="V138" s="19">
        <v>0</v>
      </c>
      <c r="W138" s="20" t="s">
        <v>598</v>
      </c>
      <c r="X138" s="18">
        <v>5.1200000000000002E-2</v>
      </c>
      <c r="Y138" s="18">
        <v>5.1200000000000002E-2</v>
      </c>
      <c r="Z138" s="18">
        <v>0</v>
      </c>
      <c r="AA138" s="19">
        <v>0.63470000000000004</v>
      </c>
      <c r="AB138" s="21" t="s">
        <v>598</v>
      </c>
      <c r="AC138" s="18">
        <v>8500</v>
      </c>
      <c r="AD138" s="17">
        <v>0</v>
      </c>
      <c r="AE138" s="17">
        <v>0</v>
      </c>
      <c r="AF138" s="17">
        <v>169.49</v>
      </c>
      <c r="AG138" s="17">
        <v>0</v>
      </c>
      <c r="AH138" s="17">
        <v>0</v>
      </c>
      <c r="AI138" s="17">
        <v>31037.46</v>
      </c>
      <c r="AJ138" s="17">
        <v>0</v>
      </c>
      <c r="AK138" s="17">
        <v>0</v>
      </c>
      <c r="AL138" s="17">
        <v>0</v>
      </c>
      <c r="AM138" s="17">
        <v>0</v>
      </c>
      <c r="AN138" s="17">
        <v>0</v>
      </c>
      <c r="AO138" s="17">
        <v>169.49</v>
      </c>
      <c r="AP138" s="17">
        <v>31037.46</v>
      </c>
      <c r="AQ138" s="17">
        <v>31037.46</v>
      </c>
      <c r="AR138" s="17">
        <v>31206.95</v>
      </c>
      <c r="AS138" s="17">
        <v>0</v>
      </c>
      <c r="AT138" s="18">
        <v>0</v>
      </c>
      <c r="AU138" s="18">
        <v>0</v>
      </c>
      <c r="AV138" s="18">
        <v>0.54310000000000003</v>
      </c>
      <c r="AW138" s="18">
        <v>0</v>
      </c>
      <c r="AX138" s="18">
        <v>0</v>
      </c>
      <c r="AY138" s="18">
        <v>99.456900000000005</v>
      </c>
      <c r="AZ138" s="18">
        <v>0</v>
      </c>
      <c r="BA138" s="18">
        <v>0</v>
      </c>
      <c r="BB138" s="18">
        <v>0</v>
      </c>
      <c r="BC138" s="18">
        <v>0</v>
      </c>
      <c r="BD138" s="18">
        <v>0</v>
      </c>
      <c r="BE138" s="18">
        <v>0.54310000000000003</v>
      </c>
      <c r="BF138" s="18">
        <v>99.456900000000005</v>
      </c>
      <c r="BG138" s="18">
        <v>99.456900000000005</v>
      </c>
      <c r="BH138" s="18">
        <v>100</v>
      </c>
      <c r="BI138" s="18">
        <v>0</v>
      </c>
    </row>
    <row r="139" spans="1:61" s="22" customFormat="1" ht="12">
      <c r="A139" s="12">
        <v>4431</v>
      </c>
      <c r="B139" s="13" t="s">
        <v>224</v>
      </c>
      <c r="C139" s="14">
        <v>54606</v>
      </c>
      <c r="D139" s="14" t="s">
        <v>512</v>
      </c>
      <c r="E139" s="16">
        <v>29.452300000000001</v>
      </c>
      <c r="F139" s="16">
        <v>-98.525099999999995</v>
      </c>
      <c r="G139" s="13" t="s">
        <v>507</v>
      </c>
      <c r="H139" s="13" t="s">
        <v>508</v>
      </c>
      <c r="I139" s="15">
        <v>0</v>
      </c>
      <c r="J139" s="16">
        <v>0.2014</v>
      </c>
      <c r="K139" s="17">
        <v>3.4</v>
      </c>
      <c r="L139" s="15">
        <v>1</v>
      </c>
      <c r="M139" s="17">
        <v>0</v>
      </c>
      <c r="N139" s="21" t="s">
        <v>598</v>
      </c>
      <c r="O139" s="15">
        <v>0</v>
      </c>
      <c r="P139" s="17">
        <v>50986.995000000003</v>
      </c>
      <c r="Q139" s="18">
        <v>2.9571999999999998</v>
      </c>
      <c r="R139" s="18">
        <v>2.9138999999999999</v>
      </c>
      <c r="S139" s="18">
        <v>0.1366</v>
      </c>
      <c r="T139" s="19">
        <v>1020.9721</v>
      </c>
      <c r="U139" s="19">
        <v>22.578900000000001</v>
      </c>
      <c r="V139" s="19">
        <v>2.6791</v>
      </c>
      <c r="W139" s="20" t="s">
        <v>598</v>
      </c>
      <c r="X139" s="18">
        <v>0.34789999999999999</v>
      </c>
      <c r="Y139" s="18">
        <v>0.34279999999999999</v>
      </c>
      <c r="Z139" s="18">
        <v>1.61E-2</v>
      </c>
      <c r="AA139" s="19">
        <v>120.1144</v>
      </c>
      <c r="AB139" s="21" t="s">
        <v>598</v>
      </c>
      <c r="AC139" s="18">
        <v>8500</v>
      </c>
      <c r="AD139" s="17">
        <v>0</v>
      </c>
      <c r="AE139" s="17">
        <v>425.9</v>
      </c>
      <c r="AF139" s="17">
        <v>5572.57</v>
      </c>
      <c r="AG139" s="17">
        <v>0</v>
      </c>
      <c r="AH139" s="17">
        <v>0</v>
      </c>
      <c r="AI139" s="17">
        <v>0</v>
      </c>
      <c r="AJ139" s="17">
        <v>0</v>
      </c>
      <c r="AK139" s="17">
        <v>0</v>
      </c>
      <c r="AL139" s="17">
        <v>0</v>
      </c>
      <c r="AM139" s="17">
        <v>0</v>
      </c>
      <c r="AN139" s="17">
        <v>0</v>
      </c>
      <c r="AO139" s="17">
        <v>5998.47</v>
      </c>
      <c r="AP139" s="17">
        <v>0</v>
      </c>
      <c r="AQ139" s="17">
        <v>0</v>
      </c>
      <c r="AR139" s="17">
        <v>5998.47</v>
      </c>
      <c r="AS139" s="17">
        <v>0</v>
      </c>
      <c r="AT139" s="18">
        <v>0</v>
      </c>
      <c r="AU139" s="18">
        <v>7.1001000000000003</v>
      </c>
      <c r="AV139" s="18">
        <v>92.899900000000002</v>
      </c>
      <c r="AW139" s="18">
        <v>0</v>
      </c>
      <c r="AX139" s="18">
        <v>0</v>
      </c>
      <c r="AY139" s="18">
        <v>0</v>
      </c>
      <c r="AZ139" s="18">
        <v>0</v>
      </c>
      <c r="BA139" s="18">
        <v>0</v>
      </c>
      <c r="BB139" s="18">
        <v>0</v>
      </c>
      <c r="BC139" s="18">
        <v>0</v>
      </c>
      <c r="BD139" s="18">
        <v>0</v>
      </c>
      <c r="BE139" s="18">
        <v>100</v>
      </c>
      <c r="BF139" s="18">
        <v>0</v>
      </c>
      <c r="BG139" s="18">
        <v>0</v>
      </c>
      <c r="BH139" s="18">
        <v>100</v>
      </c>
      <c r="BI139" s="18">
        <v>0</v>
      </c>
    </row>
    <row r="140" spans="1:61" s="22" customFormat="1" ht="12">
      <c r="A140" s="12">
        <v>4430</v>
      </c>
      <c r="B140" s="13" t="s">
        <v>223</v>
      </c>
      <c r="C140" s="14">
        <v>54607</v>
      </c>
      <c r="D140" s="14" t="s">
        <v>266</v>
      </c>
      <c r="E140" s="16">
        <v>33.191600000000001</v>
      </c>
      <c r="F140" s="16">
        <v>-96.564599999999999</v>
      </c>
      <c r="G140" s="13" t="s">
        <v>507</v>
      </c>
      <c r="H140" s="13" t="s">
        <v>508</v>
      </c>
      <c r="I140" s="15">
        <v>0</v>
      </c>
      <c r="J140" s="16">
        <v>1.2999999999999999E-3</v>
      </c>
      <c r="K140" s="17">
        <v>3.5</v>
      </c>
      <c r="L140" s="15">
        <v>1</v>
      </c>
      <c r="M140" s="17">
        <v>0</v>
      </c>
      <c r="N140" s="21" t="s">
        <v>598</v>
      </c>
      <c r="O140" s="15">
        <v>0</v>
      </c>
      <c r="P140" s="17">
        <v>332.26499999999999</v>
      </c>
      <c r="Q140" s="18">
        <v>3.8797999999999999</v>
      </c>
      <c r="R140" s="18">
        <v>3.7839</v>
      </c>
      <c r="S140" s="18">
        <v>0.31219999999999998</v>
      </c>
      <c r="T140" s="19">
        <v>1058.7111</v>
      </c>
      <c r="U140" s="19">
        <v>26.542100000000001</v>
      </c>
      <c r="V140" s="19">
        <v>3.6699000000000002</v>
      </c>
      <c r="W140" s="20" t="s">
        <v>598</v>
      </c>
      <c r="X140" s="18">
        <v>0.45650000000000002</v>
      </c>
      <c r="Y140" s="18">
        <v>0.44550000000000001</v>
      </c>
      <c r="Z140" s="18">
        <v>3.6700000000000003E-2</v>
      </c>
      <c r="AA140" s="19">
        <v>124.55419999999999</v>
      </c>
      <c r="AB140" s="21" t="s">
        <v>598</v>
      </c>
      <c r="AC140" s="18">
        <v>8500</v>
      </c>
      <c r="AD140" s="17">
        <v>0</v>
      </c>
      <c r="AE140" s="17">
        <v>6.66</v>
      </c>
      <c r="AF140" s="17">
        <v>32.43</v>
      </c>
      <c r="AG140" s="17">
        <v>0</v>
      </c>
      <c r="AH140" s="17">
        <v>0</v>
      </c>
      <c r="AI140" s="17">
        <v>0</v>
      </c>
      <c r="AJ140" s="17">
        <v>0</v>
      </c>
      <c r="AK140" s="17">
        <v>0</v>
      </c>
      <c r="AL140" s="17">
        <v>0</v>
      </c>
      <c r="AM140" s="17">
        <v>0</v>
      </c>
      <c r="AN140" s="17">
        <v>0</v>
      </c>
      <c r="AO140" s="17">
        <v>39.090000000000003</v>
      </c>
      <c r="AP140" s="17">
        <v>0</v>
      </c>
      <c r="AQ140" s="17">
        <v>0</v>
      </c>
      <c r="AR140" s="17">
        <v>39.090000000000003</v>
      </c>
      <c r="AS140" s="17">
        <v>0</v>
      </c>
      <c r="AT140" s="18">
        <v>0</v>
      </c>
      <c r="AU140" s="18">
        <v>17.037600000000001</v>
      </c>
      <c r="AV140" s="18">
        <v>82.962400000000002</v>
      </c>
      <c r="AW140" s="18">
        <v>0</v>
      </c>
      <c r="AX140" s="18">
        <v>0</v>
      </c>
      <c r="AY140" s="18">
        <v>0</v>
      </c>
      <c r="AZ140" s="18">
        <v>0</v>
      </c>
      <c r="BA140" s="18">
        <v>0</v>
      </c>
      <c r="BB140" s="18">
        <v>0</v>
      </c>
      <c r="BC140" s="18">
        <v>0</v>
      </c>
      <c r="BD140" s="18">
        <v>0</v>
      </c>
      <c r="BE140" s="18">
        <v>100</v>
      </c>
      <c r="BF140" s="18">
        <v>0</v>
      </c>
      <c r="BG140" s="18">
        <v>0</v>
      </c>
      <c r="BH140" s="18">
        <v>100</v>
      </c>
      <c r="BI140" s="18">
        <v>0</v>
      </c>
    </row>
    <row r="141" spans="1:61" s="22" customFormat="1" ht="12">
      <c r="A141" s="12">
        <v>4354</v>
      </c>
      <c r="B141" s="13" t="s">
        <v>367</v>
      </c>
      <c r="C141" s="14">
        <v>54676</v>
      </c>
      <c r="D141" s="14" t="s">
        <v>520</v>
      </c>
      <c r="E141" s="16">
        <v>29.1935</v>
      </c>
      <c r="F141" s="16">
        <v>-95.456999999999994</v>
      </c>
      <c r="G141" s="13" t="s">
        <v>507</v>
      </c>
      <c r="H141" s="13" t="s">
        <v>508</v>
      </c>
      <c r="I141" s="15">
        <v>0</v>
      </c>
      <c r="J141" s="16">
        <v>0.67430000000000001</v>
      </c>
      <c r="K141" s="17">
        <v>497.9</v>
      </c>
      <c r="L141" s="15">
        <v>1</v>
      </c>
      <c r="M141" s="17">
        <v>0</v>
      </c>
      <c r="N141" s="21" t="s">
        <v>598</v>
      </c>
      <c r="O141" s="15">
        <v>0</v>
      </c>
      <c r="P141" s="17">
        <v>24366432.190000001</v>
      </c>
      <c r="Q141" s="18">
        <v>0.45569999999999999</v>
      </c>
      <c r="R141" s="18">
        <v>0.4597</v>
      </c>
      <c r="S141" s="18">
        <v>2.93E-2</v>
      </c>
      <c r="T141" s="19">
        <v>969.10659999999996</v>
      </c>
      <c r="U141" s="19">
        <v>19.2713</v>
      </c>
      <c r="V141" s="19">
        <v>1.9271</v>
      </c>
      <c r="W141" s="20" t="s">
        <v>598</v>
      </c>
      <c r="X141" s="18">
        <v>5.5E-2</v>
      </c>
      <c r="Y141" s="18">
        <v>5.5E-2</v>
      </c>
      <c r="Z141" s="18">
        <v>3.5000000000000001E-3</v>
      </c>
      <c r="AA141" s="19">
        <v>116.9687</v>
      </c>
      <c r="AB141" s="21" t="s">
        <v>598</v>
      </c>
      <c r="AC141" s="18">
        <v>8285.1766000000007</v>
      </c>
      <c r="AD141" s="17">
        <v>0</v>
      </c>
      <c r="AE141" s="17">
        <v>0</v>
      </c>
      <c r="AF141" s="17">
        <v>2664588.42</v>
      </c>
      <c r="AG141" s="17">
        <v>0</v>
      </c>
      <c r="AH141" s="17">
        <v>0</v>
      </c>
      <c r="AI141" s="17">
        <v>0</v>
      </c>
      <c r="AJ141" s="17">
        <v>0</v>
      </c>
      <c r="AK141" s="17">
        <v>0</v>
      </c>
      <c r="AL141" s="17">
        <v>0</v>
      </c>
      <c r="AM141" s="17">
        <v>276378.71999999997</v>
      </c>
      <c r="AN141" s="17">
        <v>0</v>
      </c>
      <c r="AO141" s="17">
        <v>2940967.14</v>
      </c>
      <c r="AP141" s="17">
        <v>0</v>
      </c>
      <c r="AQ141" s="17">
        <v>0</v>
      </c>
      <c r="AR141" s="17">
        <v>2940967.14</v>
      </c>
      <c r="AS141" s="17">
        <v>0</v>
      </c>
      <c r="AT141" s="18">
        <v>0</v>
      </c>
      <c r="AU141" s="18">
        <v>0</v>
      </c>
      <c r="AV141" s="18">
        <v>90.602500000000006</v>
      </c>
      <c r="AW141" s="18">
        <v>0</v>
      </c>
      <c r="AX141" s="18">
        <v>0</v>
      </c>
      <c r="AY141" s="18">
        <v>0</v>
      </c>
      <c r="AZ141" s="18">
        <v>0</v>
      </c>
      <c r="BA141" s="18">
        <v>0</v>
      </c>
      <c r="BB141" s="18">
        <v>0</v>
      </c>
      <c r="BC141" s="18">
        <v>9.3975000000000009</v>
      </c>
      <c r="BD141" s="18">
        <v>0</v>
      </c>
      <c r="BE141" s="18">
        <v>100</v>
      </c>
      <c r="BF141" s="18">
        <v>0</v>
      </c>
      <c r="BG141" s="18">
        <v>0</v>
      </c>
      <c r="BH141" s="18">
        <v>100</v>
      </c>
      <c r="BI141" s="18">
        <v>0</v>
      </c>
    </row>
    <row r="142" spans="1:61" s="22" customFormat="1" ht="12">
      <c r="A142" s="12">
        <v>4312</v>
      </c>
      <c r="B142" s="13" t="s">
        <v>326</v>
      </c>
      <c r="C142" s="14">
        <v>54817</v>
      </c>
      <c r="D142" s="14" t="s">
        <v>327</v>
      </c>
      <c r="E142" s="16">
        <v>32.3994</v>
      </c>
      <c r="F142" s="16">
        <v>-97.407799999999995</v>
      </c>
      <c r="G142" s="13" t="s">
        <v>507</v>
      </c>
      <c r="H142" s="13" t="s">
        <v>508</v>
      </c>
      <c r="I142" s="15">
        <v>0</v>
      </c>
      <c r="J142" s="16">
        <v>0.21390000000000001</v>
      </c>
      <c r="K142" s="17">
        <v>282.60000000000002</v>
      </c>
      <c r="L142" s="15">
        <v>1</v>
      </c>
      <c r="M142" s="17">
        <v>1.6080000000000001</v>
      </c>
      <c r="N142" s="18">
        <v>1123954.1540000001</v>
      </c>
      <c r="O142" s="15">
        <v>0</v>
      </c>
      <c r="P142" s="17">
        <v>4235926.1733999997</v>
      </c>
      <c r="Q142" s="18">
        <v>0.249</v>
      </c>
      <c r="R142" s="18">
        <v>5.3608000000000002</v>
      </c>
      <c r="S142" s="18">
        <v>4.7999999999999996E-3</v>
      </c>
      <c r="T142" s="19">
        <v>950.76220000000001</v>
      </c>
      <c r="U142" s="19">
        <v>18.606300000000001</v>
      </c>
      <c r="V142" s="19">
        <v>1.8606</v>
      </c>
      <c r="W142" s="20" t="s">
        <v>598</v>
      </c>
      <c r="X142" s="18">
        <v>3.1099999999999999E-2</v>
      </c>
      <c r="Y142" s="18">
        <v>0.29449999999999998</v>
      </c>
      <c r="Z142" s="18">
        <v>5.9999999999999995E-4</v>
      </c>
      <c r="AA142" s="19">
        <v>118.8562</v>
      </c>
      <c r="AB142" s="21" t="s">
        <v>598</v>
      </c>
      <c r="AC142" s="18">
        <v>7999.2640000000001</v>
      </c>
      <c r="AD142" s="17">
        <v>0</v>
      </c>
      <c r="AE142" s="17">
        <v>0</v>
      </c>
      <c r="AF142" s="17">
        <v>529539.49</v>
      </c>
      <c r="AG142" s="17">
        <v>0</v>
      </c>
      <c r="AH142" s="17">
        <v>0</v>
      </c>
      <c r="AI142" s="17">
        <v>0</v>
      </c>
      <c r="AJ142" s="17">
        <v>0</v>
      </c>
      <c r="AK142" s="17">
        <v>0</v>
      </c>
      <c r="AL142" s="17">
        <v>0</v>
      </c>
      <c r="AM142" s="17">
        <v>0</v>
      </c>
      <c r="AN142" s="17">
        <v>0</v>
      </c>
      <c r="AO142" s="17">
        <v>529539.49</v>
      </c>
      <c r="AP142" s="17">
        <v>0</v>
      </c>
      <c r="AQ142" s="17">
        <v>0</v>
      </c>
      <c r="AR142" s="17">
        <v>529539.49</v>
      </c>
      <c r="AS142" s="17">
        <v>0</v>
      </c>
      <c r="AT142" s="18">
        <v>0</v>
      </c>
      <c r="AU142" s="18">
        <v>0</v>
      </c>
      <c r="AV142" s="18">
        <v>100</v>
      </c>
      <c r="AW142" s="18">
        <v>0</v>
      </c>
      <c r="AX142" s="18">
        <v>0</v>
      </c>
      <c r="AY142" s="18">
        <v>0</v>
      </c>
      <c r="AZ142" s="18">
        <v>0</v>
      </c>
      <c r="BA142" s="18">
        <v>0</v>
      </c>
      <c r="BB142" s="18">
        <v>0</v>
      </c>
      <c r="BC142" s="18">
        <v>0</v>
      </c>
      <c r="BD142" s="18">
        <v>0</v>
      </c>
      <c r="BE142" s="18">
        <v>100</v>
      </c>
      <c r="BF142" s="18">
        <v>0</v>
      </c>
      <c r="BG142" s="18">
        <v>0</v>
      </c>
      <c r="BH142" s="18">
        <v>100</v>
      </c>
      <c r="BI142" s="18">
        <v>0</v>
      </c>
    </row>
    <row r="143" spans="1:61" s="22" customFormat="1" ht="12">
      <c r="A143" s="12">
        <v>4278</v>
      </c>
      <c r="B143" s="13" t="s">
        <v>414</v>
      </c>
      <c r="C143" s="14">
        <v>54948</v>
      </c>
      <c r="D143" s="14" t="s">
        <v>415</v>
      </c>
      <c r="E143" s="16">
        <v>32.301600000000001</v>
      </c>
      <c r="F143" s="16">
        <v>-102.6322</v>
      </c>
      <c r="G143" s="13" t="s">
        <v>507</v>
      </c>
      <c r="H143" s="13" t="s">
        <v>508</v>
      </c>
      <c r="I143" s="15">
        <v>0</v>
      </c>
      <c r="J143" s="16">
        <v>0.57489999999999997</v>
      </c>
      <c r="K143" s="17">
        <v>3</v>
      </c>
      <c r="L143" s="15">
        <v>0</v>
      </c>
      <c r="M143" s="17">
        <v>0</v>
      </c>
      <c r="N143" s="18">
        <v>0</v>
      </c>
      <c r="O143" s="15">
        <v>0</v>
      </c>
      <c r="P143" s="17">
        <v>192358.78</v>
      </c>
      <c r="Q143" s="18">
        <v>3.4502000000000002</v>
      </c>
      <c r="R143" s="18">
        <v>3.4502000000000002</v>
      </c>
      <c r="S143" s="18">
        <v>4.5900000000000003E-2</v>
      </c>
      <c r="T143" s="19">
        <v>1489.18</v>
      </c>
      <c r="U143" s="19">
        <v>29.613299999999999</v>
      </c>
      <c r="V143" s="19">
        <v>2.9613</v>
      </c>
      <c r="W143" s="20" t="s">
        <v>598</v>
      </c>
      <c r="X143" s="18">
        <v>0.27100000000000002</v>
      </c>
      <c r="Y143" s="18">
        <v>0.27100000000000002</v>
      </c>
      <c r="Z143" s="18">
        <v>3.5999999999999999E-3</v>
      </c>
      <c r="AA143" s="19">
        <v>116.9687</v>
      </c>
      <c r="AB143" s="21" t="s">
        <v>598</v>
      </c>
      <c r="AC143" s="18">
        <v>12731.4375</v>
      </c>
      <c r="AD143" s="17">
        <v>0</v>
      </c>
      <c r="AE143" s="17">
        <v>0</v>
      </c>
      <c r="AF143" s="17">
        <v>15108.96</v>
      </c>
      <c r="AG143" s="17">
        <v>0</v>
      </c>
      <c r="AH143" s="17">
        <v>0</v>
      </c>
      <c r="AI143" s="17">
        <v>0</v>
      </c>
      <c r="AJ143" s="17">
        <v>0</v>
      </c>
      <c r="AK143" s="17">
        <v>0</v>
      </c>
      <c r="AL143" s="17">
        <v>0</v>
      </c>
      <c r="AM143" s="17">
        <v>0</v>
      </c>
      <c r="AN143" s="17">
        <v>0</v>
      </c>
      <c r="AO143" s="17">
        <v>15108.96</v>
      </c>
      <c r="AP143" s="17">
        <v>0</v>
      </c>
      <c r="AQ143" s="17">
        <v>0</v>
      </c>
      <c r="AR143" s="17">
        <v>15108.96</v>
      </c>
      <c r="AS143" s="17">
        <v>0</v>
      </c>
      <c r="AT143" s="18">
        <v>0</v>
      </c>
      <c r="AU143" s="18">
        <v>0</v>
      </c>
      <c r="AV143" s="18">
        <v>100</v>
      </c>
      <c r="AW143" s="18">
        <v>0</v>
      </c>
      <c r="AX143" s="18">
        <v>0</v>
      </c>
      <c r="AY143" s="18">
        <v>0</v>
      </c>
      <c r="AZ143" s="18">
        <v>0</v>
      </c>
      <c r="BA143" s="18">
        <v>0</v>
      </c>
      <c r="BB143" s="18">
        <v>0</v>
      </c>
      <c r="BC143" s="18">
        <v>0</v>
      </c>
      <c r="BD143" s="18">
        <v>0</v>
      </c>
      <c r="BE143" s="18">
        <v>100</v>
      </c>
      <c r="BF143" s="18">
        <v>0</v>
      </c>
      <c r="BG143" s="18">
        <v>0</v>
      </c>
      <c r="BH143" s="18">
        <v>100</v>
      </c>
      <c r="BI143" s="18">
        <v>0</v>
      </c>
    </row>
    <row r="144" spans="1:61" s="22" customFormat="1" ht="12" hidden="1">
      <c r="A144" s="12">
        <v>4448</v>
      </c>
      <c r="B144" s="13" t="s">
        <v>241</v>
      </c>
      <c r="C144" s="14">
        <v>54966</v>
      </c>
      <c r="D144" s="14" t="s">
        <v>383</v>
      </c>
      <c r="E144" s="16">
        <v>31.4556</v>
      </c>
      <c r="F144" s="16">
        <v>-104.5171</v>
      </c>
      <c r="G144" s="13" t="s">
        <v>440</v>
      </c>
      <c r="H144" s="13"/>
      <c r="I144" s="15">
        <v>0</v>
      </c>
      <c r="J144" s="16">
        <v>0.21490000000000001</v>
      </c>
      <c r="K144" s="17">
        <v>33.6</v>
      </c>
      <c r="L144" s="15">
        <v>0</v>
      </c>
      <c r="M144" s="17">
        <v>0</v>
      </c>
      <c r="N144" s="18">
        <v>0</v>
      </c>
      <c r="O144" s="15">
        <v>0</v>
      </c>
      <c r="P144" s="17">
        <v>0</v>
      </c>
      <c r="Q144" s="18">
        <v>0</v>
      </c>
      <c r="R144" s="18">
        <v>0</v>
      </c>
      <c r="S144" s="18">
        <v>0</v>
      </c>
      <c r="T144" s="19">
        <v>0</v>
      </c>
      <c r="U144" s="19">
        <v>0</v>
      </c>
      <c r="V144" s="19">
        <v>0</v>
      </c>
      <c r="W144" s="20" t="s">
        <v>598</v>
      </c>
      <c r="X144" s="18">
        <v>0</v>
      </c>
      <c r="Y144" s="18">
        <v>0</v>
      </c>
      <c r="Z144" s="18">
        <v>0</v>
      </c>
      <c r="AA144" s="19">
        <v>0</v>
      </c>
      <c r="AB144" s="21" t="s">
        <v>598</v>
      </c>
      <c r="AC144" s="18">
        <v>0</v>
      </c>
      <c r="AD144" s="17">
        <v>0</v>
      </c>
      <c r="AE144" s="17">
        <v>0</v>
      </c>
      <c r="AF144" s="17">
        <v>0</v>
      </c>
      <c r="AG144" s="17">
        <v>0</v>
      </c>
      <c r="AH144" s="17">
        <v>0</v>
      </c>
      <c r="AI144" s="17">
        <v>0</v>
      </c>
      <c r="AJ144" s="17">
        <v>63244</v>
      </c>
      <c r="AK144" s="17">
        <v>0</v>
      </c>
      <c r="AL144" s="17">
        <v>0</v>
      </c>
      <c r="AM144" s="17">
        <v>0</v>
      </c>
      <c r="AN144" s="17">
        <v>0</v>
      </c>
      <c r="AO144" s="17">
        <v>0</v>
      </c>
      <c r="AP144" s="17">
        <v>63244</v>
      </c>
      <c r="AQ144" s="17">
        <v>63244</v>
      </c>
      <c r="AR144" s="17">
        <v>0</v>
      </c>
      <c r="AS144" s="17">
        <v>63244</v>
      </c>
      <c r="AT144" s="18">
        <v>0</v>
      </c>
      <c r="AU144" s="18">
        <v>0</v>
      </c>
      <c r="AV144" s="18">
        <v>0</v>
      </c>
      <c r="AW144" s="18">
        <v>0</v>
      </c>
      <c r="AX144" s="18">
        <v>0</v>
      </c>
      <c r="AY144" s="18">
        <v>0</v>
      </c>
      <c r="AZ144" s="18">
        <v>100</v>
      </c>
      <c r="BA144" s="18">
        <v>0</v>
      </c>
      <c r="BB144" s="18">
        <v>0</v>
      </c>
      <c r="BC144" s="18">
        <v>0</v>
      </c>
      <c r="BD144" s="18">
        <v>0</v>
      </c>
      <c r="BE144" s="18">
        <v>0</v>
      </c>
      <c r="BF144" s="18">
        <v>100</v>
      </c>
      <c r="BG144" s="18">
        <v>100</v>
      </c>
      <c r="BH144" s="18">
        <v>0</v>
      </c>
      <c r="BI144" s="18">
        <v>100</v>
      </c>
    </row>
    <row r="145" spans="1:61" s="22" customFormat="1" ht="12" hidden="1">
      <c r="A145" s="12">
        <v>4215</v>
      </c>
      <c r="B145" s="13" t="s">
        <v>438</v>
      </c>
      <c r="C145" s="14">
        <v>54979</v>
      </c>
      <c r="D145" s="14" t="s">
        <v>439</v>
      </c>
      <c r="E145" s="16">
        <v>32.304000000000002</v>
      </c>
      <c r="F145" s="16">
        <v>-101.4346</v>
      </c>
      <c r="G145" s="13" t="s">
        <v>440</v>
      </c>
      <c r="H145" s="13"/>
      <c r="I145" s="15">
        <v>0</v>
      </c>
      <c r="J145" s="16">
        <v>0.27960000000000002</v>
      </c>
      <c r="K145" s="17">
        <v>34.299999999999997</v>
      </c>
      <c r="L145" s="15">
        <v>0</v>
      </c>
      <c r="M145" s="17">
        <v>0</v>
      </c>
      <c r="N145" s="18">
        <v>0</v>
      </c>
      <c r="O145" s="15">
        <v>0</v>
      </c>
      <c r="P145" s="17">
        <v>0</v>
      </c>
      <c r="Q145" s="18">
        <v>0</v>
      </c>
      <c r="R145" s="18">
        <v>0</v>
      </c>
      <c r="S145" s="18">
        <v>0</v>
      </c>
      <c r="T145" s="19">
        <v>0</v>
      </c>
      <c r="U145" s="19">
        <v>0</v>
      </c>
      <c r="V145" s="19">
        <v>0</v>
      </c>
      <c r="W145" s="20" t="s">
        <v>598</v>
      </c>
      <c r="X145" s="18">
        <v>0</v>
      </c>
      <c r="Y145" s="18">
        <v>0</v>
      </c>
      <c r="Z145" s="18">
        <v>0</v>
      </c>
      <c r="AA145" s="19">
        <v>0</v>
      </c>
      <c r="AB145" s="21" t="s">
        <v>598</v>
      </c>
      <c r="AC145" s="18">
        <v>0</v>
      </c>
      <c r="AD145" s="17">
        <v>0</v>
      </c>
      <c r="AE145" s="17">
        <v>0</v>
      </c>
      <c r="AF145" s="17">
        <v>0</v>
      </c>
      <c r="AG145" s="17">
        <v>0</v>
      </c>
      <c r="AH145" s="17">
        <v>0</v>
      </c>
      <c r="AI145" s="17">
        <v>0</v>
      </c>
      <c r="AJ145" s="17">
        <v>84013</v>
      </c>
      <c r="AK145" s="17">
        <v>0</v>
      </c>
      <c r="AL145" s="17">
        <v>0</v>
      </c>
      <c r="AM145" s="17">
        <v>0</v>
      </c>
      <c r="AN145" s="17">
        <v>0</v>
      </c>
      <c r="AO145" s="17">
        <v>0</v>
      </c>
      <c r="AP145" s="17">
        <v>84013</v>
      </c>
      <c r="AQ145" s="17">
        <v>84013</v>
      </c>
      <c r="AR145" s="17">
        <v>0</v>
      </c>
      <c r="AS145" s="17">
        <v>84013</v>
      </c>
      <c r="AT145" s="18">
        <v>0</v>
      </c>
      <c r="AU145" s="18">
        <v>0</v>
      </c>
      <c r="AV145" s="18">
        <v>0</v>
      </c>
      <c r="AW145" s="18">
        <v>0</v>
      </c>
      <c r="AX145" s="18">
        <v>0</v>
      </c>
      <c r="AY145" s="18">
        <v>0</v>
      </c>
      <c r="AZ145" s="18">
        <v>100</v>
      </c>
      <c r="BA145" s="18">
        <v>0</v>
      </c>
      <c r="BB145" s="18">
        <v>0</v>
      </c>
      <c r="BC145" s="18">
        <v>0</v>
      </c>
      <c r="BD145" s="18">
        <v>0</v>
      </c>
      <c r="BE145" s="18">
        <v>0</v>
      </c>
      <c r="BF145" s="18">
        <v>100</v>
      </c>
      <c r="BG145" s="18">
        <v>100</v>
      </c>
      <c r="BH145" s="18">
        <v>0</v>
      </c>
      <c r="BI145" s="18">
        <v>100</v>
      </c>
    </row>
    <row r="146" spans="1:61" s="22" customFormat="1" ht="12">
      <c r="A146" s="12">
        <v>4408</v>
      </c>
      <c r="B146" s="13" t="s">
        <v>300</v>
      </c>
      <c r="C146" s="14">
        <v>55015</v>
      </c>
      <c r="D146" s="14" t="s">
        <v>520</v>
      </c>
      <c r="E146" s="16">
        <v>29.072800000000001</v>
      </c>
      <c r="F146" s="16">
        <v>-95.745000000000005</v>
      </c>
      <c r="G146" s="13" t="s">
        <v>507</v>
      </c>
      <c r="H146" s="13" t="s">
        <v>508</v>
      </c>
      <c r="I146" s="15">
        <v>0</v>
      </c>
      <c r="J146" s="16">
        <v>0.68110000000000004</v>
      </c>
      <c r="K146" s="17">
        <v>572</v>
      </c>
      <c r="L146" s="15">
        <v>1</v>
      </c>
      <c r="M146" s="17">
        <v>3557732.568</v>
      </c>
      <c r="N146" s="18">
        <v>3.2738</v>
      </c>
      <c r="O146" s="15">
        <v>0</v>
      </c>
      <c r="P146" s="17">
        <v>36855228.087200001</v>
      </c>
      <c r="Q146" s="18">
        <v>0.4153</v>
      </c>
      <c r="R146" s="18">
        <v>0.39190000000000003</v>
      </c>
      <c r="S146" s="18">
        <v>5.8999999999999999E-3</v>
      </c>
      <c r="T146" s="19">
        <v>1283.6270999999999</v>
      </c>
      <c r="U146" s="19">
        <v>25.119900000000001</v>
      </c>
      <c r="V146" s="19">
        <v>2.512</v>
      </c>
      <c r="W146" s="20" t="s">
        <v>598</v>
      </c>
      <c r="X146" s="18">
        <v>3.85E-2</v>
      </c>
      <c r="Y146" s="18">
        <v>3.7999999999999999E-2</v>
      </c>
      <c r="Z146" s="18">
        <v>5.0000000000000001E-4</v>
      </c>
      <c r="AA146" s="19">
        <v>118.85890000000001</v>
      </c>
      <c r="AB146" s="21" t="s">
        <v>598</v>
      </c>
      <c r="AC146" s="18">
        <v>10799.592199999999</v>
      </c>
      <c r="AD146" s="17">
        <v>0</v>
      </c>
      <c r="AE146" s="17">
        <v>0</v>
      </c>
      <c r="AF146" s="17">
        <v>2730985.76</v>
      </c>
      <c r="AG146" s="17">
        <v>0</v>
      </c>
      <c r="AH146" s="17">
        <v>0</v>
      </c>
      <c r="AI146" s="17">
        <v>0</v>
      </c>
      <c r="AJ146" s="17">
        <v>0</v>
      </c>
      <c r="AK146" s="17">
        <v>0</v>
      </c>
      <c r="AL146" s="17">
        <v>0</v>
      </c>
      <c r="AM146" s="17">
        <v>681664.21</v>
      </c>
      <c r="AN146" s="17">
        <v>0</v>
      </c>
      <c r="AO146" s="17">
        <v>3412649.97</v>
      </c>
      <c r="AP146" s="17">
        <v>0</v>
      </c>
      <c r="AQ146" s="17">
        <v>0</v>
      </c>
      <c r="AR146" s="17">
        <v>3412649.97</v>
      </c>
      <c r="AS146" s="17">
        <v>0</v>
      </c>
      <c r="AT146" s="18">
        <v>0</v>
      </c>
      <c r="AU146" s="18">
        <v>0</v>
      </c>
      <c r="AV146" s="18">
        <v>80.025400000000005</v>
      </c>
      <c r="AW146" s="18">
        <v>0</v>
      </c>
      <c r="AX146" s="18">
        <v>0</v>
      </c>
      <c r="AY146" s="18">
        <v>0</v>
      </c>
      <c r="AZ146" s="18">
        <v>0</v>
      </c>
      <c r="BA146" s="18">
        <v>0</v>
      </c>
      <c r="BB146" s="18">
        <v>0</v>
      </c>
      <c r="BC146" s="18">
        <v>19.974599999999999</v>
      </c>
      <c r="BD146" s="18">
        <v>0</v>
      </c>
      <c r="BE146" s="18">
        <v>100</v>
      </c>
      <c r="BF146" s="18">
        <v>0</v>
      </c>
      <c r="BG146" s="18">
        <v>0</v>
      </c>
      <c r="BH146" s="18">
        <v>100</v>
      </c>
      <c r="BI146" s="18">
        <v>0</v>
      </c>
    </row>
    <row r="147" spans="1:61" s="22" customFormat="1" ht="12">
      <c r="A147" s="12">
        <v>4456</v>
      </c>
      <c r="B147" s="13" t="s">
        <v>248</v>
      </c>
      <c r="C147" s="14">
        <v>55025</v>
      </c>
      <c r="D147" s="14" t="s">
        <v>385</v>
      </c>
      <c r="E147" s="16">
        <v>30.7866</v>
      </c>
      <c r="F147" s="16">
        <v>-102.7302</v>
      </c>
      <c r="G147" s="13" t="s">
        <v>507</v>
      </c>
      <c r="H147" s="13" t="s">
        <v>508</v>
      </c>
      <c r="I147" s="15">
        <v>0</v>
      </c>
      <c r="J147" s="16">
        <v>0.61929999999999996</v>
      </c>
      <c r="K147" s="17">
        <v>5.6</v>
      </c>
      <c r="L147" s="15">
        <v>1</v>
      </c>
      <c r="M147" s="17">
        <v>1438.2719999999999</v>
      </c>
      <c r="N147" s="18">
        <v>72.091099999999997</v>
      </c>
      <c r="O147" s="15">
        <v>0</v>
      </c>
      <c r="P147" s="17">
        <v>371360.99670000002</v>
      </c>
      <c r="Q147" s="18">
        <v>1.1246</v>
      </c>
      <c r="R147" s="18">
        <v>1.1246</v>
      </c>
      <c r="S147" s="18">
        <v>4.8800000000000003E-2</v>
      </c>
      <c r="T147" s="19">
        <v>1429.8136</v>
      </c>
      <c r="U147" s="19">
        <v>28.4328</v>
      </c>
      <c r="V147" s="19">
        <v>2.8433000000000002</v>
      </c>
      <c r="W147" s="20" t="s">
        <v>598</v>
      </c>
      <c r="X147" s="18">
        <v>9.1999999999999998E-2</v>
      </c>
      <c r="Y147" s="18">
        <v>9.1999999999999998E-2</v>
      </c>
      <c r="Z147" s="18">
        <v>4.0000000000000001E-3</v>
      </c>
      <c r="AA147" s="19">
        <v>116.9687</v>
      </c>
      <c r="AB147" s="21" t="s">
        <v>598</v>
      </c>
      <c r="AC147" s="18">
        <v>12223.896500000001</v>
      </c>
      <c r="AD147" s="17">
        <v>0</v>
      </c>
      <c r="AE147" s="17">
        <v>0</v>
      </c>
      <c r="AF147" s="17">
        <v>30379.919999999998</v>
      </c>
      <c r="AG147" s="17">
        <v>0</v>
      </c>
      <c r="AH147" s="17">
        <v>0</v>
      </c>
      <c r="AI147" s="17">
        <v>0</v>
      </c>
      <c r="AJ147" s="17">
        <v>0</v>
      </c>
      <c r="AK147" s="17">
        <v>0</v>
      </c>
      <c r="AL147" s="17">
        <v>0</v>
      </c>
      <c r="AM147" s="17">
        <v>0</v>
      </c>
      <c r="AN147" s="17">
        <v>0</v>
      </c>
      <c r="AO147" s="17">
        <v>30379.919999999998</v>
      </c>
      <c r="AP147" s="17">
        <v>0</v>
      </c>
      <c r="AQ147" s="17">
        <v>0</v>
      </c>
      <c r="AR147" s="17">
        <v>30379.919999999998</v>
      </c>
      <c r="AS147" s="17">
        <v>0</v>
      </c>
      <c r="AT147" s="18">
        <v>0</v>
      </c>
      <c r="AU147" s="18">
        <v>0</v>
      </c>
      <c r="AV147" s="18">
        <v>100</v>
      </c>
      <c r="AW147" s="18">
        <v>0</v>
      </c>
      <c r="AX147" s="18">
        <v>0</v>
      </c>
      <c r="AY147" s="18">
        <v>0</v>
      </c>
      <c r="AZ147" s="18">
        <v>0</v>
      </c>
      <c r="BA147" s="18">
        <v>0</v>
      </c>
      <c r="BB147" s="18">
        <v>0</v>
      </c>
      <c r="BC147" s="18">
        <v>0</v>
      </c>
      <c r="BD147" s="18">
        <v>0</v>
      </c>
      <c r="BE147" s="18">
        <v>100</v>
      </c>
      <c r="BF147" s="18">
        <v>0</v>
      </c>
      <c r="BG147" s="18">
        <v>0</v>
      </c>
      <c r="BH147" s="18">
        <v>100</v>
      </c>
      <c r="BI147" s="18">
        <v>0</v>
      </c>
    </row>
    <row r="148" spans="1:61" s="22" customFormat="1" ht="12">
      <c r="A148" s="12">
        <v>4358</v>
      </c>
      <c r="B148" s="13" t="s">
        <v>252</v>
      </c>
      <c r="C148" s="14">
        <v>55047</v>
      </c>
      <c r="D148" s="14" t="s">
        <v>600</v>
      </c>
      <c r="E148" s="16">
        <v>29.723299999999998</v>
      </c>
      <c r="F148" s="16">
        <v>-95.176900000000003</v>
      </c>
      <c r="G148" s="13" t="s">
        <v>507</v>
      </c>
      <c r="H148" s="13" t="s">
        <v>508</v>
      </c>
      <c r="I148" s="15">
        <v>0</v>
      </c>
      <c r="J148" s="16">
        <v>0.4073</v>
      </c>
      <c r="K148" s="17">
        <v>815</v>
      </c>
      <c r="L148" s="15">
        <v>1</v>
      </c>
      <c r="M148" s="17">
        <v>1501049.7919999999</v>
      </c>
      <c r="N148" s="18">
        <v>6.6109999999999998</v>
      </c>
      <c r="O148" s="15">
        <v>0</v>
      </c>
      <c r="P148" s="17">
        <v>20137154.903499998</v>
      </c>
      <c r="Q148" s="18">
        <v>0.19500000000000001</v>
      </c>
      <c r="R148" s="18">
        <v>0.19359999999999999</v>
      </c>
      <c r="S148" s="18">
        <v>4.1999999999999997E-3</v>
      </c>
      <c r="T148" s="19">
        <v>823.18299999999999</v>
      </c>
      <c r="U148" s="19">
        <v>16.1096</v>
      </c>
      <c r="V148" s="19">
        <v>1.611</v>
      </c>
      <c r="W148" s="20" t="s">
        <v>598</v>
      </c>
      <c r="X148" s="18">
        <v>2.8199999999999999E-2</v>
      </c>
      <c r="Y148" s="18">
        <v>2.7799999999999998E-2</v>
      </c>
      <c r="Z148" s="18">
        <v>5.9999999999999995E-4</v>
      </c>
      <c r="AA148" s="19">
        <v>118.8562</v>
      </c>
      <c r="AB148" s="21" t="s">
        <v>598</v>
      </c>
      <c r="AC148" s="18">
        <v>6925.8761000000004</v>
      </c>
      <c r="AD148" s="17">
        <v>0</v>
      </c>
      <c r="AE148" s="17">
        <v>0</v>
      </c>
      <c r="AF148" s="17">
        <v>2907524.56</v>
      </c>
      <c r="AG148" s="17">
        <v>0</v>
      </c>
      <c r="AH148" s="17">
        <v>0</v>
      </c>
      <c r="AI148" s="17">
        <v>0</v>
      </c>
      <c r="AJ148" s="17">
        <v>0</v>
      </c>
      <c r="AK148" s="17">
        <v>0</v>
      </c>
      <c r="AL148" s="17">
        <v>0</v>
      </c>
      <c r="AM148" s="17">
        <v>0</v>
      </c>
      <c r="AN148" s="17">
        <v>0</v>
      </c>
      <c r="AO148" s="17">
        <v>2907524.56</v>
      </c>
      <c r="AP148" s="17">
        <v>0</v>
      </c>
      <c r="AQ148" s="17">
        <v>0</v>
      </c>
      <c r="AR148" s="17">
        <v>2907524.56</v>
      </c>
      <c r="AS148" s="17">
        <v>0</v>
      </c>
      <c r="AT148" s="18">
        <v>0</v>
      </c>
      <c r="AU148" s="18">
        <v>0</v>
      </c>
      <c r="AV148" s="18">
        <v>100</v>
      </c>
      <c r="AW148" s="18">
        <v>0</v>
      </c>
      <c r="AX148" s="18">
        <v>0</v>
      </c>
      <c r="AY148" s="18">
        <v>0</v>
      </c>
      <c r="AZ148" s="18">
        <v>0</v>
      </c>
      <c r="BA148" s="18">
        <v>0</v>
      </c>
      <c r="BB148" s="18">
        <v>0</v>
      </c>
      <c r="BC148" s="18">
        <v>0</v>
      </c>
      <c r="BD148" s="18">
        <v>0</v>
      </c>
      <c r="BE148" s="18">
        <v>100</v>
      </c>
      <c r="BF148" s="18">
        <v>0</v>
      </c>
      <c r="BG148" s="18">
        <v>0</v>
      </c>
      <c r="BH148" s="18">
        <v>100</v>
      </c>
      <c r="BI148" s="18">
        <v>0</v>
      </c>
    </row>
    <row r="149" spans="1:61" s="22" customFormat="1" ht="12">
      <c r="A149" s="12">
        <v>4310</v>
      </c>
      <c r="B149" s="13" t="s">
        <v>324</v>
      </c>
      <c r="C149" s="14">
        <v>55052</v>
      </c>
      <c r="D149" s="14" t="s">
        <v>325</v>
      </c>
      <c r="E149" s="16">
        <v>31.892299999999999</v>
      </c>
      <c r="F149" s="16">
        <v>-100.5265</v>
      </c>
      <c r="G149" s="13" t="s">
        <v>507</v>
      </c>
      <c r="H149" s="13" t="s">
        <v>508</v>
      </c>
      <c r="I149" s="15">
        <v>0</v>
      </c>
      <c r="J149" s="16">
        <v>1.0488999999999999</v>
      </c>
      <c r="K149" s="17">
        <v>1.1000000000000001</v>
      </c>
      <c r="L149" s="15">
        <v>0</v>
      </c>
      <c r="M149" s="17">
        <v>0</v>
      </c>
      <c r="N149" s="18">
        <v>0</v>
      </c>
      <c r="O149" s="15">
        <v>0</v>
      </c>
      <c r="P149" s="17">
        <v>140698.81</v>
      </c>
      <c r="Q149" s="18">
        <v>3.7726000000000002</v>
      </c>
      <c r="R149" s="18">
        <v>3.7726000000000002</v>
      </c>
      <c r="S149" s="18">
        <v>5.7299999999999997E-2</v>
      </c>
      <c r="T149" s="19">
        <v>1628.3227999999999</v>
      </c>
      <c r="U149" s="19">
        <v>32.380299999999998</v>
      </c>
      <c r="V149" s="19">
        <v>3.238</v>
      </c>
      <c r="W149" s="20" t="s">
        <v>598</v>
      </c>
      <c r="X149" s="18">
        <v>0.27100000000000002</v>
      </c>
      <c r="Y149" s="18">
        <v>0.27100000000000002</v>
      </c>
      <c r="Z149" s="18">
        <v>4.1000000000000003E-3</v>
      </c>
      <c r="AA149" s="19">
        <v>116.9687</v>
      </c>
      <c r="AB149" s="21" t="s">
        <v>598</v>
      </c>
      <c r="AC149" s="18">
        <v>13921.009700000001</v>
      </c>
      <c r="AD149" s="17">
        <v>0</v>
      </c>
      <c r="AE149" s="17">
        <v>0</v>
      </c>
      <c r="AF149" s="17">
        <v>10106.94</v>
      </c>
      <c r="AG149" s="17">
        <v>0</v>
      </c>
      <c r="AH149" s="17">
        <v>0</v>
      </c>
      <c r="AI149" s="17">
        <v>0</v>
      </c>
      <c r="AJ149" s="17">
        <v>0</v>
      </c>
      <c r="AK149" s="17">
        <v>0</v>
      </c>
      <c r="AL149" s="17">
        <v>0</v>
      </c>
      <c r="AM149" s="17">
        <v>0</v>
      </c>
      <c r="AN149" s="17">
        <v>0</v>
      </c>
      <c r="AO149" s="17">
        <v>10106.94</v>
      </c>
      <c r="AP149" s="17">
        <v>0</v>
      </c>
      <c r="AQ149" s="17">
        <v>0</v>
      </c>
      <c r="AR149" s="17">
        <v>10106.94</v>
      </c>
      <c r="AS149" s="17">
        <v>0</v>
      </c>
      <c r="AT149" s="18">
        <v>0</v>
      </c>
      <c r="AU149" s="18">
        <v>0</v>
      </c>
      <c r="AV149" s="18">
        <v>100</v>
      </c>
      <c r="AW149" s="18">
        <v>0</v>
      </c>
      <c r="AX149" s="18">
        <v>0</v>
      </c>
      <c r="AY149" s="18">
        <v>0</v>
      </c>
      <c r="AZ149" s="18">
        <v>0</v>
      </c>
      <c r="BA149" s="18">
        <v>0</v>
      </c>
      <c r="BB149" s="18">
        <v>0</v>
      </c>
      <c r="BC149" s="18">
        <v>0</v>
      </c>
      <c r="BD149" s="18">
        <v>0</v>
      </c>
      <c r="BE149" s="18">
        <v>100</v>
      </c>
      <c r="BF149" s="18">
        <v>0</v>
      </c>
      <c r="BG149" s="18">
        <v>0</v>
      </c>
      <c r="BH149" s="18">
        <v>100</v>
      </c>
      <c r="BI149" s="18">
        <v>0</v>
      </c>
    </row>
    <row r="150" spans="1:61" s="22" customFormat="1" ht="12">
      <c r="A150" s="12">
        <v>4223</v>
      </c>
      <c r="B150" s="13" t="s">
        <v>449</v>
      </c>
      <c r="C150" s="14">
        <v>55053</v>
      </c>
      <c r="D150" s="14" t="s">
        <v>450</v>
      </c>
      <c r="E150" s="16">
        <v>33.218299999999999</v>
      </c>
      <c r="F150" s="16">
        <v>-97.650999999999996</v>
      </c>
      <c r="G150" s="13" t="s">
        <v>507</v>
      </c>
      <c r="H150" s="13" t="s">
        <v>508</v>
      </c>
      <c r="I150" s="15">
        <v>0</v>
      </c>
      <c r="J150" s="16">
        <v>0.6361</v>
      </c>
      <c r="K150" s="17">
        <v>7</v>
      </c>
      <c r="L150" s="15">
        <v>0</v>
      </c>
      <c r="M150" s="17">
        <v>0</v>
      </c>
      <c r="N150" s="18">
        <v>0</v>
      </c>
      <c r="O150" s="15">
        <v>0</v>
      </c>
      <c r="P150" s="17">
        <v>391700.03</v>
      </c>
      <c r="Q150" s="18">
        <v>2.7212999999999998</v>
      </c>
      <c r="R150" s="18">
        <v>2.7212999999999998</v>
      </c>
      <c r="S150" s="18">
        <v>3.5099999999999999E-2</v>
      </c>
      <c r="T150" s="19">
        <v>1174.5465999999999</v>
      </c>
      <c r="U150" s="19">
        <v>23.3566</v>
      </c>
      <c r="V150" s="19">
        <v>2.3357000000000001</v>
      </c>
      <c r="W150" s="20" t="s">
        <v>598</v>
      </c>
      <c r="X150" s="18">
        <v>0.27100000000000002</v>
      </c>
      <c r="Y150" s="18">
        <v>0.27100000000000002</v>
      </c>
      <c r="Z150" s="18">
        <v>3.5000000000000001E-3</v>
      </c>
      <c r="AA150" s="19">
        <v>116.9687</v>
      </c>
      <c r="AB150" s="21" t="s">
        <v>598</v>
      </c>
      <c r="AC150" s="18">
        <v>10041.543600000001</v>
      </c>
      <c r="AD150" s="17">
        <v>0</v>
      </c>
      <c r="AE150" s="17">
        <v>0</v>
      </c>
      <c r="AF150" s="17">
        <v>39007.949999999997</v>
      </c>
      <c r="AG150" s="17">
        <v>0</v>
      </c>
      <c r="AH150" s="17">
        <v>0</v>
      </c>
      <c r="AI150" s="17">
        <v>0</v>
      </c>
      <c r="AJ150" s="17">
        <v>0</v>
      </c>
      <c r="AK150" s="17">
        <v>0</v>
      </c>
      <c r="AL150" s="17">
        <v>0</v>
      </c>
      <c r="AM150" s="17">
        <v>0</v>
      </c>
      <c r="AN150" s="17">
        <v>0</v>
      </c>
      <c r="AO150" s="17">
        <v>39007.949999999997</v>
      </c>
      <c r="AP150" s="17">
        <v>0</v>
      </c>
      <c r="AQ150" s="17">
        <v>0</v>
      </c>
      <c r="AR150" s="17">
        <v>39007.949999999997</v>
      </c>
      <c r="AS150" s="17">
        <v>0</v>
      </c>
      <c r="AT150" s="18">
        <v>0</v>
      </c>
      <c r="AU150" s="18">
        <v>0</v>
      </c>
      <c r="AV150" s="18">
        <v>100</v>
      </c>
      <c r="AW150" s="18">
        <v>0</v>
      </c>
      <c r="AX150" s="18">
        <v>0</v>
      </c>
      <c r="AY150" s="18">
        <v>0</v>
      </c>
      <c r="AZ150" s="18">
        <v>0</v>
      </c>
      <c r="BA150" s="18">
        <v>0</v>
      </c>
      <c r="BB150" s="18">
        <v>0</v>
      </c>
      <c r="BC150" s="18">
        <v>0</v>
      </c>
      <c r="BD150" s="18">
        <v>0</v>
      </c>
      <c r="BE150" s="18">
        <v>100</v>
      </c>
      <c r="BF150" s="18">
        <v>0</v>
      </c>
      <c r="BG150" s="18">
        <v>0</v>
      </c>
      <c r="BH150" s="18">
        <v>100</v>
      </c>
      <c r="BI150" s="18">
        <v>0</v>
      </c>
    </row>
    <row r="151" spans="1:61" s="22" customFormat="1" ht="12">
      <c r="A151" s="12">
        <v>4286</v>
      </c>
      <c r="B151" s="13" t="s">
        <v>424</v>
      </c>
      <c r="C151" s="14">
        <v>55086</v>
      </c>
      <c r="D151" s="14" t="s">
        <v>303</v>
      </c>
      <c r="E151" s="16">
        <v>27.888100000000001</v>
      </c>
      <c r="F151" s="16">
        <v>-97.257199999999997</v>
      </c>
      <c r="G151" s="13" t="s">
        <v>507</v>
      </c>
      <c r="H151" s="13" t="s">
        <v>508</v>
      </c>
      <c r="I151" s="15">
        <v>0</v>
      </c>
      <c r="J151" s="16">
        <v>0.70579999999999998</v>
      </c>
      <c r="K151" s="17">
        <v>432</v>
      </c>
      <c r="L151" s="15">
        <v>1</v>
      </c>
      <c r="M151" s="17">
        <v>1229600.3999999999</v>
      </c>
      <c r="N151" s="18">
        <v>7.4142000000000001</v>
      </c>
      <c r="O151" s="15">
        <v>0</v>
      </c>
      <c r="P151" s="17">
        <v>26786198.270500001</v>
      </c>
      <c r="Q151" s="18">
        <v>0.28710000000000002</v>
      </c>
      <c r="R151" s="18">
        <v>0.2717</v>
      </c>
      <c r="S151" s="18">
        <v>6.0000000000000001E-3</v>
      </c>
      <c r="T151" s="19">
        <v>1191.9204</v>
      </c>
      <c r="U151" s="19">
        <v>23.325500000000002</v>
      </c>
      <c r="V151" s="19">
        <v>2.3325999999999998</v>
      </c>
      <c r="W151" s="20" t="s">
        <v>598</v>
      </c>
      <c r="X151" s="18">
        <v>2.86E-2</v>
      </c>
      <c r="Y151" s="18">
        <v>2.7300000000000001E-2</v>
      </c>
      <c r="Z151" s="18">
        <v>5.9999999999999995E-4</v>
      </c>
      <c r="AA151" s="19">
        <v>118.8573</v>
      </c>
      <c r="AB151" s="21" t="s">
        <v>598</v>
      </c>
      <c r="AC151" s="18">
        <v>10028.164699999999</v>
      </c>
      <c r="AD151" s="17">
        <v>0</v>
      </c>
      <c r="AE151" s="17">
        <v>0</v>
      </c>
      <c r="AF151" s="17">
        <v>2671096.7599999998</v>
      </c>
      <c r="AG151" s="17">
        <v>0</v>
      </c>
      <c r="AH151" s="17">
        <v>0</v>
      </c>
      <c r="AI151" s="17">
        <v>0</v>
      </c>
      <c r="AJ151" s="17">
        <v>0</v>
      </c>
      <c r="AK151" s="17">
        <v>0</v>
      </c>
      <c r="AL151" s="17">
        <v>0</v>
      </c>
      <c r="AM151" s="17">
        <v>0</v>
      </c>
      <c r="AN151" s="17">
        <v>0</v>
      </c>
      <c r="AO151" s="17">
        <v>2671096.7599999998</v>
      </c>
      <c r="AP151" s="17">
        <v>0</v>
      </c>
      <c r="AQ151" s="17">
        <v>0</v>
      </c>
      <c r="AR151" s="17">
        <v>2671096.7599999998</v>
      </c>
      <c r="AS151" s="17">
        <v>0</v>
      </c>
      <c r="AT151" s="18">
        <v>0</v>
      </c>
      <c r="AU151" s="18">
        <v>0</v>
      </c>
      <c r="AV151" s="18">
        <v>100</v>
      </c>
      <c r="AW151" s="18">
        <v>0</v>
      </c>
      <c r="AX151" s="18">
        <v>0</v>
      </c>
      <c r="AY151" s="18">
        <v>0</v>
      </c>
      <c r="AZ151" s="18">
        <v>0</v>
      </c>
      <c r="BA151" s="18">
        <v>0</v>
      </c>
      <c r="BB151" s="18">
        <v>0</v>
      </c>
      <c r="BC151" s="18">
        <v>0</v>
      </c>
      <c r="BD151" s="18">
        <v>0</v>
      </c>
      <c r="BE151" s="18">
        <v>100</v>
      </c>
      <c r="BF151" s="18">
        <v>0</v>
      </c>
      <c r="BG151" s="18">
        <v>0</v>
      </c>
      <c r="BH151" s="18">
        <v>100</v>
      </c>
      <c r="BI151" s="18">
        <v>0</v>
      </c>
    </row>
    <row r="152" spans="1:61" s="22" customFormat="1" ht="12">
      <c r="A152" s="12">
        <v>4334</v>
      </c>
      <c r="B152" s="13" t="s">
        <v>348</v>
      </c>
      <c r="C152" s="14">
        <v>55091</v>
      </c>
      <c r="D152" s="14" t="s">
        <v>397</v>
      </c>
      <c r="E152" s="16">
        <v>32.435600000000001</v>
      </c>
      <c r="F152" s="16">
        <v>-97.044700000000006</v>
      </c>
      <c r="G152" s="13" t="s">
        <v>507</v>
      </c>
      <c r="H152" s="13" t="s">
        <v>508</v>
      </c>
      <c r="I152" s="15">
        <v>0</v>
      </c>
      <c r="J152" s="16">
        <v>0.44190000000000002</v>
      </c>
      <c r="K152" s="17">
        <v>1734</v>
      </c>
      <c r="L152" s="15">
        <v>0</v>
      </c>
      <c r="M152" s="17">
        <v>0</v>
      </c>
      <c r="N152" s="18">
        <v>0</v>
      </c>
      <c r="O152" s="15">
        <v>0</v>
      </c>
      <c r="P152" s="17">
        <v>46841620</v>
      </c>
      <c r="Q152" s="18">
        <v>8.7300000000000003E-2</v>
      </c>
      <c r="R152" s="18">
        <v>8.5000000000000006E-2</v>
      </c>
      <c r="S152" s="18">
        <v>4.1999999999999997E-3</v>
      </c>
      <c r="T152" s="19">
        <v>829.40459999999996</v>
      </c>
      <c r="U152" s="19">
        <v>16.231200000000001</v>
      </c>
      <c r="V152" s="19">
        <v>1.6231</v>
      </c>
      <c r="W152" s="20" t="s">
        <v>598</v>
      </c>
      <c r="X152" s="18">
        <v>1.2500000000000001E-2</v>
      </c>
      <c r="Y152" s="18">
        <v>1.2200000000000001E-2</v>
      </c>
      <c r="Z152" s="18">
        <v>5.9999999999999995E-4</v>
      </c>
      <c r="AA152" s="19">
        <v>118.8571</v>
      </c>
      <c r="AB152" s="21" t="s">
        <v>598</v>
      </c>
      <c r="AC152" s="18">
        <v>6978.1644999999999</v>
      </c>
      <c r="AD152" s="17">
        <v>0</v>
      </c>
      <c r="AE152" s="17">
        <v>0</v>
      </c>
      <c r="AF152" s="17">
        <v>6712599</v>
      </c>
      <c r="AG152" s="17">
        <v>0</v>
      </c>
      <c r="AH152" s="17">
        <v>0</v>
      </c>
      <c r="AI152" s="17">
        <v>0</v>
      </c>
      <c r="AJ152" s="17">
        <v>0</v>
      </c>
      <c r="AK152" s="17">
        <v>0</v>
      </c>
      <c r="AL152" s="17">
        <v>0</v>
      </c>
      <c r="AM152" s="17">
        <v>0</v>
      </c>
      <c r="AN152" s="17">
        <v>0</v>
      </c>
      <c r="AO152" s="17">
        <v>6712599</v>
      </c>
      <c r="AP152" s="17">
        <v>0</v>
      </c>
      <c r="AQ152" s="17">
        <v>0</v>
      </c>
      <c r="AR152" s="17">
        <v>6712599</v>
      </c>
      <c r="AS152" s="17">
        <v>0</v>
      </c>
      <c r="AT152" s="18">
        <v>0</v>
      </c>
      <c r="AU152" s="18">
        <v>0</v>
      </c>
      <c r="AV152" s="18">
        <v>100</v>
      </c>
      <c r="AW152" s="18">
        <v>0</v>
      </c>
      <c r="AX152" s="18">
        <v>0</v>
      </c>
      <c r="AY152" s="18">
        <v>0</v>
      </c>
      <c r="AZ152" s="18">
        <v>0</v>
      </c>
      <c r="BA152" s="18">
        <v>0</v>
      </c>
      <c r="BB152" s="18">
        <v>0</v>
      </c>
      <c r="BC152" s="18">
        <v>0</v>
      </c>
      <c r="BD152" s="18">
        <v>0</v>
      </c>
      <c r="BE152" s="18">
        <v>100</v>
      </c>
      <c r="BF152" s="18">
        <v>0</v>
      </c>
      <c r="BG152" s="18">
        <v>0</v>
      </c>
      <c r="BH152" s="18">
        <v>100</v>
      </c>
      <c r="BI152" s="18">
        <v>0</v>
      </c>
    </row>
    <row r="153" spans="1:61" s="22" customFormat="1" ht="12">
      <c r="A153" s="12">
        <v>4319</v>
      </c>
      <c r="B153" s="13" t="s">
        <v>333</v>
      </c>
      <c r="C153" s="14">
        <v>55097</v>
      </c>
      <c r="D153" s="14" t="s">
        <v>334</v>
      </c>
      <c r="E153" s="16">
        <v>33.631399999999999</v>
      </c>
      <c r="F153" s="16">
        <v>-95.588999999999999</v>
      </c>
      <c r="G153" s="13" t="s">
        <v>507</v>
      </c>
      <c r="H153" s="13" t="s">
        <v>508</v>
      </c>
      <c r="I153" s="15">
        <v>0</v>
      </c>
      <c r="J153" s="16">
        <v>0.39660000000000001</v>
      </c>
      <c r="K153" s="17">
        <v>1090.8</v>
      </c>
      <c r="L153" s="15">
        <v>0</v>
      </c>
      <c r="M153" s="17">
        <v>0</v>
      </c>
      <c r="N153" s="18">
        <v>0</v>
      </c>
      <c r="O153" s="15">
        <v>0</v>
      </c>
      <c r="P153" s="17">
        <v>28582450</v>
      </c>
      <c r="Q153" s="18">
        <v>0.31780000000000003</v>
      </c>
      <c r="R153" s="18">
        <v>0.28839999999999999</v>
      </c>
      <c r="S153" s="18">
        <v>4.4999999999999997E-3</v>
      </c>
      <c r="T153" s="19">
        <v>896.52340000000004</v>
      </c>
      <c r="U153" s="19">
        <v>17.544699999999999</v>
      </c>
      <c r="V153" s="19">
        <v>1.7544999999999999</v>
      </c>
      <c r="W153" s="20" t="s">
        <v>598</v>
      </c>
      <c r="X153" s="18">
        <v>4.2099999999999999E-2</v>
      </c>
      <c r="Y153" s="18">
        <v>3.7699999999999997E-2</v>
      </c>
      <c r="Z153" s="18">
        <v>5.9999999999999995E-4</v>
      </c>
      <c r="AA153" s="19">
        <v>118.8569</v>
      </c>
      <c r="AB153" s="21" t="s">
        <v>598</v>
      </c>
      <c r="AC153" s="18">
        <v>7542.8810000000003</v>
      </c>
      <c r="AD153" s="17">
        <v>0</v>
      </c>
      <c r="AE153" s="17">
        <v>0</v>
      </c>
      <c r="AF153" s="17">
        <v>3789328</v>
      </c>
      <c r="AG153" s="17">
        <v>0</v>
      </c>
      <c r="AH153" s="17">
        <v>0</v>
      </c>
      <c r="AI153" s="17">
        <v>0</v>
      </c>
      <c r="AJ153" s="17">
        <v>0</v>
      </c>
      <c r="AK153" s="17">
        <v>0</v>
      </c>
      <c r="AL153" s="17">
        <v>0</v>
      </c>
      <c r="AM153" s="17">
        <v>0</v>
      </c>
      <c r="AN153" s="17">
        <v>0</v>
      </c>
      <c r="AO153" s="17">
        <v>3789328</v>
      </c>
      <c r="AP153" s="17">
        <v>0</v>
      </c>
      <c r="AQ153" s="17">
        <v>0</v>
      </c>
      <c r="AR153" s="17">
        <v>3789328</v>
      </c>
      <c r="AS153" s="17">
        <v>0</v>
      </c>
      <c r="AT153" s="18">
        <v>0</v>
      </c>
      <c r="AU153" s="18">
        <v>0</v>
      </c>
      <c r="AV153" s="18">
        <v>100</v>
      </c>
      <c r="AW153" s="18">
        <v>0</v>
      </c>
      <c r="AX153" s="18">
        <v>0</v>
      </c>
      <c r="AY153" s="18">
        <v>0</v>
      </c>
      <c r="AZ153" s="18">
        <v>0</v>
      </c>
      <c r="BA153" s="18">
        <v>0</v>
      </c>
      <c r="BB153" s="18">
        <v>0</v>
      </c>
      <c r="BC153" s="18">
        <v>0</v>
      </c>
      <c r="BD153" s="18">
        <v>0</v>
      </c>
      <c r="BE153" s="18">
        <v>100</v>
      </c>
      <c r="BF153" s="18">
        <v>0</v>
      </c>
      <c r="BG153" s="18">
        <v>0</v>
      </c>
      <c r="BH153" s="18">
        <v>100</v>
      </c>
      <c r="BI153" s="18">
        <v>0</v>
      </c>
    </row>
    <row r="154" spans="1:61" s="22" customFormat="1" ht="12">
      <c r="A154" s="12">
        <v>4277</v>
      </c>
      <c r="B154" s="13" t="s">
        <v>412</v>
      </c>
      <c r="C154" s="14">
        <v>55098</v>
      </c>
      <c r="D154" s="14" t="s">
        <v>413</v>
      </c>
      <c r="E154" s="16">
        <v>26.208300000000001</v>
      </c>
      <c r="F154" s="16">
        <v>-98.396699999999996</v>
      </c>
      <c r="G154" s="13" t="s">
        <v>507</v>
      </c>
      <c r="H154" s="13" t="s">
        <v>508</v>
      </c>
      <c r="I154" s="15">
        <v>0</v>
      </c>
      <c r="J154" s="16">
        <v>0.34399999999999997</v>
      </c>
      <c r="K154" s="17">
        <v>529</v>
      </c>
      <c r="L154" s="15">
        <v>0</v>
      </c>
      <c r="M154" s="17">
        <v>0</v>
      </c>
      <c r="N154" s="18">
        <v>0</v>
      </c>
      <c r="O154" s="15">
        <v>0</v>
      </c>
      <c r="P154" s="17">
        <v>12215194</v>
      </c>
      <c r="Q154" s="18">
        <v>0.33150000000000002</v>
      </c>
      <c r="R154" s="18">
        <v>0.32279999999999998</v>
      </c>
      <c r="S154" s="18">
        <v>4.5999999999999999E-3</v>
      </c>
      <c r="T154" s="19">
        <v>910.65650000000005</v>
      </c>
      <c r="U154" s="19">
        <v>17.821400000000001</v>
      </c>
      <c r="V154" s="19">
        <v>1.7821</v>
      </c>
      <c r="W154" s="20" t="s">
        <v>598</v>
      </c>
      <c r="X154" s="18">
        <v>4.3299999999999998E-2</v>
      </c>
      <c r="Y154" s="18">
        <v>4.2999999999999997E-2</v>
      </c>
      <c r="Z154" s="18">
        <v>5.9999999999999995E-4</v>
      </c>
      <c r="AA154" s="19">
        <v>118.85639999999999</v>
      </c>
      <c r="AB154" s="21" t="s">
        <v>598</v>
      </c>
      <c r="AC154" s="18">
        <v>7661.8202000000001</v>
      </c>
      <c r="AD154" s="17">
        <v>0</v>
      </c>
      <c r="AE154" s="17">
        <v>0</v>
      </c>
      <c r="AF154" s="17">
        <v>1594294</v>
      </c>
      <c r="AG154" s="17">
        <v>0</v>
      </c>
      <c r="AH154" s="17">
        <v>0</v>
      </c>
      <c r="AI154" s="17">
        <v>0</v>
      </c>
      <c r="AJ154" s="17">
        <v>0</v>
      </c>
      <c r="AK154" s="17">
        <v>0</v>
      </c>
      <c r="AL154" s="17">
        <v>0</v>
      </c>
      <c r="AM154" s="17">
        <v>0</v>
      </c>
      <c r="AN154" s="17">
        <v>0</v>
      </c>
      <c r="AO154" s="17">
        <v>1594294</v>
      </c>
      <c r="AP154" s="17">
        <v>0</v>
      </c>
      <c r="AQ154" s="17">
        <v>0</v>
      </c>
      <c r="AR154" s="17">
        <v>1594294</v>
      </c>
      <c r="AS154" s="17">
        <v>0</v>
      </c>
      <c r="AT154" s="18">
        <v>0</v>
      </c>
      <c r="AU154" s="18">
        <v>0</v>
      </c>
      <c r="AV154" s="18">
        <v>100</v>
      </c>
      <c r="AW154" s="18">
        <v>0</v>
      </c>
      <c r="AX154" s="18">
        <v>0</v>
      </c>
      <c r="AY154" s="18">
        <v>0</v>
      </c>
      <c r="AZ154" s="18">
        <v>0</v>
      </c>
      <c r="BA154" s="18">
        <v>0</v>
      </c>
      <c r="BB154" s="18">
        <v>0</v>
      </c>
      <c r="BC154" s="18">
        <v>0</v>
      </c>
      <c r="BD154" s="18">
        <v>0</v>
      </c>
      <c r="BE154" s="18">
        <v>100</v>
      </c>
      <c r="BF154" s="18">
        <v>0</v>
      </c>
      <c r="BG154" s="18">
        <v>0</v>
      </c>
      <c r="BH154" s="18">
        <v>100</v>
      </c>
      <c r="BI154" s="18">
        <v>0</v>
      </c>
    </row>
    <row r="155" spans="1:61" s="22" customFormat="1" ht="12">
      <c r="A155" s="12">
        <v>4328</v>
      </c>
      <c r="B155" s="13" t="s">
        <v>341</v>
      </c>
      <c r="C155" s="14">
        <v>55123</v>
      </c>
      <c r="D155" s="14" t="s">
        <v>413</v>
      </c>
      <c r="E155" s="16">
        <v>26.340299999999999</v>
      </c>
      <c r="F155" s="16">
        <v>-98.19</v>
      </c>
      <c r="G155" s="13" t="s">
        <v>507</v>
      </c>
      <c r="H155" s="13" t="s">
        <v>508</v>
      </c>
      <c r="I155" s="15">
        <v>0</v>
      </c>
      <c r="J155" s="16">
        <v>0.42430000000000001</v>
      </c>
      <c r="K155" s="17">
        <v>801</v>
      </c>
      <c r="L155" s="15">
        <v>0</v>
      </c>
      <c r="M155" s="17">
        <v>0</v>
      </c>
      <c r="N155" s="18">
        <v>0</v>
      </c>
      <c r="O155" s="15">
        <v>0</v>
      </c>
      <c r="P155" s="17">
        <v>21718698</v>
      </c>
      <c r="Q155" s="18">
        <v>0.22570000000000001</v>
      </c>
      <c r="R155" s="18">
        <v>0.22620000000000001</v>
      </c>
      <c r="S155" s="18">
        <v>4.4000000000000003E-3</v>
      </c>
      <c r="T155" s="19">
        <v>867.13869999999997</v>
      </c>
      <c r="U155" s="19">
        <v>16.9696</v>
      </c>
      <c r="V155" s="19">
        <v>1.6970000000000001</v>
      </c>
      <c r="W155" s="20" t="s">
        <v>598</v>
      </c>
      <c r="X155" s="18">
        <v>3.09E-2</v>
      </c>
      <c r="Y155" s="18">
        <v>3.0700000000000002E-2</v>
      </c>
      <c r="Z155" s="18">
        <v>5.9999999999999995E-4</v>
      </c>
      <c r="AA155" s="19">
        <v>118.85760000000001</v>
      </c>
      <c r="AB155" s="21" t="s">
        <v>598</v>
      </c>
      <c r="AC155" s="18">
        <v>7295.6108999999997</v>
      </c>
      <c r="AD155" s="17">
        <v>0</v>
      </c>
      <c r="AE155" s="17">
        <v>0</v>
      </c>
      <c r="AF155" s="17">
        <v>2976954</v>
      </c>
      <c r="AG155" s="17">
        <v>0</v>
      </c>
      <c r="AH155" s="17">
        <v>0</v>
      </c>
      <c r="AI155" s="17">
        <v>0</v>
      </c>
      <c r="AJ155" s="17">
        <v>0</v>
      </c>
      <c r="AK155" s="17">
        <v>0</v>
      </c>
      <c r="AL155" s="17">
        <v>0</v>
      </c>
      <c r="AM155" s="17">
        <v>0</v>
      </c>
      <c r="AN155" s="17">
        <v>0</v>
      </c>
      <c r="AO155" s="17">
        <v>2976954</v>
      </c>
      <c r="AP155" s="17">
        <v>0</v>
      </c>
      <c r="AQ155" s="17">
        <v>0</v>
      </c>
      <c r="AR155" s="17">
        <v>2976954</v>
      </c>
      <c r="AS155" s="17">
        <v>0</v>
      </c>
      <c r="AT155" s="18">
        <v>0</v>
      </c>
      <c r="AU155" s="18">
        <v>0</v>
      </c>
      <c r="AV155" s="18">
        <v>100</v>
      </c>
      <c r="AW155" s="18">
        <v>0</v>
      </c>
      <c r="AX155" s="18">
        <v>0</v>
      </c>
      <c r="AY155" s="18">
        <v>0</v>
      </c>
      <c r="AZ155" s="18">
        <v>0</v>
      </c>
      <c r="BA155" s="18">
        <v>0</v>
      </c>
      <c r="BB155" s="18">
        <v>0</v>
      </c>
      <c r="BC155" s="18">
        <v>0</v>
      </c>
      <c r="BD155" s="18">
        <v>0</v>
      </c>
      <c r="BE155" s="18">
        <v>100</v>
      </c>
      <c r="BF155" s="18">
        <v>0</v>
      </c>
      <c r="BG155" s="18">
        <v>0</v>
      </c>
      <c r="BH155" s="18">
        <v>100</v>
      </c>
      <c r="BI155" s="18">
        <v>0</v>
      </c>
    </row>
    <row r="156" spans="1:61" s="22" customFormat="1" ht="12">
      <c r="A156" s="12">
        <v>4378</v>
      </c>
      <c r="B156" s="13" t="s">
        <v>271</v>
      </c>
      <c r="C156" s="14">
        <v>55137</v>
      </c>
      <c r="D156" s="14" t="s">
        <v>596</v>
      </c>
      <c r="E156" s="16">
        <v>29.593900000000001</v>
      </c>
      <c r="F156" s="16">
        <v>-97.969700000000003</v>
      </c>
      <c r="G156" s="13" t="s">
        <v>507</v>
      </c>
      <c r="H156" s="13" t="s">
        <v>508</v>
      </c>
      <c r="I156" s="15">
        <v>0</v>
      </c>
      <c r="J156" s="16">
        <v>0.4017</v>
      </c>
      <c r="K156" s="17">
        <v>898.2</v>
      </c>
      <c r="L156" s="15">
        <v>0</v>
      </c>
      <c r="M156" s="17">
        <v>0</v>
      </c>
      <c r="N156" s="18">
        <v>0</v>
      </c>
      <c r="O156" s="15">
        <v>0</v>
      </c>
      <c r="P156" s="17">
        <v>23335003</v>
      </c>
      <c r="Q156" s="18">
        <v>0.21759999999999999</v>
      </c>
      <c r="R156" s="18">
        <v>0.20230000000000001</v>
      </c>
      <c r="S156" s="18">
        <v>4.4000000000000003E-3</v>
      </c>
      <c r="T156" s="19">
        <v>877.54139999999995</v>
      </c>
      <c r="U156" s="19">
        <v>17.173200000000001</v>
      </c>
      <c r="V156" s="19">
        <v>1.7173</v>
      </c>
      <c r="W156" s="20" t="s">
        <v>598</v>
      </c>
      <c r="X156" s="18">
        <v>2.9499999999999998E-2</v>
      </c>
      <c r="Y156" s="18">
        <v>2.76E-2</v>
      </c>
      <c r="Z156" s="18">
        <v>5.9999999999999995E-4</v>
      </c>
      <c r="AA156" s="19">
        <v>118.85720000000001</v>
      </c>
      <c r="AB156" s="21" t="s">
        <v>598</v>
      </c>
      <c r="AC156" s="18">
        <v>7383.1581999999999</v>
      </c>
      <c r="AD156" s="17">
        <v>0</v>
      </c>
      <c r="AE156" s="17">
        <v>0</v>
      </c>
      <c r="AF156" s="17">
        <v>3160572</v>
      </c>
      <c r="AG156" s="17">
        <v>0</v>
      </c>
      <c r="AH156" s="17">
        <v>0</v>
      </c>
      <c r="AI156" s="17">
        <v>0</v>
      </c>
      <c r="AJ156" s="17">
        <v>0</v>
      </c>
      <c r="AK156" s="17">
        <v>0</v>
      </c>
      <c r="AL156" s="17">
        <v>0</v>
      </c>
      <c r="AM156" s="17">
        <v>0</v>
      </c>
      <c r="AN156" s="17">
        <v>0</v>
      </c>
      <c r="AO156" s="17">
        <v>3160572</v>
      </c>
      <c r="AP156" s="17">
        <v>0</v>
      </c>
      <c r="AQ156" s="17">
        <v>0</v>
      </c>
      <c r="AR156" s="17">
        <v>3160572</v>
      </c>
      <c r="AS156" s="17">
        <v>0</v>
      </c>
      <c r="AT156" s="18">
        <v>0</v>
      </c>
      <c r="AU156" s="18">
        <v>0</v>
      </c>
      <c r="AV156" s="18">
        <v>100</v>
      </c>
      <c r="AW156" s="18">
        <v>0</v>
      </c>
      <c r="AX156" s="18">
        <v>0</v>
      </c>
      <c r="AY156" s="18">
        <v>0</v>
      </c>
      <c r="AZ156" s="18">
        <v>0</v>
      </c>
      <c r="BA156" s="18">
        <v>0</v>
      </c>
      <c r="BB156" s="18">
        <v>0</v>
      </c>
      <c r="BC156" s="18">
        <v>0</v>
      </c>
      <c r="BD156" s="18">
        <v>0</v>
      </c>
      <c r="BE156" s="18">
        <v>100</v>
      </c>
      <c r="BF156" s="18">
        <v>0</v>
      </c>
      <c r="BG156" s="18">
        <v>0</v>
      </c>
      <c r="BH156" s="18">
        <v>100</v>
      </c>
      <c r="BI156" s="18">
        <v>0</v>
      </c>
    </row>
    <row r="157" spans="1:61" s="22" customFormat="1" ht="12">
      <c r="A157" s="12">
        <v>4453</v>
      </c>
      <c r="B157" s="13" t="s">
        <v>245</v>
      </c>
      <c r="C157" s="14">
        <v>55139</v>
      </c>
      <c r="D157" s="14" t="s">
        <v>379</v>
      </c>
      <c r="E157" s="16">
        <v>32.334699999999998</v>
      </c>
      <c r="F157" s="16">
        <v>-97.734399999999994</v>
      </c>
      <c r="G157" s="13" t="s">
        <v>507</v>
      </c>
      <c r="H157" s="13" t="s">
        <v>508</v>
      </c>
      <c r="I157" s="15">
        <v>0</v>
      </c>
      <c r="J157" s="16">
        <v>0.43290000000000001</v>
      </c>
      <c r="K157" s="17">
        <v>809.6</v>
      </c>
      <c r="L157" s="15">
        <v>0</v>
      </c>
      <c r="M157" s="17">
        <v>0</v>
      </c>
      <c r="N157" s="18">
        <v>0</v>
      </c>
      <c r="O157" s="15">
        <v>0</v>
      </c>
      <c r="P157" s="17">
        <v>26037219</v>
      </c>
      <c r="Q157" s="18">
        <v>0.2394</v>
      </c>
      <c r="R157" s="18">
        <v>0.24390000000000001</v>
      </c>
      <c r="S157" s="18">
        <v>5.1000000000000004E-3</v>
      </c>
      <c r="T157" s="19">
        <v>1007.9511</v>
      </c>
      <c r="U157" s="19">
        <v>19.725300000000001</v>
      </c>
      <c r="V157" s="19">
        <v>1.9724999999999999</v>
      </c>
      <c r="W157" s="20" t="s">
        <v>598</v>
      </c>
      <c r="X157" s="18">
        <v>2.8199999999999999E-2</v>
      </c>
      <c r="Y157" s="18">
        <v>2.7699999999999999E-2</v>
      </c>
      <c r="Z157" s="18">
        <v>5.9999999999999995E-4</v>
      </c>
      <c r="AA157" s="19">
        <v>118.8573</v>
      </c>
      <c r="AB157" s="21" t="s">
        <v>598</v>
      </c>
      <c r="AC157" s="18">
        <v>8480.3467000000001</v>
      </c>
      <c r="AD157" s="17">
        <v>0</v>
      </c>
      <c r="AE157" s="17">
        <v>0</v>
      </c>
      <c r="AF157" s="17">
        <v>3070301.23</v>
      </c>
      <c r="AG157" s="17">
        <v>0</v>
      </c>
      <c r="AH157" s="17">
        <v>0</v>
      </c>
      <c r="AI157" s="17">
        <v>0</v>
      </c>
      <c r="AJ157" s="17">
        <v>0</v>
      </c>
      <c r="AK157" s="17">
        <v>0</v>
      </c>
      <c r="AL157" s="17">
        <v>0</v>
      </c>
      <c r="AM157" s="17">
        <v>0</v>
      </c>
      <c r="AN157" s="17">
        <v>0</v>
      </c>
      <c r="AO157" s="17">
        <v>3070301.23</v>
      </c>
      <c r="AP157" s="17">
        <v>0</v>
      </c>
      <c r="AQ157" s="17">
        <v>0</v>
      </c>
      <c r="AR157" s="17">
        <v>3070301.23</v>
      </c>
      <c r="AS157" s="17">
        <v>0</v>
      </c>
      <c r="AT157" s="18">
        <v>0</v>
      </c>
      <c r="AU157" s="18">
        <v>0</v>
      </c>
      <c r="AV157" s="18">
        <v>100</v>
      </c>
      <c r="AW157" s="18">
        <v>0</v>
      </c>
      <c r="AX157" s="18">
        <v>0</v>
      </c>
      <c r="AY157" s="18">
        <v>0</v>
      </c>
      <c r="AZ157" s="18">
        <v>0</v>
      </c>
      <c r="BA157" s="18">
        <v>0</v>
      </c>
      <c r="BB157" s="18">
        <v>0</v>
      </c>
      <c r="BC157" s="18">
        <v>0</v>
      </c>
      <c r="BD157" s="18">
        <v>0</v>
      </c>
      <c r="BE157" s="18">
        <v>100</v>
      </c>
      <c r="BF157" s="18">
        <v>0</v>
      </c>
      <c r="BG157" s="18">
        <v>0</v>
      </c>
      <c r="BH157" s="18">
        <v>100</v>
      </c>
      <c r="BI157" s="18">
        <v>0</v>
      </c>
    </row>
    <row r="158" spans="1:61" s="22" customFormat="1" ht="12">
      <c r="A158" s="12">
        <v>4294</v>
      </c>
      <c r="B158" s="13" t="s">
        <v>310</v>
      </c>
      <c r="C158" s="14">
        <v>55144</v>
      </c>
      <c r="D158" s="14" t="s">
        <v>311</v>
      </c>
      <c r="E158" s="16">
        <v>29.7806</v>
      </c>
      <c r="F158" s="16">
        <v>-97.989400000000003</v>
      </c>
      <c r="G158" s="13" t="s">
        <v>507</v>
      </c>
      <c r="H158" s="13" t="s">
        <v>508</v>
      </c>
      <c r="I158" s="15">
        <v>0</v>
      </c>
      <c r="J158" s="16">
        <v>0.40570000000000001</v>
      </c>
      <c r="K158" s="17">
        <v>989</v>
      </c>
      <c r="L158" s="15">
        <v>0</v>
      </c>
      <c r="M158" s="17">
        <v>0</v>
      </c>
      <c r="N158" s="18">
        <v>0</v>
      </c>
      <c r="O158" s="15">
        <v>0</v>
      </c>
      <c r="P158" s="17">
        <v>24875799</v>
      </c>
      <c r="Q158" s="18">
        <v>0.10829999999999999</v>
      </c>
      <c r="R158" s="18">
        <v>0.10780000000000001</v>
      </c>
      <c r="S158" s="18">
        <v>4.1999999999999997E-3</v>
      </c>
      <c r="T158" s="19">
        <v>841.13009999999997</v>
      </c>
      <c r="U158" s="19">
        <v>16.460699999999999</v>
      </c>
      <c r="V158" s="19">
        <v>1.6460999999999999</v>
      </c>
      <c r="W158" s="20" t="s">
        <v>598</v>
      </c>
      <c r="X158" s="18">
        <v>1.5299999999999999E-2</v>
      </c>
      <c r="Y158" s="18">
        <v>1.52E-2</v>
      </c>
      <c r="Z158" s="18">
        <v>5.9999999999999995E-4</v>
      </c>
      <c r="AA158" s="19">
        <v>118.85720000000001</v>
      </c>
      <c r="AB158" s="21" t="s">
        <v>598</v>
      </c>
      <c r="AC158" s="18">
        <v>7076.8135000000002</v>
      </c>
      <c r="AD158" s="17">
        <v>0</v>
      </c>
      <c r="AE158" s="17">
        <v>0</v>
      </c>
      <c r="AF158" s="17">
        <v>3515113</v>
      </c>
      <c r="AG158" s="17">
        <v>0</v>
      </c>
      <c r="AH158" s="17">
        <v>0</v>
      </c>
      <c r="AI158" s="17">
        <v>0</v>
      </c>
      <c r="AJ158" s="17">
        <v>0</v>
      </c>
      <c r="AK158" s="17">
        <v>0</v>
      </c>
      <c r="AL158" s="17">
        <v>0</v>
      </c>
      <c r="AM158" s="17">
        <v>0</v>
      </c>
      <c r="AN158" s="17">
        <v>0</v>
      </c>
      <c r="AO158" s="17">
        <v>3515113</v>
      </c>
      <c r="AP158" s="17">
        <v>0</v>
      </c>
      <c r="AQ158" s="17">
        <v>0</v>
      </c>
      <c r="AR158" s="17">
        <v>3515113</v>
      </c>
      <c r="AS158" s="17">
        <v>0</v>
      </c>
      <c r="AT158" s="18">
        <v>0</v>
      </c>
      <c r="AU158" s="18">
        <v>0</v>
      </c>
      <c r="AV158" s="18">
        <v>100</v>
      </c>
      <c r="AW158" s="18">
        <v>0</v>
      </c>
      <c r="AX158" s="18">
        <v>0</v>
      </c>
      <c r="AY158" s="18">
        <v>0</v>
      </c>
      <c r="AZ158" s="18">
        <v>0</v>
      </c>
      <c r="BA158" s="18">
        <v>0</v>
      </c>
      <c r="BB158" s="18">
        <v>0</v>
      </c>
      <c r="BC158" s="18">
        <v>0</v>
      </c>
      <c r="BD158" s="18">
        <v>0</v>
      </c>
      <c r="BE158" s="18">
        <v>100</v>
      </c>
      <c r="BF158" s="18">
        <v>0</v>
      </c>
      <c r="BG158" s="18">
        <v>0</v>
      </c>
      <c r="BH158" s="18">
        <v>100</v>
      </c>
      <c r="BI158" s="18">
        <v>0</v>
      </c>
    </row>
    <row r="159" spans="1:61" s="22" customFormat="1" ht="12">
      <c r="A159" s="12">
        <v>4287</v>
      </c>
      <c r="B159" s="13" t="s">
        <v>304</v>
      </c>
      <c r="C159" s="14">
        <v>55153</v>
      </c>
      <c r="D159" s="14" t="s">
        <v>596</v>
      </c>
      <c r="E159" s="16">
        <v>29.625599999999999</v>
      </c>
      <c r="F159" s="16">
        <v>-98.141099999999994</v>
      </c>
      <c r="G159" s="13" t="s">
        <v>507</v>
      </c>
      <c r="H159" s="13" t="s">
        <v>508</v>
      </c>
      <c r="I159" s="15">
        <v>0</v>
      </c>
      <c r="J159" s="16">
        <v>0.44719999999999999</v>
      </c>
      <c r="K159" s="17">
        <v>1142.2</v>
      </c>
      <c r="L159" s="15">
        <v>0</v>
      </c>
      <c r="M159" s="17">
        <v>0</v>
      </c>
      <c r="N159" s="18">
        <v>0</v>
      </c>
      <c r="O159" s="15">
        <v>0</v>
      </c>
      <c r="P159" s="17">
        <v>32877299</v>
      </c>
      <c r="Q159" s="18">
        <v>0.47849999999999998</v>
      </c>
      <c r="R159" s="18">
        <v>0.48899999999999999</v>
      </c>
      <c r="S159" s="18">
        <v>4.4000000000000003E-3</v>
      </c>
      <c r="T159" s="19">
        <v>873.26419999999996</v>
      </c>
      <c r="U159" s="19">
        <v>17.089500000000001</v>
      </c>
      <c r="V159" s="19">
        <v>1.7089000000000001</v>
      </c>
      <c r="W159" s="20" t="s">
        <v>598</v>
      </c>
      <c r="X159" s="18">
        <v>6.5100000000000005E-2</v>
      </c>
      <c r="Y159" s="18">
        <v>6.8199999999999997E-2</v>
      </c>
      <c r="Z159" s="18">
        <v>5.9999999999999995E-4</v>
      </c>
      <c r="AA159" s="19">
        <v>118.8574</v>
      </c>
      <c r="AB159" s="21" t="s">
        <v>598</v>
      </c>
      <c r="AC159" s="18">
        <v>7347.1583000000001</v>
      </c>
      <c r="AD159" s="17">
        <v>0</v>
      </c>
      <c r="AE159" s="17">
        <v>0</v>
      </c>
      <c r="AF159" s="17">
        <v>4474832</v>
      </c>
      <c r="AG159" s="17">
        <v>0</v>
      </c>
      <c r="AH159" s="17">
        <v>0</v>
      </c>
      <c r="AI159" s="17">
        <v>0</v>
      </c>
      <c r="AJ159" s="17">
        <v>0</v>
      </c>
      <c r="AK159" s="17">
        <v>0</v>
      </c>
      <c r="AL159" s="17">
        <v>0</v>
      </c>
      <c r="AM159" s="17">
        <v>0</v>
      </c>
      <c r="AN159" s="17">
        <v>0</v>
      </c>
      <c r="AO159" s="17">
        <v>4474832</v>
      </c>
      <c r="AP159" s="17">
        <v>0</v>
      </c>
      <c r="AQ159" s="17">
        <v>0</v>
      </c>
      <c r="AR159" s="17">
        <v>4474832</v>
      </c>
      <c r="AS159" s="17">
        <v>0</v>
      </c>
      <c r="AT159" s="18">
        <v>0</v>
      </c>
      <c r="AU159" s="18">
        <v>0</v>
      </c>
      <c r="AV159" s="18">
        <v>100</v>
      </c>
      <c r="AW159" s="18">
        <v>0</v>
      </c>
      <c r="AX159" s="18">
        <v>0</v>
      </c>
      <c r="AY159" s="18">
        <v>0</v>
      </c>
      <c r="AZ159" s="18">
        <v>0</v>
      </c>
      <c r="BA159" s="18">
        <v>0</v>
      </c>
      <c r="BB159" s="18">
        <v>0</v>
      </c>
      <c r="BC159" s="18">
        <v>0</v>
      </c>
      <c r="BD159" s="18">
        <v>0</v>
      </c>
      <c r="BE159" s="18">
        <v>100</v>
      </c>
      <c r="BF159" s="18">
        <v>0</v>
      </c>
      <c r="BG159" s="18">
        <v>0</v>
      </c>
      <c r="BH159" s="18">
        <v>100</v>
      </c>
      <c r="BI159" s="18">
        <v>0</v>
      </c>
    </row>
    <row r="160" spans="1:61" s="22" customFormat="1" ht="12">
      <c r="A160" s="12">
        <v>4327</v>
      </c>
      <c r="B160" s="13" t="s">
        <v>340</v>
      </c>
      <c r="C160" s="14">
        <v>55154</v>
      </c>
      <c r="D160" s="14" t="s">
        <v>425</v>
      </c>
      <c r="E160" s="16">
        <v>30.1478</v>
      </c>
      <c r="F160" s="16">
        <v>-97.27</v>
      </c>
      <c r="G160" s="13" t="s">
        <v>507</v>
      </c>
      <c r="H160" s="13" t="s">
        <v>508</v>
      </c>
      <c r="I160" s="15">
        <v>0</v>
      </c>
      <c r="J160" s="16">
        <v>0.63070000000000004</v>
      </c>
      <c r="K160" s="17">
        <v>595</v>
      </c>
      <c r="L160" s="15">
        <v>0</v>
      </c>
      <c r="M160" s="17">
        <v>0</v>
      </c>
      <c r="N160" s="18">
        <v>0</v>
      </c>
      <c r="O160" s="15">
        <v>0</v>
      </c>
      <c r="P160" s="17">
        <v>23703591</v>
      </c>
      <c r="Q160" s="18">
        <v>0.12189999999999999</v>
      </c>
      <c r="R160" s="18">
        <v>0.1216</v>
      </c>
      <c r="S160" s="18">
        <v>4.3E-3</v>
      </c>
      <c r="T160" s="19">
        <v>857.00469999999996</v>
      </c>
      <c r="U160" s="19">
        <v>16.7713</v>
      </c>
      <c r="V160" s="19">
        <v>1.6771</v>
      </c>
      <c r="W160" s="20" t="s">
        <v>598</v>
      </c>
      <c r="X160" s="18">
        <v>1.6899999999999998E-2</v>
      </c>
      <c r="Y160" s="18">
        <v>1.6799999999999999E-2</v>
      </c>
      <c r="Z160" s="18">
        <v>5.9999999999999995E-4</v>
      </c>
      <c r="AA160" s="19">
        <v>118.85720000000001</v>
      </c>
      <c r="AB160" s="21" t="s">
        <v>598</v>
      </c>
      <c r="AC160" s="18">
        <v>7210.3712999999998</v>
      </c>
      <c r="AD160" s="17">
        <v>0</v>
      </c>
      <c r="AE160" s="17">
        <v>0</v>
      </c>
      <c r="AF160" s="17">
        <v>3287430</v>
      </c>
      <c r="AG160" s="17">
        <v>0</v>
      </c>
      <c r="AH160" s="17">
        <v>0</v>
      </c>
      <c r="AI160" s="17">
        <v>0</v>
      </c>
      <c r="AJ160" s="17">
        <v>0</v>
      </c>
      <c r="AK160" s="17">
        <v>0</v>
      </c>
      <c r="AL160" s="17">
        <v>0</v>
      </c>
      <c r="AM160" s="17">
        <v>0</v>
      </c>
      <c r="AN160" s="17">
        <v>0</v>
      </c>
      <c r="AO160" s="17">
        <v>3287430</v>
      </c>
      <c r="AP160" s="17">
        <v>0</v>
      </c>
      <c r="AQ160" s="17">
        <v>0</v>
      </c>
      <c r="AR160" s="17">
        <v>3287430</v>
      </c>
      <c r="AS160" s="17">
        <v>0</v>
      </c>
      <c r="AT160" s="18">
        <v>0</v>
      </c>
      <c r="AU160" s="18">
        <v>0</v>
      </c>
      <c r="AV160" s="18">
        <v>100</v>
      </c>
      <c r="AW160" s="18">
        <v>0</v>
      </c>
      <c r="AX160" s="18">
        <v>0</v>
      </c>
      <c r="AY160" s="18">
        <v>0</v>
      </c>
      <c r="AZ160" s="18">
        <v>0</v>
      </c>
      <c r="BA160" s="18">
        <v>0</v>
      </c>
      <c r="BB160" s="18">
        <v>0</v>
      </c>
      <c r="BC160" s="18">
        <v>0</v>
      </c>
      <c r="BD160" s="18">
        <v>0</v>
      </c>
      <c r="BE160" s="18">
        <v>100</v>
      </c>
      <c r="BF160" s="18">
        <v>0</v>
      </c>
      <c r="BG160" s="18">
        <v>0</v>
      </c>
      <c r="BH160" s="18">
        <v>100</v>
      </c>
      <c r="BI160" s="18">
        <v>0</v>
      </c>
    </row>
    <row r="161" spans="1:61" s="22" customFormat="1" ht="12">
      <c r="A161" s="12">
        <v>4208</v>
      </c>
      <c r="B161" s="13" t="s">
        <v>521</v>
      </c>
      <c r="C161" s="14">
        <v>55168</v>
      </c>
      <c r="D161" s="14" t="s">
        <v>425</v>
      </c>
      <c r="E161" s="16">
        <v>30.145800000000001</v>
      </c>
      <c r="F161" s="16">
        <v>-97.55</v>
      </c>
      <c r="G161" s="13" t="s">
        <v>507</v>
      </c>
      <c r="H161" s="13" t="s">
        <v>508</v>
      </c>
      <c r="I161" s="15">
        <v>0</v>
      </c>
      <c r="J161" s="16">
        <v>0.24779999999999999</v>
      </c>
      <c r="K161" s="17">
        <v>727.8</v>
      </c>
      <c r="L161" s="15">
        <v>0</v>
      </c>
      <c r="M161" s="17">
        <v>0</v>
      </c>
      <c r="N161" s="21">
        <v>0</v>
      </c>
      <c r="O161" s="15">
        <v>0</v>
      </c>
      <c r="P161" s="17">
        <v>12406739</v>
      </c>
      <c r="Q161" s="18">
        <v>0.30009999999999998</v>
      </c>
      <c r="R161" s="18">
        <v>0.28970000000000001</v>
      </c>
      <c r="S161" s="18">
        <v>4.7000000000000002E-3</v>
      </c>
      <c r="T161" s="19">
        <v>933.44960000000003</v>
      </c>
      <c r="U161" s="19">
        <v>18.267399999999999</v>
      </c>
      <c r="V161" s="19">
        <v>1.8267</v>
      </c>
      <c r="W161" s="20" t="s">
        <v>598</v>
      </c>
      <c r="X161" s="18">
        <v>3.8199999999999998E-2</v>
      </c>
      <c r="Y161" s="18">
        <v>3.6700000000000003E-2</v>
      </c>
      <c r="Z161" s="18">
        <v>5.9999999999999995E-4</v>
      </c>
      <c r="AA161" s="19">
        <v>118.8569</v>
      </c>
      <c r="AB161" s="21" t="s">
        <v>598</v>
      </c>
      <c r="AC161" s="18">
        <v>7853.5594000000001</v>
      </c>
      <c r="AD161" s="17">
        <v>0</v>
      </c>
      <c r="AE161" s="17">
        <v>0</v>
      </c>
      <c r="AF161" s="17">
        <v>1579760</v>
      </c>
      <c r="AG161" s="17">
        <v>0</v>
      </c>
      <c r="AH161" s="17">
        <v>0</v>
      </c>
      <c r="AI161" s="17">
        <v>0</v>
      </c>
      <c r="AJ161" s="17">
        <v>0</v>
      </c>
      <c r="AK161" s="17">
        <v>0</v>
      </c>
      <c r="AL161" s="17">
        <v>0</v>
      </c>
      <c r="AM161" s="17">
        <v>0</v>
      </c>
      <c r="AN161" s="17">
        <v>0</v>
      </c>
      <c r="AO161" s="17">
        <v>1579760</v>
      </c>
      <c r="AP161" s="17">
        <v>0</v>
      </c>
      <c r="AQ161" s="17">
        <v>0</v>
      </c>
      <c r="AR161" s="17">
        <v>1579760</v>
      </c>
      <c r="AS161" s="17">
        <v>0</v>
      </c>
      <c r="AT161" s="18">
        <v>0</v>
      </c>
      <c r="AU161" s="18">
        <v>0</v>
      </c>
      <c r="AV161" s="18">
        <v>100</v>
      </c>
      <c r="AW161" s="18">
        <v>0</v>
      </c>
      <c r="AX161" s="18">
        <v>0</v>
      </c>
      <c r="AY161" s="18">
        <v>0</v>
      </c>
      <c r="AZ161" s="18">
        <v>0</v>
      </c>
      <c r="BA161" s="18">
        <v>0</v>
      </c>
      <c r="BB161" s="18">
        <v>0</v>
      </c>
      <c r="BC161" s="18">
        <v>0</v>
      </c>
      <c r="BD161" s="18">
        <v>0</v>
      </c>
      <c r="BE161" s="18">
        <v>100</v>
      </c>
      <c r="BF161" s="18">
        <v>0</v>
      </c>
      <c r="BG161" s="18">
        <v>0</v>
      </c>
      <c r="BH161" s="18">
        <v>100</v>
      </c>
      <c r="BI161" s="18">
        <v>0</v>
      </c>
    </row>
    <row r="162" spans="1:61" s="22" customFormat="1" ht="12">
      <c r="A162" s="12">
        <v>4219</v>
      </c>
      <c r="B162" s="13" t="s">
        <v>442</v>
      </c>
      <c r="C162" s="14">
        <v>55172</v>
      </c>
      <c r="D162" s="14" t="s">
        <v>443</v>
      </c>
      <c r="E162" s="16">
        <v>31.851700000000001</v>
      </c>
      <c r="F162" s="16">
        <v>-97.352500000000006</v>
      </c>
      <c r="G162" s="13" t="s">
        <v>507</v>
      </c>
      <c r="H162" s="13" t="s">
        <v>508</v>
      </c>
      <c r="I162" s="15">
        <v>0</v>
      </c>
      <c r="J162" s="16">
        <v>0.38519999999999999</v>
      </c>
      <c r="K162" s="17">
        <v>557</v>
      </c>
      <c r="L162" s="15">
        <v>0</v>
      </c>
      <c r="M162" s="17">
        <v>0</v>
      </c>
      <c r="N162" s="21">
        <v>0</v>
      </c>
      <c r="O162" s="15">
        <v>0</v>
      </c>
      <c r="P162" s="17">
        <v>14912447</v>
      </c>
      <c r="Q162" s="18">
        <v>0.30330000000000001</v>
      </c>
      <c r="R162" s="18">
        <v>0.3251</v>
      </c>
      <c r="S162" s="18">
        <v>4.7999999999999996E-3</v>
      </c>
      <c r="T162" s="19">
        <v>942.9248</v>
      </c>
      <c r="U162" s="19">
        <v>18.4527</v>
      </c>
      <c r="V162" s="19">
        <v>1.8452999999999999</v>
      </c>
      <c r="W162" s="20" t="s">
        <v>598</v>
      </c>
      <c r="X162" s="18">
        <v>3.8199999999999998E-2</v>
      </c>
      <c r="Y162" s="18">
        <v>3.95E-2</v>
      </c>
      <c r="Z162" s="18">
        <v>5.9999999999999995E-4</v>
      </c>
      <c r="AA162" s="19">
        <v>118.8573</v>
      </c>
      <c r="AB162" s="21" t="s">
        <v>598</v>
      </c>
      <c r="AC162" s="18">
        <v>7933.2539999999999</v>
      </c>
      <c r="AD162" s="17">
        <v>0</v>
      </c>
      <c r="AE162" s="17">
        <v>0</v>
      </c>
      <c r="AF162" s="17">
        <v>1879739</v>
      </c>
      <c r="AG162" s="17">
        <v>0</v>
      </c>
      <c r="AH162" s="17">
        <v>0</v>
      </c>
      <c r="AI162" s="17">
        <v>0</v>
      </c>
      <c r="AJ162" s="17">
        <v>0</v>
      </c>
      <c r="AK162" s="17">
        <v>0</v>
      </c>
      <c r="AL162" s="17">
        <v>0</v>
      </c>
      <c r="AM162" s="17">
        <v>0</v>
      </c>
      <c r="AN162" s="17">
        <v>0</v>
      </c>
      <c r="AO162" s="17">
        <v>1879739</v>
      </c>
      <c r="AP162" s="17">
        <v>0</v>
      </c>
      <c r="AQ162" s="17">
        <v>0</v>
      </c>
      <c r="AR162" s="17">
        <v>1879739</v>
      </c>
      <c r="AS162" s="17">
        <v>0</v>
      </c>
      <c r="AT162" s="18">
        <v>0</v>
      </c>
      <c r="AU162" s="18">
        <v>0</v>
      </c>
      <c r="AV162" s="18">
        <v>100</v>
      </c>
      <c r="AW162" s="18">
        <v>0</v>
      </c>
      <c r="AX162" s="18">
        <v>0</v>
      </c>
      <c r="AY162" s="18">
        <v>0</v>
      </c>
      <c r="AZ162" s="18">
        <v>0</v>
      </c>
      <c r="BA162" s="18">
        <v>0</v>
      </c>
      <c r="BB162" s="18">
        <v>0</v>
      </c>
      <c r="BC162" s="18">
        <v>0</v>
      </c>
      <c r="BD162" s="18">
        <v>0</v>
      </c>
      <c r="BE162" s="18">
        <v>100</v>
      </c>
      <c r="BF162" s="18">
        <v>0</v>
      </c>
      <c r="BG162" s="18">
        <v>0</v>
      </c>
      <c r="BH162" s="18">
        <v>100</v>
      </c>
      <c r="BI162" s="18">
        <v>0</v>
      </c>
    </row>
    <row r="163" spans="1:61" s="22" customFormat="1" ht="12">
      <c r="A163" s="12">
        <v>4236</v>
      </c>
      <c r="B163" s="13" t="s">
        <v>466</v>
      </c>
      <c r="C163" s="14">
        <v>55187</v>
      </c>
      <c r="D163" s="14" t="s">
        <v>600</v>
      </c>
      <c r="E163" s="16">
        <v>29.835599999999999</v>
      </c>
      <c r="F163" s="16">
        <v>-95.124200000000002</v>
      </c>
      <c r="G163" s="13" t="s">
        <v>507</v>
      </c>
      <c r="H163" s="13" t="s">
        <v>508</v>
      </c>
      <c r="I163" s="15">
        <v>0</v>
      </c>
      <c r="J163" s="16">
        <v>0.63739999999999997</v>
      </c>
      <c r="K163" s="17">
        <v>918.3</v>
      </c>
      <c r="L163" s="15">
        <v>1</v>
      </c>
      <c r="M163" s="17">
        <v>19646259.576000001</v>
      </c>
      <c r="N163" s="18">
        <v>0.89070000000000005</v>
      </c>
      <c r="O163" s="15">
        <v>0</v>
      </c>
      <c r="P163" s="17">
        <v>27972755.213100001</v>
      </c>
      <c r="Q163" s="18">
        <v>6.0999999999999999E-2</v>
      </c>
      <c r="R163" s="18">
        <v>5.8900000000000001E-2</v>
      </c>
      <c r="S163" s="18">
        <v>3.3E-3</v>
      </c>
      <c r="T163" s="19">
        <v>648.44240000000002</v>
      </c>
      <c r="U163" s="19">
        <v>12.6898</v>
      </c>
      <c r="V163" s="19">
        <v>1.2689999999999999</v>
      </c>
      <c r="W163" s="20" t="s">
        <v>598</v>
      </c>
      <c r="X163" s="18">
        <v>1.12E-2</v>
      </c>
      <c r="Y163" s="18">
        <v>1.11E-2</v>
      </c>
      <c r="Z163" s="18">
        <v>5.9999999999999995E-4</v>
      </c>
      <c r="AA163" s="19">
        <v>118.857</v>
      </c>
      <c r="AB163" s="21" t="s">
        <v>598</v>
      </c>
      <c r="AC163" s="18">
        <v>5455.6526000000003</v>
      </c>
      <c r="AD163" s="17">
        <v>0</v>
      </c>
      <c r="AE163" s="17">
        <v>0</v>
      </c>
      <c r="AF163" s="17">
        <v>5127297.78</v>
      </c>
      <c r="AG163" s="17">
        <v>0</v>
      </c>
      <c r="AH163" s="17">
        <v>0</v>
      </c>
      <c r="AI163" s="17">
        <v>0</v>
      </c>
      <c r="AJ163" s="17">
        <v>0</v>
      </c>
      <c r="AK163" s="17">
        <v>0</v>
      </c>
      <c r="AL163" s="17">
        <v>0</v>
      </c>
      <c r="AM163" s="17">
        <v>0</v>
      </c>
      <c r="AN163" s="17">
        <v>0</v>
      </c>
      <c r="AO163" s="17">
        <v>5127297.78</v>
      </c>
      <c r="AP163" s="17">
        <v>0</v>
      </c>
      <c r="AQ163" s="17">
        <v>0</v>
      </c>
      <c r="AR163" s="17">
        <v>5127297.78</v>
      </c>
      <c r="AS163" s="17">
        <v>0</v>
      </c>
      <c r="AT163" s="18">
        <v>0</v>
      </c>
      <c r="AU163" s="18">
        <v>0</v>
      </c>
      <c r="AV163" s="18">
        <v>100</v>
      </c>
      <c r="AW163" s="18">
        <v>0</v>
      </c>
      <c r="AX163" s="18">
        <v>0</v>
      </c>
      <c r="AY163" s="18">
        <v>0</v>
      </c>
      <c r="AZ163" s="18">
        <v>0</v>
      </c>
      <c r="BA163" s="18">
        <v>0</v>
      </c>
      <c r="BB163" s="18">
        <v>0</v>
      </c>
      <c r="BC163" s="18">
        <v>0</v>
      </c>
      <c r="BD163" s="18">
        <v>0</v>
      </c>
      <c r="BE163" s="18">
        <v>100</v>
      </c>
      <c r="BF163" s="18">
        <v>0</v>
      </c>
      <c r="BG163" s="18">
        <v>0</v>
      </c>
      <c r="BH163" s="18">
        <v>100</v>
      </c>
      <c r="BI163" s="18">
        <v>0</v>
      </c>
    </row>
    <row r="164" spans="1:61" s="22" customFormat="1" ht="12">
      <c r="A164" s="12">
        <v>4246</v>
      </c>
      <c r="B164" s="13" t="s">
        <v>374</v>
      </c>
      <c r="C164" s="14">
        <v>55206</v>
      </c>
      <c r="D164" s="14" t="s">
        <v>518</v>
      </c>
      <c r="E164" s="16">
        <v>27.8139</v>
      </c>
      <c r="F164" s="16">
        <v>-97.428299999999993</v>
      </c>
      <c r="G164" s="13" t="s">
        <v>507</v>
      </c>
      <c r="H164" s="13" t="s">
        <v>508</v>
      </c>
      <c r="I164" s="15">
        <v>0</v>
      </c>
      <c r="J164" s="16">
        <v>0.4446</v>
      </c>
      <c r="K164" s="17">
        <v>575.5</v>
      </c>
      <c r="L164" s="15">
        <v>1</v>
      </c>
      <c r="M164" s="17">
        <v>0</v>
      </c>
      <c r="N164" s="21" t="s">
        <v>598</v>
      </c>
      <c r="O164" s="15">
        <v>0</v>
      </c>
      <c r="P164" s="17">
        <v>20238330.068399999</v>
      </c>
      <c r="Q164" s="18">
        <v>0.29670000000000002</v>
      </c>
      <c r="R164" s="18">
        <v>0.30740000000000001</v>
      </c>
      <c r="S164" s="18">
        <v>5.7999999999999996E-3</v>
      </c>
      <c r="T164" s="19">
        <v>1040.8606</v>
      </c>
      <c r="U164" s="19">
        <v>21.002400000000002</v>
      </c>
      <c r="V164" s="19">
        <v>2.1002000000000001</v>
      </c>
      <c r="W164" s="20" t="s">
        <v>598</v>
      </c>
      <c r="X164" s="18">
        <v>3.2899999999999999E-2</v>
      </c>
      <c r="Y164" s="18">
        <v>3.32E-2</v>
      </c>
      <c r="Z164" s="18">
        <v>5.9999999999999995E-4</v>
      </c>
      <c r="AA164" s="19">
        <v>115.2747</v>
      </c>
      <c r="AB164" s="21" t="s">
        <v>598</v>
      </c>
      <c r="AC164" s="18">
        <v>9029.3938999999991</v>
      </c>
      <c r="AD164" s="17">
        <v>0</v>
      </c>
      <c r="AE164" s="17">
        <v>0</v>
      </c>
      <c r="AF164" s="17">
        <v>2241383</v>
      </c>
      <c r="AG164" s="17">
        <v>0</v>
      </c>
      <c r="AH164" s="17">
        <v>0</v>
      </c>
      <c r="AI164" s="17">
        <v>0</v>
      </c>
      <c r="AJ164" s="17">
        <v>0</v>
      </c>
      <c r="AK164" s="17">
        <v>0</v>
      </c>
      <c r="AL164" s="17">
        <v>0</v>
      </c>
      <c r="AM164" s="17">
        <v>0</v>
      </c>
      <c r="AN164" s="17">
        <v>0</v>
      </c>
      <c r="AO164" s="17">
        <v>2241383</v>
      </c>
      <c r="AP164" s="17">
        <v>0</v>
      </c>
      <c r="AQ164" s="17">
        <v>0</v>
      </c>
      <c r="AR164" s="17">
        <v>2241383</v>
      </c>
      <c r="AS164" s="17">
        <v>0</v>
      </c>
      <c r="AT164" s="18">
        <v>0</v>
      </c>
      <c r="AU164" s="18">
        <v>0</v>
      </c>
      <c r="AV164" s="18">
        <v>100</v>
      </c>
      <c r="AW164" s="18">
        <v>0</v>
      </c>
      <c r="AX164" s="18">
        <v>0</v>
      </c>
      <c r="AY164" s="18">
        <v>0</v>
      </c>
      <c r="AZ164" s="18">
        <v>0</v>
      </c>
      <c r="BA164" s="18">
        <v>0</v>
      </c>
      <c r="BB164" s="18">
        <v>0</v>
      </c>
      <c r="BC164" s="18">
        <v>0</v>
      </c>
      <c r="BD164" s="18">
        <v>0</v>
      </c>
      <c r="BE164" s="18">
        <v>100</v>
      </c>
      <c r="BF164" s="18">
        <v>0</v>
      </c>
      <c r="BG164" s="18">
        <v>0</v>
      </c>
      <c r="BH164" s="18">
        <v>100</v>
      </c>
      <c r="BI164" s="18">
        <v>0</v>
      </c>
    </row>
    <row r="165" spans="1:61" s="22" customFormat="1" ht="12">
      <c r="A165" s="12">
        <v>4352</v>
      </c>
      <c r="B165" s="13" t="s">
        <v>363</v>
      </c>
      <c r="C165" s="14">
        <v>55215</v>
      </c>
      <c r="D165" s="14" t="s">
        <v>364</v>
      </c>
      <c r="E165" s="16">
        <v>31.837800000000001</v>
      </c>
      <c r="F165" s="16">
        <v>-102.3278</v>
      </c>
      <c r="G165" s="13" t="s">
        <v>507</v>
      </c>
      <c r="H165" s="13" t="s">
        <v>508</v>
      </c>
      <c r="I165" s="15">
        <v>0</v>
      </c>
      <c r="J165" s="16">
        <v>0.48959999999999998</v>
      </c>
      <c r="K165" s="17">
        <v>1135.2</v>
      </c>
      <c r="L165" s="15">
        <v>0</v>
      </c>
      <c r="M165" s="17">
        <v>0</v>
      </c>
      <c r="N165" s="18">
        <v>0</v>
      </c>
      <c r="O165" s="15">
        <v>0</v>
      </c>
      <c r="P165" s="17">
        <v>37486584</v>
      </c>
      <c r="Q165" s="18">
        <v>0.23180000000000001</v>
      </c>
      <c r="R165" s="18">
        <v>0.22309999999999999</v>
      </c>
      <c r="S165" s="18">
        <v>4.5999999999999999E-3</v>
      </c>
      <c r="T165" s="19">
        <v>915.09310000000005</v>
      </c>
      <c r="U165" s="19">
        <v>17.908000000000001</v>
      </c>
      <c r="V165" s="19">
        <v>1.7907999999999999</v>
      </c>
      <c r="W165" s="20" t="s">
        <v>598</v>
      </c>
      <c r="X165" s="18">
        <v>3.0099999999999998E-2</v>
      </c>
      <c r="Y165" s="18">
        <v>2.9700000000000001E-2</v>
      </c>
      <c r="Z165" s="18">
        <v>5.9999999999999995E-4</v>
      </c>
      <c r="AA165" s="19">
        <v>118.85769999999999</v>
      </c>
      <c r="AB165" s="21" t="s">
        <v>598</v>
      </c>
      <c r="AC165" s="18">
        <v>7699.0614999999998</v>
      </c>
      <c r="AD165" s="17">
        <v>0</v>
      </c>
      <c r="AE165" s="17">
        <v>0</v>
      </c>
      <c r="AF165" s="17">
        <v>4868981</v>
      </c>
      <c r="AG165" s="17">
        <v>0</v>
      </c>
      <c r="AH165" s="17">
        <v>0</v>
      </c>
      <c r="AI165" s="17">
        <v>0</v>
      </c>
      <c r="AJ165" s="17">
        <v>0</v>
      </c>
      <c r="AK165" s="17">
        <v>0</v>
      </c>
      <c r="AL165" s="17">
        <v>0</v>
      </c>
      <c r="AM165" s="17">
        <v>0</v>
      </c>
      <c r="AN165" s="17">
        <v>0</v>
      </c>
      <c r="AO165" s="17">
        <v>4868981</v>
      </c>
      <c r="AP165" s="17">
        <v>0</v>
      </c>
      <c r="AQ165" s="17">
        <v>0</v>
      </c>
      <c r="AR165" s="17">
        <v>4868981</v>
      </c>
      <c r="AS165" s="17">
        <v>0</v>
      </c>
      <c r="AT165" s="18">
        <v>0</v>
      </c>
      <c r="AU165" s="18">
        <v>0</v>
      </c>
      <c r="AV165" s="18">
        <v>100</v>
      </c>
      <c r="AW165" s="18">
        <v>0</v>
      </c>
      <c r="AX165" s="18">
        <v>0</v>
      </c>
      <c r="AY165" s="18">
        <v>0</v>
      </c>
      <c r="AZ165" s="18">
        <v>0</v>
      </c>
      <c r="BA165" s="18">
        <v>0</v>
      </c>
      <c r="BB165" s="18">
        <v>0</v>
      </c>
      <c r="BC165" s="18">
        <v>0</v>
      </c>
      <c r="BD165" s="18">
        <v>0</v>
      </c>
      <c r="BE165" s="18">
        <v>100</v>
      </c>
      <c r="BF165" s="18">
        <v>0</v>
      </c>
      <c r="BG165" s="18">
        <v>0</v>
      </c>
      <c r="BH165" s="18">
        <v>100</v>
      </c>
      <c r="BI165" s="18">
        <v>0</v>
      </c>
    </row>
    <row r="166" spans="1:61" s="22" customFormat="1" ht="12">
      <c r="A166" s="12">
        <v>4266</v>
      </c>
      <c r="B166" s="13" t="s">
        <v>396</v>
      </c>
      <c r="C166" s="14">
        <v>55223</v>
      </c>
      <c r="D166" s="14" t="s">
        <v>397</v>
      </c>
      <c r="E166" s="16">
        <v>32.319400000000002</v>
      </c>
      <c r="F166" s="16">
        <v>-96.673900000000003</v>
      </c>
      <c r="G166" s="13" t="s">
        <v>507</v>
      </c>
      <c r="H166" s="13" t="s">
        <v>508</v>
      </c>
      <c r="I166" s="15">
        <v>0</v>
      </c>
      <c r="J166" s="16">
        <v>0.38040000000000002</v>
      </c>
      <c r="K166" s="17">
        <v>418</v>
      </c>
      <c r="L166" s="15">
        <v>0</v>
      </c>
      <c r="M166" s="17">
        <v>0</v>
      </c>
      <c r="N166" s="21">
        <v>0</v>
      </c>
      <c r="O166" s="15">
        <v>0</v>
      </c>
      <c r="P166" s="17">
        <v>9184159</v>
      </c>
      <c r="Q166" s="18">
        <v>0.1862</v>
      </c>
      <c r="R166" s="18">
        <v>0.1852</v>
      </c>
      <c r="S166" s="18">
        <v>4.0000000000000001E-3</v>
      </c>
      <c r="T166" s="19">
        <v>783.78340000000003</v>
      </c>
      <c r="U166" s="19">
        <v>15.3384</v>
      </c>
      <c r="V166" s="19">
        <v>1.5338000000000001</v>
      </c>
      <c r="W166" s="20" t="s">
        <v>598</v>
      </c>
      <c r="X166" s="18">
        <v>2.8199999999999999E-2</v>
      </c>
      <c r="Y166" s="18">
        <v>2.69E-2</v>
      </c>
      <c r="Z166" s="18">
        <v>5.9999999999999995E-4</v>
      </c>
      <c r="AA166" s="19">
        <v>118.8574</v>
      </c>
      <c r="AB166" s="21" t="s">
        <v>598</v>
      </c>
      <c r="AC166" s="18">
        <v>6594.3145000000004</v>
      </c>
      <c r="AD166" s="17">
        <v>0</v>
      </c>
      <c r="AE166" s="17">
        <v>0</v>
      </c>
      <c r="AF166" s="17">
        <v>1392739</v>
      </c>
      <c r="AG166" s="17">
        <v>0</v>
      </c>
      <c r="AH166" s="17">
        <v>0</v>
      </c>
      <c r="AI166" s="17">
        <v>0</v>
      </c>
      <c r="AJ166" s="17">
        <v>0</v>
      </c>
      <c r="AK166" s="17">
        <v>0</v>
      </c>
      <c r="AL166" s="17">
        <v>0</v>
      </c>
      <c r="AM166" s="17">
        <v>0</v>
      </c>
      <c r="AN166" s="17">
        <v>0</v>
      </c>
      <c r="AO166" s="17">
        <v>1392739</v>
      </c>
      <c r="AP166" s="17">
        <v>0</v>
      </c>
      <c r="AQ166" s="17">
        <v>0</v>
      </c>
      <c r="AR166" s="17">
        <v>1392739</v>
      </c>
      <c r="AS166" s="17">
        <v>0</v>
      </c>
      <c r="AT166" s="18">
        <v>0</v>
      </c>
      <c r="AU166" s="18">
        <v>0</v>
      </c>
      <c r="AV166" s="18">
        <v>100</v>
      </c>
      <c r="AW166" s="18">
        <v>0</v>
      </c>
      <c r="AX166" s="18">
        <v>0</v>
      </c>
      <c r="AY166" s="18">
        <v>0</v>
      </c>
      <c r="AZ166" s="18">
        <v>0</v>
      </c>
      <c r="BA166" s="18">
        <v>0</v>
      </c>
      <c r="BB166" s="18">
        <v>0</v>
      </c>
      <c r="BC166" s="18">
        <v>0</v>
      </c>
      <c r="BD166" s="18">
        <v>0</v>
      </c>
      <c r="BE166" s="18">
        <v>100</v>
      </c>
      <c r="BF166" s="18">
        <v>0</v>
      </c>
      <c r="BG166" s="18">
        <v>0</v>
      </c>
      <c r="BH166" s="18">
        <v>100</v>
      </c>
      <c r="BI166" s="18">
        <v>0</v>
      </c>
    </row>
    <row r="167" spans="1:61" s="22" customFormat="1" ht="12">
      <c r="A167" s="12">
        <v>4276</v>
      </c>
      <c r="B167" s="13" t="s">
        <v>411</v>
      </c>
      <c r="C167" s="14">
        <v>55226</v>
      </c>
      <c r="D167" s="14" t="s">
        <v>435</v>
      </c>
      <c r="E167" s="16">
        <v>31.890699999999999</v>
      </c>
      <c r="F167" s="16">
        <v>-96.112799999999993</v>
      </c>
      <c r="G167" s="13" t="s">
        <v>507</v>
      </c>
      <c r="H167" s="13" t="s">
        <v>508</v>
      </c>
      <c r="I167" s="15">
        <v>0</v>
      </c>
      <c r="J167" s="16">
        <v>0.44379999999999997</v>
      </c>
      <c r="K167" s="17">
        <v>1036</v>
      </c>
      <c r="L167" s="15">
        <v>0</v>
      </c>
      <c r="M167" s="17">
        <v>0</v>
      </c>
      <c r="N167" s="18">
        <v>0</v>
      </c>
      <c r="O167" s="15">
        <v>0</v>
      </c>
      <c r="P167" s="17">
        <v>29895909</v>
      </c>
      <c r="Q167" s="18">
        <v>0.22320000000000001</v>
      </c>
      <c r="R167" s="18">
        <v>0.2273</v>
      </c>
      <c r="S167" s="18">
        <v>4.4999999999999997E-3</v>
      </c>
      <c r="T167" s="19">
        <v>882.23860000000002</v>
      </c>
      <c r="U167" s="19">
        <v>17.2652</v>
      </c>
      <c r="V167" s="19">
        <v>1.7264999999999999</v>
      </c>
      <c r="W167" s="20" t="s">
        <v>598</v>
      </c>
      <c r="X167" s="18">
        <v>3.0099999999999998E-2</v>
      </c>
      <c r="Y167" s="18">
        <v>2.9499999999999998E-2</v>
      </c>
      <c r="Z167" s="18">
        <v>5.9999999999999995E-4</v>
      </c>
      <c r="AA167" s="19">
        <v>118.85720000000001</v>
      </c>
      <c r="AB167" s="21" t="s">
        <v>598</v>
      </c>
      <c r="AC167" s="18">
        <v>7422.6791000000003</v>
      </c>
      <c r="AD167" s="17">
        <v>0</v>
      </c>
      <c r="AE167" s="17">
        <v>0</v>
      </c>
      <c r="AF167" s="17">
        <v>4027644</v>
      </c>
      <c r="AG167" s="17">
        <v>0</v>
      </c>
      <c r="AH167" s="17">
        <v>0</v>
      </c>
      <c r="AI167" s="17">
        <v>0</v>
      </c>
      <c r="AJ167" s="17">
        <v>0</v>
      </c>
      <c r="AK167" s="17">
        <v>0</v>
      </c>
      <c r="AL167" s="17">
        <v>0</v>
      </c>
      <c r="AM167" s="17">
        <v>0</v>
      </c>
      <c r="AN167" s="17">
        <v>0</v>
      </c>
      <c r="AO167" s="17">
        <v>4027644</v>
      </c>
      <c r="AP167" s="17">
        <v>0</v>
      </c>
      <c r="AQ167" s="17">
        <v>0</v>
      </c>
      <c r="AR167" s="17">
        <v>4027644</v>
      </c>
      <c r="AS167" s="17">
        <v>0</v>
      </c>
      <c r="AT167" s="18">
        <v>0</v>
      </c>
      <c r="AU167" s="18">
        <v>0</v>
      </c>
      <c r="AV167" s="18">
        <v>100</v>
      </c>
      <c r="AW167" s="18">
        <v>0</v>
      </c>
      <c r="AX167" s="18">
        <v>0</v>
      </c>
      <c r="AY167" s="18">
        <v>0</v>
      </c>
      <c r="AZ167" s="18">
        <v>0</v>
      </c>
      <c r="BA167" s="18">
        <v>0</v>
      </c>
      <c r="BB167" s="18">
        <v>0</v>
      </c>
      <c r="BC167" s="18">
        <v>0</v>
      </c>
      <c r="BD167" s="18">
        <v>0</v>
      </c>
      <c r="BE167" s="18">
        <v>100</v>
      </c>
      <c r="BF167" s="18">
        <v>0</v>
      </c>
      <c r="BG167" s="18">
        <v>0</v>
      </c>
      <c r="BH167" s="18">
        <v>100</v>
      </c>
      <c r="BI167" s="18">
        <v>0</v>
      </c>
    </row>
    <row r="168" spans="1:61" s="22" customFormat="1" ht="12">
      <c r="A168" s="12">
        <v>4309</v>
      </c>
      <c r="B168" s="13" t="s">
        <v>322</v>
      </c>
      <c r="C168" s="14">
        <v>55230</v>
      </c>
      <c r="D168" s="14" t="s">
        <v>323</v>
      </c>
      <c r="E168" s="16">
        <v>33.104700000000001</v>
      </c>
      <c r="F168" s="16">
        <v>-97.959400000000002</v>
      </c>
      <c r="G168" s="13" t="s">
        <v>507</v>
      </c>
      <c r="H168" s="13" t="s">
        <v>508</v>
      </c>
      <c r="I168" s="15">
        <v>0</v>
      </c>
      <c r="J168" s="16">
        <v>1.0999999999999999E-2</v>
      </c>
      <c r="K168" s="17">
        <v>640</v>
      </c>
      <c r="L168" s="15">
        <v>0</v>
      </c>
      <c r="M168" s="17">
        <v>0</v>
      </c>
      <c r="N168" s="18">
        <v>0</v>
      </c>
      <c r="O168" s="15">
        <v>0</v>
      </c>
      <c r="P168" s="17">
        <v>514855</v>
      </c>
      <c r="Q168" s="18">
        <v>2.7995999999999999</v>
      </c>
      <c r="R168" s="18">
        <v>0</v>
      </c>
      <c r="S168" s="18">
        <v>5.0000000000000001E-3</v>
      </c>
      <c r="T168" s="19">
        <v>987.99090000000001</v>
      </c>
      <c r="U168" s="19">
        <v>19.334499999999998</v>
      </c>
      <c r="V168" s="19">
        <v>1.9334</v>
      </c>
      <c r="W168" s="20" t="s">
        <v>598</v>
      </c>
      <c r="X168" s="18">
        <v>0.33679999999999999</v>
      </c>
      <c r="Y168" s="18">
        <v>0</v>
      </c>
      <c r="Z168" s="18">
        <v>5.9999999999999995E-4</v>
      </c>
      <c r="AA168" s="19">
        <v>118.8584</v>
      </c>
      <c r="AB168" s="21" t="s">
        <v>598</v>
      </c>
      <c r="AC168" s="18">
        <v>8312.3361999999997</v>
      </c>
      <c r="AD168" s="17">
        <v>0</v>
      </c>
      <c r="AE168" s="17">
        <v>0</v>
      </c>
      <c r="AF168" s="17">
        <v>61938.664400000001</v>
      </c>
      <c r="AG168" s="17">
        <v>0</v>
      </c>
      <c r="AH168" s="17">
        <v>0</v>
      </c>
      <c r="AI168" s="17">
        <v>0</v>
      </c>
      <c r="AJ168" s="17">
        <v>0</v>
      </c>
      <c r="AK168" s="17">
        <v>0</v>
      </c>
      <c r="AL168" s="17">
        <v>0</v>
      </c>
      <c r="AM168" s="17">
        <v>0</v>
      </c>
      <c r="AN168" s="17">
        <v>0</v>
      </c>
      <c r="AO168" s="17">
        <v>61938.664400000001</v>
      </c>
      <c r="AP168" s="17">
        <v>0</v>
      </c>
      <c r="AQ168" s="17">
        <v>0</v>
      </c>
      <c r="AR168" s="17">
        <v>61938.664400000001</v>
      </c>
      <c r="AS168" s="17">
        <v>0</v>
      </c>
      <c r="AT168" s="18">
        <v>0</v>
      </c>
      <c r="AU168" s="18">
        <v>0</v>
      </c>
      <c r="AV168" s="18">
        <v>100</v>
      </c>
      <c r="AW168" s="18">
        <v>0</v>
      </c>
      <c r="AX168" s="18">
        <v>0</v>
      </c>
      <c r="AY168" s="18">
        <v>0</v>
      </c>
      <c r="AZ168" s="18">
        <v>0</v>
      </c>
      <c r="BA168" s="18">
        <v>0</v>
      </c>
      <c r="BB168" s="18">
        <v>0</v>
      </c>
      <c r="BC168" s="18">
        <v>0</v>
      </c>
      <c r="BD168" s="18">
        <v>0</v>
      </c>
      <c r="BE168" s="18">
        <v>100</v>
      </c>
      <c r="BF168" s="18">
        <v>0</v>
      </c>
      <c r="BG168" s="18">
        <v>0</v>
      </c>
      <c r="BH168" s="18">
        <v>100</v>
      </c>
      <c r="BI168" s="18">
        <v>0</v>
      </c>
    </row>
    <row r="169" spans="1:61" s="22" customFormat="1" ht="12">
      <c r="A169" s="12">
        <v>4235</v>
      </c>
      <c r="B169" s="13" t="s">
        <v>465</v>
      </c>
      <c r="C169" s="14">
        <v>55299</v>
      </c>
      <c r="D169" s="14" t="s">
        <v>600</v>
      </c>
      <c r="E169" s="16">
        <v>29.718900000000001</v>
      </c>
      <c r="F169" s="16">
        <v>-95.231899999999996</v>
      </c>
      <c r="G169" s="13" t="s">
        <v>507</v>
      </c>
      <c r="H169" s="13" t="s">
        <v>508</v>
      </c>
      <c r="I169" s="15">
        <v>0</v>
      </c>
      <c r="J169" s="16">
        <v>0.41880000000000001</v>
      </c>
      <c r="K169" s="17">
        <v>715</v>
      </c>
      <c r="L169" s="15">
        <v>1</v>
      </c>
      <c r="M169" s="17">
        <v>1087566.504</v>
      </c>
      <c r="N169" s="18">
        <v>8.2309999999999999</v>
      </c>
      <c r="O169" s="15">
        <v>0</v>
      </c>
      <c r="P169" s="17">
        <v>23069591.2456</v>
      </c>
      <c r="Q169" s="18">
        <v>0.12690000000000001</v>
      </c>
      <c r="R169" s="18">
        <v>0.1255</v>
      </c>
      <c r="S169" s="18">
        <v>8.9999999999999993E-3</v>
      </c>
      <c r="T169" s="19">
        <v>1045.4304</v>
      </c>
      <c r="U169" s="19">
        <v>20.4587</v>
      </c>
      <c r="V169" s="19">
        <v>2.0459000000000001</v>
      </c>
      <c r="W169" s="20" t="s">
        <v>598</v>
      </c>
      <c r="X169" s="18">
        <v>1.44E-2</v>
      </c>
      <c r="Y169" s="18">
        <v>1.43E-2</v>
      </c>
      <c r="Z169" s="18">
        <v>1E-3</v>
      </c>
      <c r="AA169" s="19">
        <v>118.8575</v>
      </c>
      <c r="AB169" s="21" t="s">
        <v>598</v>
      </c>
      <c r="AC169" s="18">
        <v>8795.6591000000008</v>
      </c>
      <c r="AD169" s="17">
        <v>0</v>
      </c>
      <c r="AE169" s="17">
        <v>0</v>
      </c>
      <c r="AF169" s="17">
        <v>2513938.7999999998</v>
      </c>
      <c r="AG169" s="17">
        <v>0</v>
      </c>
      <c r="AH169" s="17">
        <v>0</v>
      </c>
      <c r="AI169" s="17">
        <v>0</v>
      </c>
      <c r="AJ169" s="17">
        <v>0</v>
      </c>
      <c r="AK169" s="17">
        <v>0</v>
      </c>
      <c r="AL169" s="17">
        <v>0</v>
      </c>
      <c r="AM169" s="17">
        <v>108899.45</v>
      </c>
      <c r="AN169" s="17">
        <v>0</v>
      </c>
      <c r="AO169" s="17">
        <v>2622838.25</v>
      </c>
      <c r="AP169" s="17">
        <v>0</v>
      </c>
      <c r="AQ169" s="17">
        <v>0</v>
      </c>
      <c r="AR169" s="17">
        <v>2622838.25</v>
      </c>
      <c r="AS169" s="17">
        <v>0</v>
      </c>
      <c r="AT169" s="18">
        <v>0</v>
      </c>
      <c r="AU169" s="18">
        <v>0</v>
      </c>
      <c r="AV169" s="18">
        <v>95.847999999999999</v>
      </c>
      <c r="AW169" s="18">
        <v>0</v>
      </c>
      <c r="AX169" s="18">
        <v>0</v>
      </c>
      <c r="AY169" s="18">
        <v>0</v>
      </c>
      <c r="AZ169" s="18">
        <v>0</v>
      </c>
      <c r="BA169" s="18">
        <v>0</v>
      </c>
      <c r="BB169" s="18">
        <v>0</v>
      </c>
      <c r="BC169" s="18">
        <v>4.1520000000000001</v>
      </c>
      <c r="BD169" s="18">
        <v>0</v>
      </c>
      <c r="BE169" s="18">
        <v>100</v>
      </c>
      <c r="BF169" s="18">
        <v>0</v>
      </c>
      <c r="BG169" s="18">
        <v>0</v>
      </c>
      <c r="BH169" s="18">
        <v>100</v>
      </c>
      <c r="BI169" s="18">
        <v>0</v>
      </c>
    </row>
    <row r="170" spans="1:61" s="22" customFormat="1" ht="12">
      <c r="A170" s="12">
        <v>4207</v>
      </c>
      <c r="B170" s="13" t="s">
        <v>519</v>
      </c>
      <c r="C170" s="14">
        <v>55311</v>
      </c>
      <c r="D170" s="14" t="s">
        <v>520</v>
      </c>
      <c r="E170" s="16">
        <v>29.1935</v>
      </c>
      <c r="F170" s="16">
        <v>-95.456999999999994</v>
      </c>
      <c r="G170" s="13" t="s">
        <v>507</v>
      </c>
      <c r="H170" s="13" t="s">
        <v>508</v>
      </c>
      <c r="I170" s="15">
        <v>0</v>
      </c>
      <c r="J170" s="16">
        <v>0.69899999999999995</v>
      </c>
      <c r="K170" s="17">
        <v>92.7</v>
      </c>
      <c r="L170" s="15">
        <v>1</v>
      </c>
      <c r="M170" s="17">
        <v>2293401.9759999998</v>
      </c>
      <c r="N170" s="18">
        <v>0.84470000000000001</v>
      </c>
      <c r="O170" s="15">
        <v>0</v>
      </c>
      <c r="P170" s="17">
        <v>3778472.4117999999</v>
      </c>
      <c r="Q170" s="18">
        <v>0.36609999999999998</v>
      </c>
      <c r="R170" s="18">
        <v>0.36609999999999998</v>
      </c>
      <c r="S170" s="18">
        <v>2.2599999999999999E-2</v>
      </c>
      <c r="T170" s="19">
        <v>778.60820000000001</v>
      </c>
      <c r="U170" s="19">
        <v>15.4831</v>
      </c>
      <c r="V170" s="19">
        <v>1.5483</v>
      </c>
      <c r="W170" s="20" t="s">
        <v>598</v>
      </c>
      <c r="X170" s="18">
        <v>5.5E-2</v>
      </c>
      <c r="Y170" s="18">
        <v>5.5E-2</v>
      </c>
      <c r="Z170" s="18">
        <v>3.3999999999999998E-3</v>
      </c>
      <c r="AA170" s="19">
        <v>116.9687</v>
      </c>
      <c r="AB170" s="21" t="s">
        <v>598</v>
      </c>
      <c r="AC170" s="18">
        <v>6656.5497999999998</v>
      </c>
      <c r="AD170" s="17">
        <v>0</v>
      </c>
      <c r="AE170" s="17">
        <v>0</v>
      </c>
      <c r="AF170" s="17">
        <v>567632.26</v>
      </c>
      <c r="AG170" s="17">
        <v>0</v>
      </c>
      <c r="AH170" s="17">
        <v>0</v>
      </c>
      <c r="AI170" s="17">
        <v>0</v>
      </c>
      <c r="AJ170" s="17">
        <v>0</v>
      </c>
      <c r="AK170" s="17">
        <v>0</v>
      </c>
      <c r="AL170" s="17">
        <v>0</v>
      </c>
      <c r="AM170" s="17">
        <v>0</v>
      </c>
      <c r="AN170" s="17">
        <v>0</v>
      </c>
      <c r="AO170" s="17">
        <v>567632.26</v>
      </c>
      <c r="AP170" s="17">
        <v>0</v>
      </c>
      <c r="AQ170" s="17">
        <v>0</v>
      </c>
      <c r="AR170" s="17">
        <v>567632.26</v>
      </c>
      <c r="AS170" s="17">
        <v>0</v>
      </c>
      <c r="AT170" s="18">
        <v>0</v>
      </c>
      <c r="AU170" s="18">
        <v>0</v>
      </c>
      <c r="AV170" s="18">
        <v>100</v>
      </c>
      <c r="AW170" s="18">
        <v>0</v>
      </c>
      <c r="AX170" s="18">
        <v>0</v>
      </c>
      <c r="AY170" s="18">
        <v>0</v>
      </c>
      <c r="AZ170" s="18">
        <v>0</v>
      </c>
      <c r="BA170" s="18">
        <v>0</v>
      </c>
      <c r="BB170" s="18">
        <v>0</v>
      </c>
      <c r="BC170" s="18">
        <v>0</v>
      </c>
      <c r="BD170" s="18">
        <v>0</v>
      </c>
      <c r="BE170" s="18">
        <v>100</v>
      </c>
      <c r="BF170" s="18">
        <v>0</v>
      </c>
      <c r="BG170" s="18">
        <v>0</v>
      </c>
      <c r="BH170" s="18">
        <v>100</v>
      </c>
      <c r="BI170" s="18">
        <v>0</v>
      </c>
    </row>
    <row r="171" spans="1:61" s="22" customFormat="1" ht="12">
      <c r="A171" s="12">
        <v>4302</v>
      </c>
      <c r="B171" s="13" t="s">
        <v>317</v>
      </c>
      <c r="C171" s="14">
        <v>55313</v>
      </c>
      <c r="D171" s="14" t="s">
        <v>303</v>
      </c>
      <c r="E171" s="16">
        <v>28.004000000000001</v>
      </c>
      <c r="F171" s="16">
        <v>-97.512299999999996</v>
      </c>
      <c r="G171" s="13" t="s">
        <v>507</v>
      </c>
      <c r="H171" s="13" t="s">
        <v>508</v>
      </c>
      <c r="I171" s="15">
        <v>0</v>
      </c>
      <c r="J171" s="16">
        <v>0.52790000000000004</v>
      </c>
      <c r="K171" s="17">
        <v>548.20000000000005</v>
      </c>
      <c r="L171" s="15">
        <v>1</v>
      </c>
      <c r="M171" s="17">
        <v>5910758.3600000003</v>
      </c>
      <c r="N171" s="18">
        <v>1.4638</v>
      </c>
      <c r="O171" s="15">
        <v>0</v>
      </c>
      <c r="P171" s="17">
        <v>15797365.162</v>
      </c>
      <c r="Q171" s="18">
        <v>0.3427</v>
      </c>
      <c r="R171" s="18">
        <v>0.32429999999999998</v>
      </c>
      <c r="S171" s="18">
        <v>2.4400000000000002E-2</v>
      </c>
      <c r="T171" s="19">
        <v>728.91010000000006</v>
      </c>
      <c r="U171" s="19">
        <v>14.494899999999999</v>
      </c>
      <c r="V171" s="19">
        <v>1.4495</v>
      </c>
      <c r="W171" s="20" t="s">
        <v>598</v>
      </c>
      <c r="X171" s="18">
        <v>5.5E-2</v>
      </c>
      <c r="Y171" s="18">
        <v>5.5E-2</v>
      </c>
      <c r="Z171" s="18">
        <v>3.8999999999999998E-3</v>
      </c>
      <c r="AA171" s="19">
        <v>116.9687</v>
      </c>
      <c r="AB171" s="21" t="s">
        <v>598</v>
      </c>
      <c r="AC171" s="18">
        <v>6231.6668</v>
      </c>
      <c r="AD171" s="17">
        <v>0</v>
      </c>
      <c r="AE171" s="17">
        <v>0</v>
      </c>
      <c r="AF171" s="17">
        <v>1956913</v>
      </c>
      <c r="AG171" s="17">
        <v>0</v>
      </c>
      <c r="AH171" s="17">
        <v>0</v>
      </c>
      <c r="AI171" s="17">
        <v>0</v>
      </c>
      <c r="AJ171" s="17">
        <v>0</v>
      </c>
      <c r="AK171" s="17">
        <v>0</v>
      </c>
      <c r="AL171" s="17">
        <v>0</v>
      </c>
      <c r="AM171" s="17">
        <v>578101.4</v>
      </c>
      <c r="AN171" s="17">
        <v>0</v>
      </c>
      <c r="AO171" s="17">
        <v>2535014.3999999999</v>
      </c>
      <c r="AP171" s="17">
        <v>0</v>
      </c>
      <c r="AQ171" s="17">
        <v>0</v>
      </c>
      <c r="AR171" s="17">
        <v>2535014.3999999999</v>
      </c>
      <c r="AS171" s="17">
        <v>0</v>
      </c>
      <c r="AT171" s="18">
        <v>0</v>
      </c>
      <c r="AU171" s="18">
        <v>0</v>
      </c>
      <c r="AV171" s="18">
        <v>77.195300000000003</v>
      </c>
      <c r="AW171" s="18">
        <v>0</v>
      </c>
      <c r="AX171" s="18">
        <v>0</v>
      </c>
      <c r="AY171" s="18">
        <v>0</v>
      </c>
      <c r="AZ171" s="18">
        <v>0</v>
      </c>
      <c r="BA171" s="18">
        <v>0</v>
      </c>
      <c r="BB171" s="18">
        <v>0</v>
      </c>
      <c r="BC171" s="18">
        <v>22.8047</v>
      </c>
      <c r="BD171" s="18">
        <v>0</v>
      </c>
      <c r="BE171" s="18">
        <v>100</v>
      </c>
      <c r="BF171" s="18">
        <v>0</v>
      </c>
      <c r="BG171" s="18">
        <v>0</v>
      </c>
      <c r="BH171" s="18">
        <v>100</v>
      </c>
      <c r="BI171" s="18">
        <v>0</v>
      </c>
    </row>
    <row r="172" spans="1:61" s="22" customFormat="1" ht="12">
      <c r="A172" s="12">
        <v>4452</v>
      </c>
      <c r="B172" s="13" t="s">
        <v>244</v>
      </c>
      <c r="C172" s="14">
        <v>55320</v>
      </c>
      <c r="D172" s="14" t="s">
        <v>450</v>
      </c>
      <c r="E172" s="16">
        <v>33.058300000000003</v>
      </c>
      <c r="F172" s="16">
        <v>-97.910300000000007</v>
      </c>
      <c r="G172" s="13" t="s">
        <v>507</v>
      </c>
      <c r="H172" s="13" t="s">
        <v>508</v>
      </c>
      <c r="I172" s="15">
        <v>0</v>
      </c>
      <c r="J172" s="16">
        <v>0.51019999999999999</v>
      </c>
      <c r="K172" s="17">
        <v>746</v>
      </c>
      <c r="L172" s="15">
        <v>0</v>
      </c>
      <c r="M172" s="17">
        <v>0</v>
      </c>
      <c r="N172" s="18">
        <v>0</v>
      </c>
      <c r="O172" s="15">
        <v>0</v>
      </c>
      <c r="P172" s="17">
        <v>24414030</v>
      </c>
      <c r="Q172" s="18">
        <v>0.1356</v>
      </c>
      <c r="R172" s="18">
        <v>0.12709999999999999</v>
      </c>
      <c r="S172" s="18">
        <v>4.4000000000000003E-3</v>
      </c>
      <c r="T172" s="19">
        <v>870.29729999999995</v>
      </c>
      <c r="U172" s="19">
        <v>17.031300000000002</v>
      </c>
      <c r="V172" s="19">
        <v>1.7031000000000001</v>
      </c>
      <c r="W172" s="20" t="s">
        <v>598</v>
      </c>
      <c r="X172" s="18">
        <v>1.8499999999999999E-2</v>
      </c>
      <c r="Y172" s="18">
        <v>1.7600000000000001E-2</v>
      </c>
      <c r="Z172" s="18">
        <v>5.9999999999999995E-4</v>
      </c>
      <c r="AA172" s="19">
        <v>118.858</v>
      </c>
      <c r="AB172" s="21" t="s">
        <v>598</v>
      </c>
      <c r="AC172" s="18">
        <v>7322.1625000000004</v>
      </c>
      <c r="AD172" s="17">
        <v>0</v>
      </c>
      <c r="AE172" s="17">
        <v>0</v>
      </c>
      <c r="AF172" s="17">
        <v>3334265</v>
      </c>
      <c r="AG172" s="17">
        <v>0</v>
      </c>
      <c r="AH172" s="17">
        <v>0</v>
      </c>
      <c r="AI172" s="17">
        <v>0</v>
      </c>
      <c r="AJ172" s="17">
        <v>0</v>
      </c>
      <c r="AK172" s="17">
        <v>0</v>
      </c>
      <c r="AL172" s="17">
        <v>0</v>
      </c>
      <c r="AM172" s="17">
        <v>0</v>
      </c>
      <c r="AN172" s="17">
        <v>0</v>
      </c>
      <c r="AO172" s="17">
        <v>3334265</v>
      </c>
      <c r="AP172" s="17">
        <v>0</v>
      </c>
      <c r="AQ172" s="17">
        <v>0</v>
      </c>
      <c r="AR172" s="17">
        <v>3334265</v>
      </c>
      <c r="AS172" s="17">
        <v>0</v>
      </c>
      <c r="AT172" s="18">
        <v>0</v>
      </c>
      <c r="AU172" s="18">
        <v>0</v>
      </c>
      <c r="AV172" s="18">
        <v>100</v>
      </c>
      <c r="AW172" s="18">
        <v>0</v>
      </c>
      <c r="AX172" s="18">
        <v>0</v>
      </c>
      <c r="AY172" s="18">
        <v>0</v>
      </c>
      <c r="AZ172" s="18">
        <v>0</v>
      </c>
      <c r="BA172" s="18">
        <v>0</v>
      </c>
      <c r="BB172" s="18">
        <v>0</v>
      </c>
      <c r="BC172" s="18">
        <v>0</v>
      </c>
      <c r="BD172" s="18">
        <v>0</v>
      </c>
      <c r="BE172" s="18">
        <v>100</v>
      </c>
      <c r="BF172" s="18">
        <v>0</v>
      </c>
      <c r="BG172" s="18">
        <v>0</v>
      </c>
      <c r="BH172" s="18">
        <v>100</v>
      </c>
      <c r="BI172" s="18">
        <v>0</v>
      </c>
    </row>
    <row r="173" spans="1:61" s="22" customFormat="1" ht="12">
      <c r="A173" s="12">
        <v>4212</v>
      </c>
      <c r="B173" s="13" t="s">
        <v>431</v>
      </c>
      <c r="C173" s="14">
        <v>55327</v>
      </c>
      <c r="D173" s="14" t="s">
        <v>430</v>
      </c>
      <c r="E173" s="16">
        <v>29.773099999999999</v>
      </c>
      <c r="F173" s="16">
        <v>-94.901899999999998</v>
      </c>
      <c r="G173" s="13" t="s">
        <v>507</v>
      </c>
      <c r="H173" s="13" t="s">
        <v>508</v>
      </c>
      <c r="I173" s="15">
        <v>0</v>
      </c>
      <c r="J173" s="16">
        <v>0.50129999999999997</v>
      </c>
      <c r="K173" s="17">
        <v>914.6</v>
      </c>
      <c r="L173" s="15">
        <v>1</v>
      </c>
      <c r="M173" s="17">
        <v>2573124.1839999999</v>
      </c>
      <c r="N173" s="18">
        <v>5.327</v>
      </c>
      <c r="O173" s="15">
        <v>0</v>
      </c>
      <c r="P173" s="17">
        <v>28251517.072299998</v>
      </c>
      <c r="Q173" s="18">
        <v>8.5099999999999995E-2</v>
      </c>
      <c r="R173" s="18">
        <v>8.3000000000000004E-2</v>
      </c>
      <c r="S173" s="18">
        <v>4.1999999999999997E-3</v>
      </c>
      <c r="T173" s="19">
        <v>836.11220000000003</v>
      </c>
      <c r="U173" s="19">
        <v>16.362400000000001</v>
      </c>
      <c r="V173" s="19">
        <v>1.6362000000000001</v>
      </c>
      <c r="W173" s="20" t="s">
        <v>598</v>
      </c>
      <c r="X173" s="18">
        <v>1.21E-2</v>
      </c>
      <c r="Y173" s="18">
        <v>1.1900000000000001E-2</v>
      </c>
      <c r="Z173" s="18">
        <v>5.9999999999999995E-4</v>
      </c>
      <c r="AA173" s="19">
        <v>118.8573</v>
      </c>
      <c r="AB173" s="21" t="s">
        <v>598</v>
      </c>
      <c r="AC173" s="18">
        <v>7034.5860000000002</v>
      </c>
      <c r="AD173" s="17">
        <v>0</v>
      </c>
      <c r="AE173" s="17">
        <v>0</v>
      </c>
      <c r="AF173" s="17">
        <v>4016088.09</v>
      </c>
      <c r="AG173" s="17">
        <v>0</v>
      </c>
      <c r="AH173" s="17">
        <v>0</v>
      </c>
      <c r="AI173" s="17">
        <v>0</v>
      </c>
      <c r="AJ173" s="17">
        <v>0</v>
      </c>
      <c r="AK173" s="17">
        <v>0</v>
      </c>
      <c r="AL173" s="17">
        <v>0</v>
      </c>
      <c r="AM173" s="17">
        <v>0</v>
      </c>
      <c r="AN173" s="17">
        <v>0</v>
      </c>
      <c r="AO173" s="17">
        <v>4016088.09</v>
      </c>
      <c r="AP173" s="17">
        <v>0</v>
      </c>
      <c r="AQ173" s="17">
        <v>0</v>
      </c>
      <c r="AR173" s="17">
        <v>4016088.09</v>
      </c>
      <c r="AS173" s="17">
        <v>0</v>
      </c>
      <c r="AT173" s="18">
        <v>0</v>
      </c>
      <c r="AU173" s="18">
        <v>0</v>
      </c>
      <c r="AV173" s="18">
        <v>100</v>
      </c>
      <c r="AW173" s="18">
        <v>0</v>
      </c>
      <c r="AX173" s="18">
        <v>0</v>
      </c>
      <c r="AY173" s="18">
        <v>0</v>
      </c>
      <c r="AZ173" s="18">
        <v>0</v>
      </c>
      <c r="BA173" s="18">
        <v>0</v>
      </c>
      <c r="BB173" s="18">
        <v>0</v>
      </c>
      <c r="BC173" s="18">
        <v>0</v>
      </c>
      <c r="BD173" s="18">
        <v>0</v>
      </c>
      <c r="BE173" s="18">
        <v>100</v>
      </c>
      <c r="BF173" s="18">
        <v>0</v>
      </c>
      <c r="BG173" s="18">
        <v>0</v>
      </c>
      <c r="BH173" s="18">
        <v>100</v>
      </c>
      <c r="BI173" s="18">
        <v>0</v>
      </c>
    </row>
    <row r="174" spans="1:61" s="22" customFormat="1" ht="12">
      <c r="A174" s="12">
        <v>4222</v>
      </c>
      <c r="B174" s="13" t="s">
        <v>447</v>
      </c>
      <c r="C174" s="14">
        <v>55357</v>
      </c>
      <c r="D174" s="14" t="s">
        <v>448</v>
      </c>
      <c r="E174" s="16">
        <v>29.473099999999999</v>
      </c>
      <c r="F174" s="16">
        <v>-95.624399999999994</v>
      </c>
      <c r="G174" s="13" t="s">
        <v>507</v>
      </c>
      <c r="H174" s="13" t="s">
        <v>508</v>
      </c>
      <c r="I174" s="15">
        <v>0</v>
      </c>
      <c r="J174" s="16">
        <v>0.55410000000000004</v>
      </c>
      <c r="K174" s="17">
        <v>675.6</v>
      </c>
      <c r="L174" s="15">
        <v>0</v>
      </c>
      <c r="M174" s="17">
        <v>0</v>
      </c>
      <c r="N174" s="18">
        <v>0</v>
      </c>
      <c r="O174" s="15">
        <v>0</v>
      </c>
      <c r="P174" s="17">
        <v>23828280</v>
      </c>
      <c r="Q174" s="18">
        <v>0.10100000000000001</v>
      </c>
      <c r="R174" s="18">
        <v>0.1028</v>
      </c>
      <c r="S174" s="18">
        <v>4.4000000000000003E-3</v>
      </c>
      <c r="T174" s="19">
        <v>863.71029999999996</v>
      </c>
      <c r="U174" s="19">
        <v>16.9026</v>
      </c>
      <c r="V174" s="19">
        <v>1.6902999999999999</v>
      </c>
      <c r="W174" s="20" t="s">
        <v>598</v>
      </c>
      <c r="X174" s="18">
        <v>1.3899999999999999E-2</v>
      </c>
      <c r="Y174" s="18">
        <v>1.41E-2</v>
      </c>
      <c r="Z174" s="18">
        <v>5.9999999999999995E-4</v>
      </c>
      <c r="AA174" s="19">
        <v>118.857</v>
      </c>
      <c r="AB174" s="21" t="s">
        <v>598</v>
      </c>
      <c r="AC174" s="18">
        <v>7266.8020999999999</v>
      </c>
      <c r="AD174" s="17">
        <v>0</v>
      </c>
      <c r="AE174" s="17">
        <v>0</v>
      </c>
      <c r="AF174" s="17">
        <v>3279060</v>
      </c>
      <c r="AG174" s="17">
        <v>0</v>
      </c>
      <c r="AH174" s="17">
        <v>0</v>
      </c>
      <c r="AI174" s="17">
        <v>0</v>
      </c>
      <c r="AJ174" s="17">
        <v>0</v>
      </c>
      <c r="AK174" s="17">
        <v>0</v>
      </c>
      <c r="AL174" s="17">
        <v>0</v>
      </c>
      <c r="AM174" s="17">
        <v>0</v>
      </c>
      <c r="AN174" s="17">
        <v>0</v>
      </c>
      <c r="AO174" s="17">
        <v>3279060</v>
      </c>
      <c r="AP174" s="17">
        <v>0</v>
      </c>
      <c r="AQ174" s="17">
        <v>0</v>
      </c>
      <c r="AR174" s="17">
        <v>3279060</v>
      </c>
      <c r="AS174" s="17">
        <v>0</v>
      </c>
      <c r="AT174" s="18">
        <v>0</v>
      </c>
      <c r="AU174" s="18">
        <v>0</v>
      </c>
      <c r="AV174" s="18">
        <v>100</v>
      </c>
      <c r="AW174" s="18">
        <v>0</v>
      </c>
      <c r="AX174" s="18">
        <v>0</v>
      </c>
      <c r="AY174" s="18">
        <v>0</v>
      </c>
      <c r="AZ174" s="18">
        <v>0</v>
      </c>
      <c r="BA174" s="18">
        <v>0</v>
      </c>
      <c r="BB174" s="18">
        <v>0</v>
      </c>
      <c r="BC174" s="18">
        <v>0</v>
      </c>
      <c r="BD174" s="18">
        <v>0</v>
      </c>
      <c r="BE174" s="18">
        <v>100</v>
      </c>
      <c r="BF174" s="18">
        <v>0</v>
      </c>
      <c r="BG174" s="18">
        <v>0</v>
      </c>
      <c r="BH174" s="18">
        <v>100</v>
      </c>
      <c r="BI174" s="18">
        <v>0</v>
      </c>
    </row>
    <row r="175" spans="1:61" s="22" customFormat="1" ht="12">
      <c r="A175" s="12">
        <v>4268</v>
      </c>
      <c r="B175" s="13" t="s">
        <v>399</v>
      </c>
      <c r="C175" s="14">
        <v>55365</v>
      </c>
      <c r="D175" s="14" t="s">
        <v>600</v>
      </c>
      <c r="E175" s="16">
        <v>29.702000000000002</v>
      </c>
      <c r="F175" s="16">
        <v>-95.070999999999998</v>
      </c>
      <c r="G175" s="13" t="s">
        <v>507</v>
      </c>
      <c r="H175" s="13" t="s">
        <v>508</v>
      </c>
      <c r="I175" s="15">
        <v>0</v>
      </c>
      <c r="J175" s="16">
        <v>3.9699999999999999E-2</v>
      </c>
      <c r="K175" s="17">
        <v>236</v>
      </c>
      <c r="L175" s="15">
        <v>0</v>
      </c>
      <c r="M175" s="17">
        <v>0</v>
      </c>
      <c r="N175" s="21">
        <v>0</v>
      </c>
      <c r="O175" s="15">
        <v>0</v>
      </c>
      <c r="P175" s="17">
        <v>1107933</v>
      </c>
      <c r="Q175" s="18">
        <v>2.0226999999999999</v>
      </c>
      <c r="R175" s="18">
        <v>2.0207000000000002</v>
      </c>
      <c r="S175" s="18">
        <v>0.80920000000000003</v>
      </c>
      <c r="T175" s="19">
        <v>1591.4167</v>
      </c>
      <c r="U175" s="19">
        <v>31.366299999999999</v>
      </c>
      <c r="V175" s="19">
        <v>3.1366000000000001</v>
      </c>
      <c r="W175" s="20" t="s">
        <v>598</v>
      </c>
      <c r="X175" s="18">
        <v>0.15</v>
      </c>
      <c r="Y175" s="18">
        <v>0.15</v>
      </c>
      <c r="Z175" s="18">
        <v>0.06</v>
      </c>
      <c r="AA175" s="19">
        <v>118.0133</v>
      </c>
      <c r="AB175" s="21" t="s">
        <v>598</v>
      </c>
      <c r="AC175" s="18">
        <v>13485.065699999999</v>
      </c>
      <c r="AD175" s="17">
        <v>0</v>
      </c>
      <c r="AE175" s="17">
        <v>0</v>
      </c>
      <c r="AF175" s="17">
        <v>82160</v>
      </c>
      <c r="AG175" s="17">
        <v>0</v>
      </c>
      <c r="AH175" s="17">
        <v>0</v>
      </c>
      <c r="AI175" s="17">
        <v>0</v>
      </c>
      <c r="AJ175" s="17">
        <v>0</v>
      </c>
      <c r="AK175" s="17">
        <v>0</v>
      </c>
      <c r="AL175" s="17">
        <v>0</v>
      </c>
      <c r="AM175" s="17">
        <v>0</v>
      </c>
      <c r="AN175" s="17">
        <v>0</v>
      </c>
      <c r="AO175" s="17">
        <v>82160</v>
      </c>
      <c r="AP175" s="17">
        <v>0</v>
      </c>
      <c r="AQ175" s="17">
        <v>0</v>
      </c>
      <c r="AR175" s="17">
        <v>82160</v>
      </c>
      <c r="AS175" s="17">
        <v>0</v>
      </c>
      <c r="AT175" s="18">
        <v>0</v>
      </c>
      <c r="AU175" s="18">
        <v>0</v>
      </c>
      <c r="AV175" s="18">
        <v>100</v>
      </c>
      <c r="AW175" s="18">
        <v>0</v>
      </c>
      <c r="AX175" s="18">
        <v>0</v>
      </c>
      <c r="AY175" s="18">
        <v>0</v>
      </c>
      <c r="AZ175" s="18">
        <v>0</v>
      </c>
      <c r="BA175" s="18">
        <v>0</v>
      </c>
      <c r="BB175" s="18">
        <v>0</v>
      </c>
      <c r="BC175" s="18">
        <v>0</v>
      </c>
      <c r="BD175" s="18">
        <v>0</v>
      </c>
      <c r="BE175" s="18">
        <v>100</v>
      </c>
      <c r="BF175" s="18">
        <v>0</v>
      </c>
      <c r="BG175" s="18">
        <v>0</v>
      </c>
      <c r="BH175" s="18">
        <v>100</v>
      </c>
      <c r="BI175" s="18">
        <v>0</v>
      </c>
    </row>
    <row r="176" spans="1:61" s="22" customFormat="1" ht="12" hidden="1">
      <c r="A176" s="12">
        <v>4447</v>
      </c>
      <c r="B176" s="13" t="s">
        <v>240</v>
      </c>
      <c r="C176" s="14">
        <v>55367</v>
      </c>
      <c r="D176" s="14" t="s">
        <v>433</v>
      </c>
      <c r="E176" s="16">
        <v>31.370200000000001</v>
      </c>
      <c r="F176" s="16">
        <v>-102.03789999999999</v>
      </c>
      <c r="G176" s="13" t="s">
        <v>440</v>
      </c>
      <c r="H176" s="13"/>
      <c r="I176" s="15">
        <v>0</v>
      </c>
      <c r="J176" s="16">
        <v>0.30099999999999999</v>
      </c>
      <c r="K176" s="17">
        <v>75</v>
      </c>
      <c r="L176" s="15">
        <v>0</v>
      </c>
      <c r="M176" s="17">
        <v>0</v>
      </c>
      <c r="N176" s="18">
        <v>0</v>
      </c>
      <c r="O176" s="15">
        <v>0</v>
      </c>
      <c r="P176" s="17">
        <v>0</v>
      </c>
      <c r="Q176" s="18">
        <v>0</v>
      </c>
      <c r="R176" s="18">
        <v>0</v>
      </c>
      <c r="S176" s="18">
        <v>0</v>
      </c>
      <c r="T176" s="19">
        <v>0</v>
      </c>
      <c r="U176" s="19">
        <v>0</v>
      </c>
      <c r="V176" s="19">
        <v>0</v>
      </c>
      <c r="W176" s="20" t="s">
        <v>598</v>
      </c>
      <c r="X176" s="18">
        <v>0</v>
      </c>
      <c r="Y176" s="18">
        <v>0</v>
      </c>
      <c r="Z176" s="18">
        <v>0</v>
      </c>
      <c r="AA176" s="19">
        <v>0</v>
      </c>
      <c r="AB176" s="21" t="s">
        <v>598</v>
      </c>
      <c r="AC176" s="18">
        <v>0</v>
      </c>
      <c r="AD176" s="17">
        <v>0</v>
      </c>
      <c r="AE176" s="17">
        <v>0</v>
      </c>
      <c r="AF176" s="17">
        <v>0</v>
      </c>
      <c r="AG176" s="17">
        <v>0</v>
      </c>
      <c r="AH176" s="17">
        <v>0</v>
      </c>
      <c r="AI176" s="17">
        <v>0</v>
      </c>
      <c r="AJ176" s="17">
        <v>197781</v>
      </c>
      <c r="AK176" s="17">
        <v>0</v>
      </c>
      <c r="AL176" s="17">
        <v>0</v>
      </c>
      <c r="AM176" s="17">
        <v>0</v>
      </c>
      <c r="AN176" s="17">
        <v>0</v>
      </c>
      <c r="AO176" s="17">
        <v>0</v>
      </c>
      <c r="AP176" s="17">
        <v>197781</v>
      </c>
      <c r="AQ176" s="17">
        <v>197781</v>
      </c>
      <c r="AR176" s="17">
        <v>0</v>
      </c>
      <c r="AS176" s="17">
        <v>197781</v>
      </c>
      <c r="AT176" s="18">
        <v>0</v>
      </c>
      <c r="AU176" s="18">
        <v>0</v>
      </c>
      <c r="AV176" s="18">
        <v>0</v>
      </c>
      <c r="AW176" s="18">
        <v>0</v>
      </c>
      <c r="AX176" s="18">
        <v>0</v>
      </c>
      <c r="AY176" s="18">
        <v>0</v>
      </c>
      <c r="AZ176" s="18">
        <v>100</v>
      </c>
      <c r="BA176" s="18">
        <v>0</v>
      </c>
      <c r="BB176" s="18">
        <v>0</v>
      </c>
      <c r="BC176" s="18">
        <v>0</v>
      </c>
      <c r="BD176" s="18">
        <v>0</v>
      </c>
      <c r="BE176" s="18">
        <v>0</v>
      </c>
      <c r="BF176" s="18">
        <v>100</v>
      </c>
      <c r="BG176" s="18">
        <v>100</v>
      </c>
      <c r="BH176" s="18">
        <v>0</v>
      </c>
      <c r="BI176" s="18">
        <v>100</v>
      </c>
    </row>
    <row r="177" spans="1:61" s="22" customFormat="1" ht="12" hidden="1">
      <c r="A177" s="12">
        <v>4405</v>
      </c>
      <c r="B177" s="13" t="s">
        <v>296</v>
      </c>
      <c r="C177" s="14">
        <v>55390</v>
      </c>
      <c r="D177" s="14" t="s">
        <v>456</v>
      </c>
      <c r="E177" s="16">
        <v>32.773000000000003</v>
      </c>
      <c r="F177" s="16">
        <v>-96.772999999999996</v>
      </c>
      <c r="G177" s="13" t="s">
        <v>263</v>
      </c>
      <c r="H177" s="13" t="s">
        <v>602</v>
      </c>
      <c r="I177" s="15">
        <v>0</v>
      </c>
      <c r="J177" s="16">
        <v>6.9999999999999999E-4</v>
      </c>
      <c r="K177" s="17">
        <v>10.8</v>
      </c>
      <c r="L177" s="15">
        <v>0</v>
      </c>
      <c r="M177" s="17">
        <v>0</v>
      </c>
      <c r="N177" s="18">
        <v>0</v>
      </c>
      <c r="O177" s="15">
        <v>0</v>
      </c>
      <c r="P177" s="17">
        <v>1652.98</v>
      </c>
      <c r="Q177" s="18">
        <v>32.465000000000003</v>
      </c>
      <c r="R177" s="18">
        <v>32.457500000000003</v>
      </c>
      <c r="S177" s="18">
        <v>4.734</v>
      </c>
      <c r="T177" s="19">
        <v>3866.6997999999999</v>
      </c>
      <c r="U177" s="19">
        <v>167.31209999999999</v>
      </c>
      <c r="V177" s="19">
        <v>33.462400000000002</v>
      </c>
      <c r="W177" s="20" t="s">
        <v>598</v>
      </c>
      <c r="X177" s="18">
        <v>1.3540000000000001</v>
      </c>
      <c r="Y177" s="18">
        <v>1.3540000000000001</v>
      </c>
      <c r="Z177" s="18">
        <v>0.19739999999999999</v>
      </c>
      <c r="AA177" s="19">
        <v>161.26650000000001</v>
      </c>
      <c r="AB177" s="21" t="s">
        <v>598</v>
      </c>
      <c r="AC177" s="18">
        <v>23977.0815</v>
      </c>
      <c r="AD177" s="17">
        <v>0</v>
      </c>
      <c r="AE177" s="17">
        <v>68.94</v>
      </c>
      <c r="AF177" s="17">
        <v>0</v>
      </c>
      <c r="AG177" s="17">
        <v>0</v>
      </c>
      <c r="AH177" s="17">
        <v>0</v>
      </c>
      <c r="AI177" s="17">
        <v>0</v>
      </c>
      <c r="AJ177" s="17">
        <v>0</v>
      </c>
      <c r="AK177" s="17">
        <v>0</v>
      </c>
      <c r="AL177" s="17">
        <v>0</v>
      </c>
      <c r="AM177" s="17">
        <v>0</v>
      </c>
      <c r="AN177" s="17">
        <v>0</v>
      </c>
      <c r="AO177" s="17">
        <v>68.94</v>
      </c>
      <c r="AP177" s="17">
        <v>0</v>
      </c>
      <c r="AQ177" s="17">
        <v>0</v>
      </c>
      <c r="AR177" s="17">
        <v>68.94</v>
      </c>
      <c r="AS177" s="17">
        <v>0</v>
      </c>
      <c r="AT177" s="18">
        <v>0</v>
      </c>
      <c r="AU177" s="18">
        <v>100</v>
      </c>
      <c r="AV177" s="18">
        <v>0</v>
      </c>
      <c r="AW177" s="18">
        <v>0</v>
      </c>
      <c r="AX177" s="18">
        <v>0</v>
      </c>
      <c r="AY177" s="18">
        <v>0</v>
      </c>
      <c r="AZ177" s="18">
        <v>0</v>
      </c>
      <c r="BA177" s="18">
        <v>0</v>
      </c>
      <c r="BB177" s="18">
        <v>0</v>
      </c>
      <c r="BC177" s="18">
        <v>0</v>
      </c>
      <c r="BD177" s="18">
        <v>0</v>
      </c>
      <c r="BE177" s="18">
        <v>100</v>
      </c>
      <c r="BF177" s="18">
        <v>0</v>
      </c>
      <c r="BG177" s="18">
        <v>0</v>
      </c>
      <c r="BH177" s="18">
        <v>100</v>
      </c>
      <c r="BI177" s="18">
        <v>0</v>
      </c>
    </row>
    <row r="178" spans="1:61" s="22" customFormat="1" ht="12" hidden="1">
      <c r="A178" s="12">
        <v>4254</v>
      </c>
      <c r="B178" s="13" t="s">
        <v>382</v>
      </c>
      <c r="C178" s="14">
        <v>55399</v>
      </c>
      <c r="D178" s="14" t="s">
        <v>383</v>
      </c>
      <c r="E178" s="16">
        <v>31.4556</v>
      </c>
      <c r="F178" s="16">
        <v>-104.5171</v>
      </c>
      <c r="G178" s="13" t="s">
        <v>440</v>
      </c>
      <c r="H178" s="13"/>
      <c r="I178" s="15">
        <v>0</v>
      </c>
      <c r="J178" s="16">
        <v>0.25380000000000003</v>
      </c>
      <c r="K178" s="17">
        <v>30</v>
      </c>
      <c r="L178" s="15">
        <v>0</v>
      </c>
      <c r="M178" s="17">
        <v>0</v>
      </c>
      <c r="N178" s="18">
        <v>0</v>
      </c>
      <c r="O178" s="15">
        <v>0</v>
      </c>
      <c r="P178" s="17">
        <v>0</v>
      </c>
      <c r="Q178" s="18">
        <v>0</v>
      </c>
      <c r="R178" s="18">
        <v>0</v>
      </c>
      <c r="S178" s="18">
        <v>0</v>
      </c>
      <c r="T178" s="19">
        <v>0</v>
      </c>
      <c r="U178" s="19">
        <v>0</v>
      </c>
      <c r="V178" s="19">
        <v>0</v>
      </c>
      <c r="W178" s="20" t="s">
        <v>598</v>
      </c>
      <c r="X178" s="18">
        <v>0</v>
      </c>
      <c r="Y178" s="18">
        <v>0</v>
      </c>
      <c r="Z178" s="18">
        <v>0</v>
      </c>
      <c r="AA178" s="19">
        <v>0</v>
      </c>
      <c r="AB178" s="21" t="s">
        <v>598</v>
      </c>
      <c r="AC178" s="18">
        <v>0</v>
      </c>
      <c r="AD178" s="17">
        <v>0</v>
      </c>
      <c r="AE178" s="17">
        <v>0</v>
      </c>
      <c r="AF178" s="17">
        <v>0</v>
      </c>
      <c r="AG178" s="17">
        <v>0</v>
      </c>
      <c r="AH178" s="17">
        <v>0</v>
      </c>
      <c r="AI178" s="17">
        <v>0</v>
      </c>
      <c r="AJ178" s="17">
        <v>66695</v>
      </c>
      <c r="AK178" s="17">
        <v>0</v>
      </c>
      <c r="AL178" s="17">
        <v>0</v>
      </c>
      <c r="AM178" s="17">
        <v>0</v>
      </c>
      <c r="AN178" s="17">
        <v>0</v>
      </c>
      <c r="AO178" s="17">
        <v>0</v>
      </c>
      <c r="AP178" s="17">
        <v>66695</v>
      </c>
      <c r="AQ178" s="17">
        <v>66695</v>
      </c>
      <c r="AR178" s="17">
        <v>0</v>
      </c>
      <c r="AS178" s="17">
        <v>66695</v>
      </c>
      <c r="AT178" s="18">
        <v>0</v>
      </c>
      <c r="AU178" s="18">
        <v>0</v>
      </c>
      <c r="AV178" s="18">
        <v>0</v>
      </c>
      <c r="AW178" s="18">
        <v>0</v>
      </c>
      <c r="AX178" s="18">
        <v>0</v>
      </c>
      <c r="AY178" s="18">
        <v>0</v>
      </c>
      <c r="AZ178" s="18">
        <v>100</v>
      </c>
      <c r="BA178" s="18">
        <v>0</v>
      </c>
      <c r="BB178" s="18">
        <v>0</v>
      </c>
      <c r="BC178" s="18">
        <v>0</v>
      </c>
      <c r="BD178" s="18">
        <v>0</v>
      </c>
      <c r="BE178" s="18">
        <v>0</v>
      </c>
      <c r="BF178" s="18">
        <v>100</v>
      </c>
      <c r="BG178" s="18">
        <v>100</v>
      </c>
      <c r="BH178" s="18">
        <v>0</v>
      </c>
      <c r="BI178" s="18">
        <v>100</v>
      </c>
    </row>
    <row r="179" spans="1:61" s="22" customFormat="1" ht="12">
      <c r="A179" s="12">
        <v>4253</v>
      </c>
      <c r="B179" s="13" t="s">
        <v>381</v>
      </c>
      <c r="C179" s="14">
        <v>55464</v>
      </c>
      <c r="D179" s="14" t="s">
        <v>600</v>
      </c>
      <c r="E179" s="16">
        <v>29.715299999999999</v>
      </c>
      <c r="F179" s="16">
        <v>-95.136099999999999</v>
      </c>
      <c r="G179" s="13" t="s">
        <v>507</v>
      </c>
      <c r="H179" s="13" t="s">
        <v>508</v>
      </c>
      <c r="I179" s="15">
        <v>0</v>
      </c>
      <c r="J179" s="16">
        <v>0.63270000000000004</v>
      </c>
      <c r="K179" s="17">
        <v>996</v>
      </c>
      <c r="L179" s="15">
        <v>1</v>
      </c>
      <c r="M179" s="17">
        <v>5799965.2479999997</v>
      </c>
      <c r="N179" s="18">
        <v>3.2484999999999999</v>
      </c>
      <c r="O179" s="15">
        <v>0</v>
      </c>
      <c r="P179" s="17">
        <v>52942858.215300001</v>
      </c>
      <c r="Q179" s="18">
        <v>7.6200000000000004E-2</v>
      </c>
      <c r="R179" s="18">
        <v>7.0699999999999999E-2</v>
      </c>
      <c r="S179" s="18">
        <v>5.7999999999999996E-3</v>
      </c>
      <c r="T179" s="19">
        <v>1139.9024999999999</v>
      </c>
      <c r="U179" s="19">
        <v>22.307500000000001</v>
      </c>
      <c r="V179" s="19">
        <v>2.2307000000000001</v>
      </c>
      <c r="W179" s="20" t="s">
        <v>598</v>
      </c>
      <c r="X179" s="18">
        <v>7.9000000000000008E-3</v>
      </c>
      <c r="Y179" s="18">
        <v>7.7999999999999996E-3</v>
      </c>
      <c r="Z179" s="18">
        <v>5.9999999999999995E-4</v>
      </c>
      <c r="AA179" s="19">
        <v>118.8575</v>
      </c>
      <c r="AB179" s="21" t="s">
        <v>598</v>
      </c>
      <c r="AC179" s="18">
        <v>9590.4986000000008</v>
      </c>
      <c r="AD179" s="17">
        <v>0</v>
      </c>
      <c r="AE179" s="17">
        <v>0</v>
      </c>
      <c r="AF179" s="17">
        <v>5520344.6900000004</v>
      </c>
      <c r="AG179" s="17">
        <v>0</v>
      </c>
      <c r="AH179" s="17">
        <v>0</v>
      </c>
      <c r="AI179" s="17">
        <v>0</v>
      </c>
      <c r="AJ179" s="17">
        <v>0</v>
      </c>
      <c r="AK179" s="17">
        <v>0</v>
      </c>
      <c r="AL179" s="17">
        <v>0</v>
      </c>
      <c r="AM179" s="17">
        <v>0</v>
      </c>
      <c r="AN179" s="17">
        <v>0</v>
      </c>
      <c r="AO179" s="17">
        <v>5520344.6900000004</v>
      </c>
      <c r="AP179" s="17">
        <v>0</v>
      </c>
      <c r="AQ179" s="17">
        <v>0</v>
      </c>
      <c r="AR179" s="17">
        <v>5520344.6900000004</v>
      </c>
      <c r="AS179" s="17">
        <v>0</v>
      </c>
      <c r="AT179" s="18">
        <v>0</v>
      </c>
      <c r="AU179" s="18">
        <v>0</v>
      </c>
      <c r="AV179" s="18">
        <v>100</v>
      </c>
      <c r="AW179" s="18">
        <v>0</v>
      </c>
      <c r="AX179" s="18">
        <v>0</v>
      </c>
      <c r="AY179" s="18">
        <v>0</v>
      </c>
      <c r="AZ179" s="18">
        <v>0</v>
      </c>
      <c r="BA179" s="18">
        <v>0</v>
      </c>
      <c r="BB179" s="18">
        <v>0</v>
      </c>
      <c r="BC179" s="18">
        <v>0</v>
      </c>
      <c r="BD179" s="18">
        <v>0</v>
      </c>
      <c r="BE179" s="18">
        <v>100</v>
      </c>
      <c r="BF179" s="18">
        <v>0</v>
      </c>
      <c r="BG179" s="18">
        <v>0</v>
      </c>
      <c r="BH179" s="18">
        <v>100</v>
      </c>
      <c r="BI179" s="18">
        <v>0</v>
      </c>
    </row>
    <row r="180" spans="1:61" s="22" customFormat="1" ht="12">
      <c r="A180" s="12">
        <v>4284</v>
      </c>
      <c r="B180" s="13" t="s">
        <v>422</v>
      </c>
      <c r="C180" s="14">
        <v>55470</v>
      </c>
      <c r="D180" s="14" t="s">
        <v>471</v>
      </c>
      <c r="E180" s="16">
        <v>29.377500000000001</v>
      </c>
      <c r="F180" s="16">
        <v>-94.9328</v>
      </c>
      <c r="G180" s="13" t="s">
        <v>507</v>
      </c>
      <c r="H180" s="13" t="s">
        <v>508</v>
      </c>
      <c r="I180" s="15">
        <v>0</v>
      </c>
      <c r="J180" s="16">
        <v>0.53080000000000005</v>
      </c>
      <c r="K180" s="17">
        <v>611</v>
      </c>
      <c r="L180" s="15">
        <v>1</v>
      </c>
      <c r="M180" s="17">
        <v>18364.495999999999</v>
      </c>
      <c r="N180" s="18">
        <v>528.03510000000006</v>
      </c>
      <c r="O180" s="15">
        <v>0</v>
      </c>
      <c r="P180" s="17">
        <v>31497893.6448</v>
      </c>
      <c r="Q180" s="18">
        <v>9.1499999999999998E-2</v>
      </c>
      <c r="R180" s="18">
        <v>8.9499999999999996E-2</v>
      </c>
      <c r="S180" s="18">
        <v>4.24E-2</v>
      </c>
      <c r="T180" s="19">
        <v>1317.6493</v>
      </c>
      <c r="U180" s="19">
        <v>25.786100000000001</v>
      </c>
      <c r="V180" s="19">
        <v>2.5785999999999998</v>
      </c>
      <c r="W180" s="20" t="s">
        <v>598</v>
      </c>
      <c r="X180" s="18">
        <v>8.3000000000000001E-3</v>
      </c>
      <c r="Y180" s="18">
        <v>7.6E-3</v>
      </c>
      <c r="Z180" s="18">
        <v>3.8E-3</v>
      </c>
      <c r="AA180" s="19">
        <v>118.8567</v>
      </c>
      <c r="AB180" s="21" t="s">
        <v>598</v>
      </c>
      <c r="AC180" s="18">
        <v>11086.0293</v>
      </c>
      <c r="AD180" s="17">
        <v>0</v>
      </c>
      <c r="AE180" s="17">
        <v>0</v>
      </c>
      <c r="AF180" s="17">
        <v>2426896.35</v>
      </c>
      <c r="AG180" s="17">
        <v>0</v>
      </c>
      <c r="AH180" s="17">
        <v>0</v>
      </c>
      <c r="AI180" s="17">
        <v>0</v>
      </c>
      <c r="AJ180" s="17">
        <v>0</v>
      </c>
      <c r="AK180" s="17">
        <v>0</v>
      </c>
      <c r="AL180" s="17">
        <v>0</v>
      </c>
      <c r="AM180" s="17">
        <v>414327.74</v>
      </c>
      <c r="AN180" s="17">
        <v>0</v>
      </c>
      <c r="AO180" s="17">
        <v>2841224.09</v>
      </c>
      <c r="AP180" s="17">
        <v>0</v>
      </c>
      <c r="AQ180" s="17">
        <v>0</v>
      </c>
      <c r="AR180" s="17">
        <v>2841224.09</v>
      </c>
      <c r="AS180" s="17">
        <v>0</v>
      </c>
      <c r="AT180" s="18">
        <v>0</v>
      </c>
      <c r="AU180" s="18">
        <v>0</v>
      </c>
      <c r="AV180" s="18">
        <v>85.417299999999997</v>
      </c>
      <c r="AW180" s="18">
        <v>0</v>
      </c>
      <c r="AX180" s="18">
        <v>0</v>
      </c>
      <c r="AY180" s="18">
        <v>0</v>
      </c>
      <c r="AZ180" s="18">
        <v>0</v>
      </c>
      <c r="BA180" s="18">
        <v>0</v>
      </c>
      <c r="BB180" s="18">
        <v>0</v>
      </c>
      <c r="BC180" s="18">
        <v>14.582700000000001</v>
      </c>
      <c r="BD180" s="18">
        <v>0</v>
      </c>
      <c r="BE180" s="18">
        <v>100</v>
      </c>
      <c r="BF180" s="18">
        <v>0</v>
      </c>
      <c r="BG180" s="18">
        <v>0</v>
      </c>
      <c r="BH180" s="18">
        <v>100</v>
      </c>
      <c r="BI180" s="18">
        <v>0</v>
      </c>
    </row>
    <row r="181" spans="1:61" s="22" customFormat="1" ht="12">
      <c r="A181" s="12">
        <v>4275</v>
      </c>
      <c r="B181" s="13" t="s">
        <v>409</v>
      </c>
      <c r="C181" s="14">
        <v>55480</v>
      </c>
      <c r="D181" s="14" t="s">
        <v>410</v>
      </c>
      <c r="E181" s="16">
        <v>32.753599999999999</v>
      </c>
      <c r="F181" s="16">
        <v>-96.490799999999993</v>
      </c>
      <c r="G181" s="13" t="s">
        <v>507</v>
      </c>
      <c r="H181" s="13" t="s">
        <v>508</v>
      </c>
      <c r="I181" s="15">
        <v>0</v>
      </c>
      <c r="J181" s="16">
        <v>0.42980000000000002</v>
      </c>
      <c r="K181" s="17">
        <v>1783.8</v>
      </c>
      <c r="L181" s="15">
        <v>0</v>
      </c>
      <c r="M181" s="17">
        <v>0</v>
      </c>
      <c r="N181" s="18">
        <v>0</v>
      </c>
      <c r="O181" s="15">
        <v>0</v>
      </c>
      <c r="P181" s="17">
        <v>51122006</v>
      </c>
      <c r="Q181" s="18">
        <v>0.29820000000000002</v>
      </c>
      <c r="R181" s="18">
        <v>0.28560000000000002</v>
      </c>
      <c r="S181" s="18">
        <v>4.5999999999999999E-3</v>
      </c>
      <c r="T181" s="19">
        <v>904.75980000000004</v>
      </c>
      <c r="U181" s="19">
        <v>17.7059</v>
      </c>
      <c r="V181" s="19">
        <v>1.7706</v>
      </c>
      <c r="W181" s="20" t="s">
        <v>598</v>
      </c>
      <c r="X181" s="18">
        <v>3.9199999999999999E-2</v>
      </c>
      <c r="Y181" s="18">
        <v>3.6799999999999999E-2</v>
      </c>
      <c r="Z181" s="18">
        <v>5.9999999999999995E-4</v>
      </c>
      <c r="AA181" s="19">
        <v>118.85680000000001</v>
      </c>
      <c r="AB181" s="21" t="s">
        <v>598</v>
      </c>
      <c r="AC181" s="18">
        <v>7612.1809000000003</v>
      </c>
      <c r="AD181" s="17">
        <v>0</v>
      </c>
      <c r="AE181" s="17">
        <v>0</v>
      </c>
      <c r="AF181" s="17">
        <v>6715816</v>
      </c>
      <c r="AG181" s="17">
        <v>0</v>
      </c>
      <c r="AH181" s="17">
        <v>0</v>
      </c>
      <c r="AI181" s="17">
        <v>0</v>
      </c>
      <c r="AJ181" s="17">
        <v>0</v>
      </c>
      <c r="AK181" s="17">
        <v>0</v>
      </c>
      <c r="AL181" s="17">
        <v>0</v>
      </c>
      <c r="AM181" s="17">
        <v>0</v>
      </c>
      <c r="AN181" s="17">
        <v>0</v>
      </c>
      <c r="AO181" s="17">
        <v>6715816</v>
      </c>
      <c r="AP181" s="17">
        <v>0</v>
      </c>
      <c r="AQ181" s="17">
        <v>0</v>
      </c>
      <c r="AR181" s="17">
        <v>6715816</v>
      </c>
      <c r="AS181" s="17">
        <v>0</v>
      </c>
      <c r="AT181" s="18">
        <v>0</v>
      </c>
      <c r="AU181" s="18">
        <v>0</v>
      </c>
      <c r="AV181" s="18">
        <v>100</v>
      </c>
      <c r="AW181" s="18">
        <v>0</v>
      </c>
      <c r="AX181" s="18">
        <v>0</v>
      </c>
      <c r="AY181" s="18">
        <v>0</v>
      </c>
      <c r="AZ181" s="18">
        <v>0</v>
      </c>
      <c r="BA181" s="18">
        <v>0</v>
      </c>
      <c r="BB181" s="18">
        <v>0</v>
      </c>
      <c r="BC181" s="18">
        <v>0</v>
      </c>
      <c r="BD181" s="18">
        <v>0</v>
      </c>
      <c r="BE181" s="18">
        <v>100</v>
      </c>
      <c r="BF181" s="18">
        <v>0</v>
      </c>
      <c r="BG181" s="18">
        <v>0</v>
      </c>
      <c r="BH181" s="18">
        <v>100</v>
      </c>
      <c r="BI181" s="18">
        <v>0</v>
      </c>
    </row>
    <row r="182" spans="1:61" s="22" customFormat="1" ht="12" hidden="1">
      <c r="A182" s="12">
        <v>4204</v>
      </c>
      <c r="B182" s="13" t="s">
        <v>513</v>
      </c>
      <c r="C182" s="14">
        <v>55526</v>
      </c>
      <c r="D182" s="14" t="s">
        <v>600</v>
      </c>
      <c r="E182" s="16">
        <v>29.8614</v>
      </c>
      <c r="F182" s="16">
        <v>-95.399600000000007</v>
      </c>
      <c r="G182" s="13" t="s">
        <v>514</v>
      </c>
      <c r="H182" s="13"/>
      <c r="I182" s="15">
        <v>0</v>
      </c>
      <c r="J182" s="16">
        <v>0.78549999999999998</v>
      </c>
      <c r="K182" s="17">
        <v>8.1999999999999993</v>
      </c>
      <c r="L182" s="15">
        <v>0</v>
      </c>
      <c r="M182" s="17">
        <v>0</v>
      </c>
      <c r="N182" s="18">
        <v>0</v>
      </c>
      <c r="O182" s="15">
        <v>0</v>
      </c>
      <c r="P182" s="17">
        <v>640534.37</v>
      </c>
      <c r="Q182" s="18">
        <v>2.2406000000000001</v>
      </c>
      <c r="R182" s="18">
        <v>2.2406000000000001</v>
      </c>
      <c r="S182" s="18">
        <v>0</v>
      </c>
      <c r="T182" s="19">
        <v>0</v>
      </c>
      <c r="U182" s="19">
        <v>0</v>
      </c>
      <c r="V182" s="19">
        <v>0</v>
      </c>
      <c r="W182" s="20" t="s">
        <v>598</v>
      </c>
      <c r="X182" s="18">
        <v>0.19739999999999999</v>
      </c>
      <c r="Y182" s="18">
        <v>0.19739999999999999</v>
      </c>
      <c r="Z182" s="18">
        <v>0</v>
      </c>
      <c r="AA182" s="19">
        <v>0</v>
      </c>
      <c r="AB182" s="21" t="s">
        <v>598</v>
      </c>
      <c r="AC182" s="18">
        <v>11352.374900000001</v>
      </c>
      <c r="AD182" s="17">
        <v>0</v>
      </c>
      <c r="AE182" s="17">
        <v>0</v>
      </c>
      <c r="AF182" s="17">
        <v>0</v>
      </c>
      <c r="AG182" s="17">
        <v>0</v>
      </c>
      <c r="AH182" s="17">
        <v>0</v>
      </c>
      <c r="AI182" s="17">
        <v>56422.94</v>
      </c>
      <c r="AJ182" s="17">
        <v>0</v>
      </c>
      <c r="AK182" s="17">
        <v>0</v>
      </c>
      <c r="AL182" s="17">
        <v>0</v>
      </c>
      <c r="AM182" s="17">
        <v>0</v>
      </c>
      <c r="AN182" s="17">
        <v>0</v>
      </c>
      <c r="AO182" s="17">
        <v>0</v>
      </c>
      <c r="AP182" s="17">
        <v>56422.94</v>
      </c>
      <c r="AQ182" s="17">
        <v>56422.94</v>
      </c>
      <c r="AR182" s="17">
        <v>56422.94</v>
      </c>
      <c r="AS182" s="17">
        <v>0</v>
      </c>
      <c r="AT182" s="18">
        <v>0</v>
      </c>
      <c r="AU182" s="18">
        <v>0</v>
      </c>
      <c r="AV182" s="18">
        <v>0</v>
      </c>
      <c r="AW182" s="18">
        <v>0</v>
      </c>
      <c r="AX182" s="18">
        <v>0</v>
      </c>
      <c r="AY182" s="18">
        <v>100</v>
      </c>
      <c r="AZ182" s="18">
        <v>0</v>
      </c>
      <c r="BA182" s="18">
        <v>0</v>
      </c>
      <c r="BB182" s="18">
        <v>0</v>
      </c>
      <c r="BC182" s="18">
        <v>0</v>
      </c>
      <c r="BD182" s="18">
        <v>0</v>
      </c>
      <c r="BE182" s="18">
        <v>0</v>
      </c>
      <c r="BF182" s="18">
        <v>100</v>
      </c>
      <c r="BG182" s="18">
        <v>100</v>
      </c>
      <c r="BH182" s="18">
        <v>100</v>
      </c>
      <c r="BI182" s="18">
        <v>0</v>
      </c>
    </row>
    <row r="183" spans="1:61" s="22" customFormat="1" ht="12">
      <c r="A183" s="12">
        <v>4295</v>
      </c>
      <c r="B183" s="13" t="s">
        <v>312</v>
      </c>
      <c r="C183" s="14">
        <v>55545</v>
      </c>
      <c r="D183" s="14" t="s">
        <v>413</v>
      </c>
      <c r="E183" s="16">
        <v>26.338899999999999</v>
      </c>
      <c r="F183" s="16">
        <v>-98.1708</v>
      </c>
      <c r="G183" s="13" t="s">
        <v>507</v>
      </c>
      <c r="H183" s="13" t="s">
        <v>508</v>
      </c>
      <c r="I183" s="15">
        <v>0</v>
      </c>
      <c r="J183" s="16">
        <v>0.308</v>
      </c>
      <c r="K183" s="17">
        <v>647</v>
      </c>
      <c r="L183" s="15">
        <v>0</v>
      </c>
      <c r="M183" s="17">
        <v>0</v>
      </c>
      <c r="N183" s="18">
        <v>0</v>
      </c>
      <c r="O183" s="15">
        <v>0</v>
      </c>
      <c r="P183" s="17">
        <v>12637512</v>
      </c>
      <c r="Q183" s="18">
        <v>0.28029999999999999</v>
      </c>
      <c r="R183" s="18">
        <v>0</v>
      </c>
      <c r="S183" s="18">
        <v>4.3E-3</v>
      </c>
      <c r="T183" s="19">
        <v>860.57190000000003</v>
      </c>
      <c r="U183" s="19">
        <v>16.8413</v>
      </c>
      <c r="V183" s="19">
        <v>1.6840999999999999</v>
      </c>
      <c r="W183" s="20" t="s">
        <v>598</v>
      </c>
      <c r="X183" s="18">
        <v>3.8699999999999998E-2</v>
      </c>
      <c r="Y183" s="18">
        <v>0</v>
      </c>
      <c r="Z183" s="18">
        <v>5.9999999999999995E-4</v>
      </c>
      <c r="AA183" s="19">
        <v>118.8563</v>
      </c>
      <c r="AB183" s="21" t="s">
        <v>598</v>
      </c>
      <c r="AC183" s="18">
        <v>7240.4385000000002</v>
      </c>
      <c r="AD183" s="17">
        <v>0</v>
      </c>
      <c r="AE183" s="17">
        <v>0</v>
      </c>
      <c r="AF183" s="17">
        <v>1745407</v>
      </c>
      <c r="AG183" s="17">
        <v>0</v>
      </c>
      <c r="AH183" s="17">
        <v>0</v>
      </c>
      <c r="AI183" s="17">
        <v>0</v>
      </c>
      <c r="AJ183" s="17">
        <v>0</v>
      </c>
      <c r="AK183" s="17">
        <v>0</v>
      </c>
      <c r="AL183" s="17">
        <v>0</v>
      </c>
      <c r="AM183" s="17">
        <v>0</v>
      </c>
      <c r="AN183" s="17">
        <v>0</v>
      </c>
      <c r="AO183" s="17">
        <v>1745407</v>
      </c>
      <c r="AP183" s="17">
        <v>0</v>
      </c>
      <c r="AQ183" s="17">
        <v>0</v>
      </c>
      <c r="AR183" s="17">
        <v>1745407</v>
      </c>
      <c r="AS183" s="17">
        <v>0</v>
      </c>
      <c r="AT183" s="18">
        <v>0</v>
      </c>
      <c r="AU183" s="18">
        <v>0</v>
      </c>
      <c r="AV183" s="18">
        <v>100</v>
      </c>
      <c r="AW183" s="18">
        <v>0</v>
      </c>
      <c r="AX183" s="18">
        <v>0</v>
      </c>
      <c r="AY183" s="18">
        <v>0</v>
      </c>
      <c r="AZ183" s="18">
        <v>0</v>
      </c>
      <c r="BA183" s="18">
        <v>0</v>
      </c>
      <c r="BB183" s="18">
        <v>0</v>
      </c>
      <c r="BC183" s="18">
        <v>0</v>
      </c>
      <c r="BD183" s="18">
        <v>0</v>
      </c>
      <c r="BE183" s="18">
        <v>100</v>
      </c>
      <c r="BF183" s="18">
        <v>0</v>
      </c>
      <c r="BG183" s="18">
        <v>0</v>
      </c>
      <c r="BH183" s="18">
        <v>100</v>
      </c>
      <c r="BI183" s="18">
        <v>0</v>
      </c>
    </row>
    <row r="184" spans="1:61" s="22" customFormat="1" ht="12" hidden="1">
      <c r="A184" s="12">
        <v>4211</v>
      </c>
      <c r="B184" s="13" t="s">
        <v>429</v>
      </c>
      <c r="C184" s="14">
        <v>55551</v>
      </c>
      <c r="D184" s="14" t="s">
        <v>430</v>
      </c>
      <c r="E184" s="16">
        <v>29.7438</v>
      </c>
      <c r="F184" s="16">
        <v>-94.612200000000001</v>
      </c>
      <c r="G184" s="13" t="s">
        <v>514</v>
      </c>
      <c r="H184" s="13"/>
      <c r="I184" s="15">
        <v>0</v>
      </c>
      <c r="J184" s="16">
        <v>0.44869999999999999</v>
      </c>
      <c r="K184" s="17">
        <v>5.2</v>
      </c>
      <c r="L184" s="15">
        <v>0</v>
      </c>
      <c r="M184" s="17">
        <v>0</v>
      </c>
      <c r="N184" s="18">
        <v>0</v>
      </c>
      <c r="O184" s="15">
        <v>0</v>
      </c>
      <c r="P184" s="17">
        <v>235337.88</v>
      </c>
      <c r="Q184" s="18">
        <v>2.4275000000000002</v>
      </c>
      <c r="R184" s="18">
        <v>2.4275000000000002</v>
      </c>
      <c r="S184" s="18">
        <v>0</v>
      </c>
      <c r="T184" s="19">
        <v>0</v>
      </c>
      <c r="U184" s="19">
        <v>0</v>
      </c>
      <c r="V184" s="19">
        <v>0</v>
      </c>
      <c r="W184" s="20" t="s">
        <v>598</v>
      </c>
      <c r="X184" s="18">
        <v>0.21079999999999999</v>
      </c>
      <c r="Y184" s="18">
        <v>0.21079999999999999</v>
      </c>
      <c r="Z184" s="18">
        <v>0</v>
      </c>
      <c r="AA184" s="19">
        <v>0</v>
      </c>
      <c r="AB184" s="21" t="s">
        <v>598</v>
      </c>
      <c r="AC184" s="18">
        <v>11513.059800000001</v>
      </c>
      <c r="AD184" s="17">
        <v>0</v>
      </c>
      <c r="AE184" s="17">
        <v>0</v>
      </c>
      <c r="AF184" s="17">
        <v>0</v>
      </c>
      <c r="AG184" s="17">
        <v>0</v>
      </c>
      <c r="AH184" s="17">
        <v>0</v>
      </c>
      <c r="AI184" s="17">
        <v>20440.95</v>
      </c>
      <c r="AJ184" s="17">
        <v>0</v>
      </c>
      <c r="AK184" s="17">
        <v>0</v>
      </c>
      <c r="AL184" s="17">
        <v>0</v>
      </c>
      <c r="AM184" s="17">
        <v>0</v>
      </c>
      <c r="AN184" s="17">
        <v>0</v>
      </c>
      <c r="AO184" s="17">
        <v>0</v>
      </c>
      <c r="AP184" s="17">
        <v>20440.95</v>
      </c>
      <c r="AQ184" s="17">
        <v>20440.95</v>
      </c>
      <c r="AR184" s="17">
        <v>20440.95</v>
      </c>
      <c r="AS184" s="17">
        <v>0</v>
      </c>
      <c r="AT184" s="18">
        <v>0</v>
      </c>
      <c r="AU184" s="18">
        <v>0</v>
      </c>
      <c r="AV184" s="18">
        <v>0</v>
      </c>
      <c r="AW184" s="18">
        <v>0</v>
      </c>
      <c r="AX184" s="18">
        <v>0</v>
      </c>
      <c r="AY184" s="18">
        <v>100</v>
      </c>
      <c r="AZ184" s="18">
        <v>0</v>
      </c>
      <c r="BA184" s="18">
        <v>0</v>
      </c>
      <c r="BB184" s="18">
        <v>0</v>
      </c>
      <c r="BC184" s="18">
        <v>0</v>
      </c>
      <c r="BD184" s="18">
        <v>0</v>
      </c>
      <c r="BE184" s="18">
        <v>0</v>
      </c>
      <c r="BF184" s="18">
        <v>100</v>
      </c>
      <c r="BG184" s="18">
        <v>100</v>
      </c>
      <c r="BH184" s="18">
        <v>100</v>
      </c>
      <c r="BI184" s="18">
        <v>0</v>
      </c>
    </row>
    <row r="185" spans="1:61" s="22" customFormat="1" ht="12" hidden="1">
      <c r="A185" s="12">
        <v>4217</v>
      </c>
      <c r="B185" s="13" t="s">
        <v>441</v>
      </c>
      <c r="C185" s="14">
        <v>55552</v>
      </c>
      <c r="D185" s="14" t="s">
        <v>600</v>
      </c>
      <c r="E185" s="16">
        <v>29.8614</v>
      </c>
      <c r="F185" s="16">
        <v>-95.399600000000007</v>
      </c>
      <c r="G185" s="13" t="s">
        <v>514</v>
      </c>
      <c r="H185" s="13"/>
      <c r="I185" s="15">
        <v>0</v>
      </c>
      <c r="J185" s="16">
        <v>0.26600000000000001</v>
      </c>
      <c r="K185" s="17">
        <v>4</v>
      </c>
      <c r="L185" s="15">
        <v>0</v>
      </c>
      <c r="M185" s="17">
        <v>0</v>
      </c>
      <c r="N185" s="18">
        <v>0</v>
      </c>
      <c r="O185" s="15">
        <v>0</v>
      </c>
      <c r="P185" s="17">
        <v>112046.83</v>
      </c>
      <c r="Q185" s="18">
        <v>2.5973999999999999</v>
      </c>
      <c r="R185" s="18">
        <v>2.5973999999999999</v>
      </c>
      <c r="S185" s="18">
        <v>0</v>
      </c>
      <c r="T185" s="19">
        <v>0</v>
      </c>
      <c r="U185" s="19">
        <v>0</v>
      </c>
      <c r="V185" s="19">
        <v>0</v>
      </c>
      <c r="W185" s="20" t="s">
        <v>598</v>
      </c>
      <c r="X185" s="18">
        <v>0.216</v>
      </c>
      <c r="Y185" s="18">
        <v>0.216</v>
      </c>
      <c r="Z185" s="18">
        <v>0</v>
      </c>
      <c r="AA185" s="19">
        <v>0</v>
      </c>
      <c r="AB185" s="21" t="s">
        <v>598</v>
      </c>
      <c r="AC185" s="18">
        <v>12022.256600000001</v>
      </c>
      <c r="AD185" s="17">
        <v>0</v>
      </c>
      <c r="AE185" s="17">
        <v>0</v>
      </c>
      <c r="AF185" s="17">
        <v>0</v>
      </c>
      <c r="AG185" s="17">
        <v>0</v>
      </c>
      <c r="AH185" s="17">
        <v>0</v>
      </c>
      <c r="AI185" s="17">
        <v>9319.9500000000007</v>
      </c>
      <c r="AJ185" s="17">
        <v>0</v>
      </c>
      <c r="AK185" s="17">
        <v>0</v>
      </c>
      <c r="AL185" s="17">
        <v>0</v>
      </c>
      <c r="AM185" s="17">
        <v>0</v>
      </c>
      <c r="AN185" s="17">
        <v>0</v>
      </c>
      <c r="AO185" s="17">
        <v>0</v>
      </c>
      <c r="AP185" s="17">
        <v>9319.9500000000007</v>
      </c>
      <c r="AQ185" s="17">
        <v>9319.9500000000007</v>
      </c>
      <c r="AR185" s="17">
        <v>9319.9500000000007</v>
      </c>
      <c r="AS185" s="17">
        <v>0</v>
      </c>
      <c r="AT185" s="18">
        <v>0</v>
      </c>
      <c r="AU185" s="18">
        <v>0</v>
      </c>
      <c r="AV185" s="18">
        <v>0</v>
      </c>
      <c r="AW185" s="18">
        <v>0</v>
      </c>
      <c r="AX185" s="18">
        <v>0</v>
      </c>
      <c r="AY185" s="18">
        <v>100</v>
      </c>
      <c r="AZ185" s="18">
        <v>0</v>
      </c>
      <c r="BA185" s="18">
        <v>0</v>
      </c>
      <c r="BB185" s="18">
        <v>0</v>
      </c>
      <c r="BC185" s="18">
        <v>0</v>
      </c>
      <c r="BD185" s="18">
        <v>0</v>
      </c>
      <c r="BE185" s="18">
        <v>0</v>
      </c>
      <c r="BF185" s="18">
        <v>100</v>
      </c>
      <c r="BG185" s="18">
        <v>100</v>
      </c>
      <c r="BH185" s="18">
        <v>100</v>
      </c>
      <c r="BI185" s="18">
        <v>0</v>
      </c>
    </row>
    <row r="186" spans="1:61" s="22" customFormat="1" ht="12" hidden="1">
      <c r="A186" s="12">
        <v>4240</v>
      </c>
      <c r="B186" s="13" t="s">
        <v>470</v>
      </c>
      <c r="C186" s="14">
        <v>55554</v>
      </c>
      <c r="D186" s="14" t="s">
        <v>471</v>
      </c>
      <c r="E186" s="16">
        <v>29.400200000000002</v>
      </c>
      <c r="F186" s="16">
        <v>-94.965400000000002</v>
      </c>
      <c r="G186" s="13" t="s">
        <v>514</v>
      </c>
      <c r="H186" s="13"/>
      <c r="I186" s="15">
        <v>0</v>
      </c>
      <c r="J186" s="16">
        <v>0.65</v>
      </c>
      <c r="K186" s="17">
        <v>5.2</v>
      </c>
      <c r="L186" s="15">
        <v>0</v>
      </c>
      <c r="M186" s="17">
        <v>0</v>
      </c>
      <c r="N186" s="18">
        <v>0</v>
      </c>
      <c r="O186" s="15">
        <v>0</v>
      </c>
      <c r="P186" s="17">
        <v>332473.18</v>
      </c>
      <c r="Q186" s="18">
        <v>2.5411000000000001</v>
      </c>
      <c r="R186" s="18">
        <v>2.5411000000000001</v>
      </c>
      <c r="S186" s="18">
        <v>0</v>
      </c>
      <c r="T186" s="19">
        <v>0</v>
      </c>
      <c r="U186" s="19">
        <v>0</v>
      </c>
      <c r="V186" s="19">
        <v>0</v>
      </c>
      <c r="W186" s="20" t="s">
        <v>598</v>
      </c>
      <c r="X186" s="18">
        <v>0.2263</v>
      </c>
      <c r="Y186" s="18">
        <v>0.2263</v>
      </c>
      <c r="Z186" s="18">
        <v>0</v>
      </c>
      <c r="AA186" s="19">
        <v>0</v>
      </c>
      <c r="AB186" s="21" t="s">
        <v>598</v>
      </c>
      <c r="AC186" s="18">
        <v>11229.1937</v>
      </c>
      <c r="AD186" s="17">
        <v>0</v>
      </c>
      <c r="AE186" s="17">
        <v>0</v>
      </c>
      <c r="AF186" s="17">
        <v>0</v>
      </c>
      <c r="AG186" s="17">
        <v>0</v>
      </c>
      <c r="AH186" s="17">
        <v>0</v>
      </c>
      <c r="AI186" s="17">
        <v>29607.93</v>
      </c>
      <c r="AJ186" s="17">
        <v>0</v>
      </c>
      <c r="AK186" s="17">
        <v>0</v>
      </c>
      <c r="AL186" s="17">
        <v>0</v>
      </c>
      <c r="AM186" s="17">
        <v>0</v>
      </c>
      <c r="AN186" s="17">
        <v>0</v>
      </c>
      <c r="AO186" s="17">
        <v>0</v>
      </c>
      <c r="AP186" s="17">
        <v>29607.93</v>
      </c>
      <c r="AQ186" s="17">
        <v>29607.93</v>
      </c>
      <c r="AR186" s="17">
        <v>29607.93</v>
      </c>
      <c r="AS186" s="17">
        <v>0</v>
      </c>
      <c r="AT186" s="18">
        <v>0</v>
      </c>
      <c r="AU186" s="18">
        <v>0</v>
      </c>
      <c r="AV186" s="18">
        <v>0</v>
      </c>
      <c r="AW186" s="18">
        <v>0</v>
      </c>
      <c r="AX186" s="18">
        <v>0</v>
      </c>
      <c r="AY186" s="18">
        <v>100</v>
      </c>
      <c r="AZ186" s="18">
        <v>0</v>
      </c>
      <c r="BA186" s="18">
        <v>0</v>
      </c>
      <c r="BB186" s="18">
        <v>0</v>
      </c>
      <c r="BC186" s="18">
        <v>0</v>
      </c>
      <c r="BD186" s="18">
        <v>0</v>
      </c>
      <c r="BE186" s="18">
        <v>0</v>
      </c>
      <c r="BF186" s="18">
        <v>100</v>
      </c>
      <c r="BG186" s="18">
        <v>100</v>
      </c>
      <c r="BH186" s="18">
        <v>100</v>
      </c>
      <c r="BI186" s="18">
        <v>0</v>
      </c>
    </row>
    <row r="187" spans="1:61" s="22" customFormat="1" ht="12" hidden="1">
      <c r="A187" s="12">
        <v>4314</v>
      </c>
      <c r="B187" s="13" t="s">
        <v>328</v>
      </c>
      <c r="C187" s="14">
        <v>55581</v>
      </c>
      <c r="D187" s="14" t="s">
        <v>433</v>
      </c>
      <c r="E187" s="16">
        <v>31.370200000000001</v>
      </c>
      <c r="F187" s="16">
        <v>-102.03789999999999</v>
      </c>
      <c r="G187" s="13" t="s">
        <v>440</v>
      </c>
      <c r="H187" s="13"/>
      <c r="I187" s="15">
        <v>0</v>
      </c>
      <c r="J187" s="16">
        <v>0.26629999999999998</v>
      </c>
      <c r="K187" s="17">
        <v>278</v>
      </c>
      <c r="L187" s="15">
        <v>0</v>
      </c>
      <c r="M187" s="17">
        <v>0</v>
      </c>
      <c r="N187" s="18">
        <v>0</v>
      </c>
      <c r="O187" s="15">
        <v>0</v>
      </c>
      <c r="P187" s="17">
        <v>0</v>
      </c>
      <c r="Q187" s="18">
        <v>0</v>
      </c>
      <c r="R187" s="18">
        <v>0</v>
      </c>
      <c r="S187" s="18">
        <v>0</v>
      </c>
      <c r="T187" s="19">
        <v>0</v>
      </c>
      <c r="U187" s="19">
        <v>0</v>
      </c>
      <c r="V187" s="19">
        <v>0</v>
      </c>
      <c r="W187" s="20" t="s">
        <v>598</v>
      </c>
      <c r="X187" s="18">
        <v>0</v>
      </c>
      <c r="Y187" s="18">
        <v>0</v>
      </c>
      <c r="Z187" s="18">
        <v>0</v>
      </c>
      <c r="AA187" s="19">
        <v>0</v>
      </c>
      <c r="AB187" s="21" t="s">
        <v>598</v>
      </c>
      <c r="AC187" s="18">
        <v>0</v>
      </c>
      <c r="AD187" s="17">
        <v>0</v>
      </c>
      <c r="AE187" s="17">
        <v>0</v>
      </c>
      <c r="AF187" s="17">
        <v>0</v>
      </c>
      <c r="AG187" s="17">
        <v>0</v>
      </c>
      <c r="AH187" s="17">
        <v>0</v>
      </c>
      <c r="AI187" s="17">
        <v>0</v>
      </c>
      <c r="AJ187" s="17">
        <v>648548</v>
      </c>
      <c r="AK187" s="17">
        <v>0</v>
      </c>
      <c r="AL187" s="17">
        <v>0</v>
      </c>
      <c r="AM187" s="17">
        <v>0</v>
      </c>
      <c r="AN187" s="17">
        <v>0</v>
      </c>
      <c r="AO187" s="17">
        <v>0</v>
      </c>
      <c r="AP187" s="17">
        <v>648548</v>
      </c>
      <c r="AQ187" s="17">
        <v>648548</v>
      </c>
      <c r="AR187" s="17">
        <v>0</v>
      </c>
      <c r="AS187" s="17">
        <v>648548</v>
      </c>
      <c r="AT187" s="18">
        <v>0</v>
      </c>
      <c r="AU187" s="18">
        <v>0</v>
      </c>
      <c r="AV187" s="18">
        <v>0</v>
      </c>
      <c r="AW187" s="18">
        <v>0</v>
      </c>
      <c r="AX187" s="18">
        <v>0</v>
      </c>
      <c r="AY187" s="18">
        <v>0</v>
      </c>
      <c r="AZ187" s="18">
        <v>100</v>
      </c>
      <c r="BA187" s="18">
        <v>0</v>
      </c>
      <c r="BB187" s="18">
        <v>0</v>
      </c>
      <c r="BC187" s="18">
        <v>0</v>
      </c>
      <c r="BD187" s="18">
        <v>0</v>
      </c>
      <c r="BE187" s="18">
        <v>0</v>
      </c>
      <c r="BF187" s="18">
        <v>100</v>
      </c>
      <c r="BG187" s="18">
        <v>100</v>
      </c>
      <c r="BH187" s="18">
        <v>0</v>
      </c>
      <c r="BI187" s="18">
        <v>100</v>
      </c>
    </row>
    <row r="188" spans="1:61" s="22" customFormat="1" ht="12" hidden="1">
      <c r="A188" s="12">
        <v>4407</v>
      </c>
      <c r="B188" s="13" t="s">
        <v>299</v>
      </c>
      <c r="C188" s="14">
        <v>55588</v>
      </c>
      <c r="D188" s="14" t="s">
        <v>516</v>
      </c>
      <c r="E188" s="16">
        <v>30.335699999999999</v>
      </c>
      <c r="F188" s="16">
        <v>-97.787599999999998</v>
      </c>
      <c r="G188" s="13" t="s">
        <v>514</v>
      </c>
      <c r="H188" s="13"/>
      <c r="I188" s="15">
        <v>0</v>
      </c>
      <c r="J188" s="16">
        <v>0.5958</v>
      </c>
      <c r="K188" s="17">
        <v>4</v>
      </c>
      <c r="L188" s="15">
        <v>0</v>
      </c>
      <c r="M188" s="17">
        <v>0</v>
      </c>
      <c r="N188" s="18">
        <v>0</v>
      </c>
      <c r="O188" s="15">
        <v>0</v>
      </c>
      <c r="P188" s="17">
        <v>300264.01</v>
      </c>
      <c r="Q188" s="18">
        <v>3.0203000000000002</v>
      </c>
      <c r="R188" s="18">
        <v>3.0203000000000002</v>
      </c>
      <c r="S188" s="18">
        <v>0</v>
      </c>
      <c r="T188" s="19">
        <v>0</v>
      </c>
      <c r="U188" s="19">
        <v>0</v>
      </c>
      <c r="V188" s="19">
        <v>0</v>
      </c>
      <c r="W188" s="20" t="s">
        <v>598</v>
      </c>
      <c r="X188" s="18">
        <v>0.21</v>
      </c>
      <c r="Y188" s="18">
        <v>0.21</v>
      </c>
      <c r="Z188" s="18">
        <v>0</v>
      </c>
      <c r="AA188" s="19">
        <v>0</v>
      </c>
      <c r="AB188" s="21" t="s">
        <v>598</v>
      </c>
      <c r="AC188" s="18">
        <v>14382.5612</v>
      </c>
      <c r="AD188" s="17">
        <v>0</v>
      </c>
      <c r="AE188" s="17">
        <v>0</v>
      </c>
      <c r="AF188" s="17">
        <v>0</v>
      </c>
      <c r="AG188" s="17">
        <v>0</v>
      </c>
      <c r="AH188" s="17">
        <v>0</v>
      </c>
      <c r="AI188" s="17">
        <v>20876.95</v>
      </c>
      <c r="AJ188" s="17">
        <v>0</v>
      </c>
      <c r="AK188" s="17">
        <v>0</v>
      </c>
      <c r="AL188" s="17">
        <v>0</v>
      </c>
      <c r="AM188" s="17">
        <v>0</v>
      </c>
      <c r="AN188" s="17">
        <v>0</v>
      </c>
      <c r="AO188" s="17">
        <v>0</v>
      </c>
      <c r="AP188" s="17">
        <v>20876.95</v>
      </c>
      <c r="AQ188" s="17">
        <v>20876.95</v>
      </c>
      <c r="AR188" s="17">
        <v>20876.95</v>
      </c>
      <c r="AS188" s="17">
        <v>0</v>
      </c>
      <c r="AT188" s="18">
        <v>0</v>
      </c>
      <c r="AU188" s="18">
        <v>0</v>
      </c>
      <c r="AV188" s="18">
        <v>0</v>
      </c>
      <c r="AW188" s="18">
        <v>0</v>
      </c>
      <c r="AX188" s="18">
        <v>0</v>
      </c>
      <c r="AY188" s="18">
        <v>100</v>
      </c>
      <c r="AZ188" s="18">
        <v>0</v>
      </c>
      <c r="BA188" s="18">
        <v>0</v>
      </c>
      <c r="BB188" s="18">
        <v>0</v>
      </c>
      <c r="BC188" s="18">
        <v>0</v>
      </c>
      <c r="BD188" s="18">
        <v>0</v>
      </c>
      <c r="BE188" s="18">
        <v>0</v>
      </c>
      <c r="BF188" s="18">
        <v>100</v>
      </c>
      <c r="BG188" s="18">
        <v>100</v>
      </c>
      <c r="BH188" s="18">
        <v>100</v>
      </c>
      <c r="BI188" s="18">
        <v>0</v>
      </c>
    </row>
    <row r="189" spans="1:61" s="22" customFormat="1" ht="12" hidden="1">
      <c r="A189" s="12">
        <v>4350</v>
      </c>
      <c r="B189" s="13" t="s">
        <v>361</v>
      </c>
      <c r="C189" s="14">
        <v>55747</v>
      </c>
      <c r="D189" s="14" t="s">
        <v>385</v>
      </c>
      <c r="E189" s="16">
        <v>30.7866</v>
      </c>
      <c r="F189" s="16">
        <v>-102.7302</v>
      </c>
      <c r="G189" s="13" t="s">
        <v>440</v>
      </c>
      <c r="H189" s="13"/>
      <c r="I189" s="15">
        <v>0</v>
      </c>
      <c r="J189" s="16">
        <v>0.31869999999999998</v>
      </c>
      <c r="K189" s="17">
        <v>82.5</v>
      </c>
      <c r="L189" s="15">
        <v>0</v>
      </c>
      <c r="M189" s="17">
        <v>0</v>
      </c>
      <c r="N189" s="18">
        <v>0</v>
      </c>
      <c r="O189" s="15">
        <v>0</v>
      </c>
      <c r="P189" s="17">
        <v>0</v>
      </c>
      <c r="Q189" s="18">
        <v>0</v>
      </c>
      <c r="R189" s="18">
        <v>0</v>
      </c>
      <c r="S189" s="18">
        <v>0</v>
      </c>
      <c r="T189" s="19">
        <v>0</v>
      </c>
      <c r="U189" s="19">
        <v>0</v>
      </c>
      <c r="V189" s="19">
        <v>0</v>
      </c>
      <c r="W189" s="20" t="s">
        <v>598</v>
      </c>
      <c r="X189" s="18">
        <v>0</v>
      </c>
      <c r="Y189" s="18">
        <v>0</v>
      </c>
      <c r="Z189" s="18">
        <v>0</v>
      </c>
      <c r="AA189" s="19">
        <v>0</v>
      </c>
      <c r="AB189" s="21" t="s">
        <v>598</v>
      </c>
      <c r="AC189" s="18">
        <v>0</v>
      </c>
      <c r="AD189" s="17">
        <v>0</v>
      </c>
      <c r="AE189" s="17">
        <v>0</v>
      </c>
      <c r="AF189" s="17">
        <v>0</v>
      </c>
      <c r="AG189" s="17">
        <v>0</v>
      </c>
      <c r="AH189" s="17">
        <v>0</v>
      </c>
      <c r="AI189" s="17">
        <v>0</v>
      </c>
      <c r="AJ189" s="17">
        <v>230315</v>
      </c>
      <c r="AK189" s="17">
        <v>0</v>
      </c>
      <c r="AL189" s="17">
        <v>0</v>
      </c>
      <c r="AM189" s="17">
        <v>0</v>
      </c>
      <c r="AN189" s="17">
        <v>0</v>
      </c>
      <c r="AO189" s="17">
        <v>0</v>
      </c>
      <c r="AP189" s="17">
        <v>230315</v>
      </c>
      <c r="AQ189" s="17">
        <v>230315</v>
      </c>
      <c r="AR189" s="17">
        <v>0</v>
      </c>
      <c r="AS189" s="17">
        <v>230315</v>
      </c>
      <c r="AT189" s="18">
        <v>0</v>
      </c>
      <c r="AU189" s="18">
        <v>0</v>
      </c>
      <c r="AV189" s="18">
        <v>0</v>
      </c>
      <c r="AW189" s="18">
        <v>0</v>
      </c>
      <c r="AX189" s="18">
        <v>0</v>
      </c>
      <c r="AY189" s="18">
        <v>0</v>
      </c>
      <c r="AZ189" s="18">
        <v>100</v>
      </c>
      <c r="BA189" s="18">
        <v>0</v>
      </c>
      <c r="BB189" s="18">
        <v>0</v>
      </c>
      <c r="BC189" s="18">
        <v>0</v>
      </c>
      <c r="BD189" s="18">
        <v>0</v>
      </c>
      <c r="BE189" s="18">
        <v>0</v>
      </c>
      <c r="BF189" s="18">
        <v>100</v>
      </c>
      <c r="BG189" s="18">
        <v>100</v>
      </c>
      <c r="BH189" s="18">
        <v>0</v>
      </c>
      <c r="BI189" s="18">
        <v>100</v>
      </c>
    </row>
    <row r="190" spans="1:61" s="22" customFormat="1" ht="12" hidden="1">
      <c r="A190" s="12">
        <v>4455</v>
      </c>
      <c r="B190" s="13" t="s">
        <v>247</v>
      </c>
      <c r="C190" s="14">
        <v>55795</v>
      </c>
      <c r="D190" s="14" t="s">
        <v>385</v>
      </c>
      <c r="E190" s="16">
        <v>30.7866</v>
      </c>
      <c r="F190" s="16">
        <v>-102.7302</v>
      </c>
      <c r="G190" s="13" t="s">
        <v>440</v>
      </c>
      <c r="H190" s="13"/>
      <c r="I190" s="15">
        <v>0</v>
      </c>
      <c r="J190" s="16">
        <v>0.25259999999999999</v>
      </c>
      <c r="K190" s="17">
        <v>78</v>
      </c>
      <c r="L190" s="15">
        <v>0</v>
      </c>
      <c r="M190" s="17">
        <v>0</v>
      </c>
      <c r="N190" s="18">
        <v>0</v>
      </c>
      <c r="O190" s="15">
        <v>0</v>
      </c>
      <c r="P190" s="17">
        <v>0</v>
      </c>
      <c r="Q190" s="18">
        <v>0</v>
      </c>
      <c r="R190" s="18">
        <v>0</v>
      </c>
      <c r="S190" s="18">
        <v>0</v>
      </c>
      <c r="T190" s="19">
        <v>0</v>
      </c>
      <c r="U190" s="19">
        <v>0</v>
      </c>
      <c r="V190" s="19">
        <v>0</v>
      </c>
      <c r="W190" s="20" t="s">
        <v>598</v>
      </c>
      <c r="X190" s="18">
        <v>0</v>
      </c>
      <c r="Y190" s="18">
        <v>0</v>
      </c>
      <c r="Z190" s="18">
        <v>0</v>
      </c>
      <c r="AA190" s="19">
        <v>0</v>
      </c>
      <c r="AB190" s="21" t="s">
        <v>598</v>
      </c>
      <c r="AC190" s="18">
        <v>0</v>
      </c>
      <c r="AD190" s="17">
        <v>0</v>
      </c>
      <c r="AE190" s="17">
        <v>0</v>
      </c>
      <c r="AF190" s="17">
        <v>0</v>
      </c>
      <c r="AG190" s="17">
        <v>0</v>
      </c>
      <c r="AH190" s="17">
        <v>0</v>
      </c>
      <c r="AI190" s="17">
        <v>0</v>
      </c>
      <c r="AJ190" s="17">
        <v>172602</v>
      </c>
      <c r="AK190" s="17">
        <v>0</v>
      </c>
      <c r="AL190" s="17">
        <v>0</v>
      </c>
      <c r="AM190" s="17">
        <v>0</v>
      </c>
      <c r="AN190" s="17">
        <v>0</v>
      </c>
      <c r="AO190" s="17">
        <v>0</v>
      </c>
      <c r="AP190" s="17">
        <v>172602</v>
      </c>
      <c r="AQ190" s="17">
        <v>172602</v>
      </c>
      <c r="AR190" s="17">
        <v>0</v>
      </c>
      <c r="AS190" s="17">
        <v>172602</v>
      </c>
      <c r="AT190" s="18">
        <v>0</v>
      </c>
      <c r="AU190" s="18">
        <v>0</v>
      </c>
      <c r="AV190" s="18">
        <v>0</v>
      </c>
      <c r="AW190" s="18">
        <v>0</v>
      </c>
      <c r="AX190" s="18">
        <v>0</v>
      </c>
      <c r="AY190" s="18">
        <v>0</v>
      </c>
      <c r="AZ190" s="18">
        <v>100</v>
      </c>
      <c r="BA190" s="18">
        <v>0</v>
      </c>
      <c r="BB190" s="18">
        <v>0</v>
      </c>
      <c r="BC190" s="18">
        <v>0</v>
      </c>
      <c r="BD190" s="18">
        <v>0</v>
      </c>
      <c r="BE190" s="18">
        <v>0</v>
      </c>
      <c r="BF190" s="18">
        <v>100</v>
      </c>
      <c r="BG190" s="18">
        <v>100</v>
      </c>
      <c r="BH190" s="18">
        <v>0</v>
      </c>
      <c r="BI190" s="18">
        <v>100</v>
      </c>
    </row>
    <row r="191" spans="1:61" s="22" customFormat="1" ht="12" hidden="1">
      <c r="A191" s="12">
        <v>4454</v>
      </c>
      <c r="B191" s="13" t="s">
        <v>246</v>
      </c>
      <c r="C191" s="14">
        <v>55796</v>
      </c>
      <c r="D191" s="14" t="s">
        <v>385</v>
      </c>
      <c r="E191" s="16">
        <v>30.7866</v>
      </c>
      <c r="F191" s="16">
        <v>-102.7302</v>
      </c>
      <c r="G191" s="13" t="s">
        <v>440</v>
      </c>
      <c r="H191" s="13"/>
      <c r="I191" s="15">
        <v>0</v>
      </c>
      <c r="J191" s="16">
        <v>0.25779999999999997</v>
      </c>
      <c r="K191" s="17">
        <v>82</v>
      </c>
      <c r="L191" s="15">
        <v>0</v>
      </c>
      <c r="M191" s="17">
        <v>0</v>
      </c>
      <c r="N191" s="18">
        <v>0</v>
      </c>
      <c r="O191" s="15">
        <v>0</v>
      </c>
      <c r="P191" s="17">
        <v>0</v>
      </c>
      <c r="Q191" s="18">
        <v>0</v>
      </c>
      <c r="R191" s="18">
        <v>0</v>
      </c>
      <c r="S191" s="18">
        <v>0</v>
      </c>
      <c r="T191" s="19">
        <v>0</v>
      </c>
      <c r="U191" s="19">
        <v>0</v>
      </c>
      <c r="V191" s="19">
        <v>0</v>
      </c>
      <c r="W191" s="20" t="s">
        <v>598</v>
      </c>
      <c r="X191" s="18">
        <v>0</v>
      </c>
      <c r="Y191" s="18">
        <v>0</v>
      </c>
      <c r="Z191" s="18">
        <v>0</v>
      </c>
      <c r="AA191" s="19">
        <v>0</v>
      </c>
      <c r="AB191" s="21" t="s">
        <v>598</v>
      </c>
      <c r="AC191" s="18">
        <v>0</v>
      </c>
      <c r="AD191" s="17">
        <v>0</v>
      </c>
      <c r="AE191" s="17">
        <v>0</v>
      </c>
      <c r="AF191" s="17">
        <v>0</v>
      </c>
      <c r="AG191" s="17">
        <v>0</v>
      </c>
      <c r="AH191" s="17">
        <v>0</v>
      </c>
      <c r="AI191" s="17">
        <v>0</v>
      </c>
      <c r="AJ191" s="17">
        <v>185214</v>
      </c>
      <c r="AK191" s="17">
        <v>0</v>
      </c>
      <c r="AL191" s="17">
        <v>0</v>
      </c>
      <c r="AM191" s="17">
        <v>0</v>
      </c>
      <c r="AN191" s="17">
        <v>0</v>
      </c>
      <c r="AO191" s="17">
        <v>0</v>
      </c>
      <c r="AP191" s="17">
        <v>185214</v>
      </c>
      <c r="AQ191" s="17">
        <v>185214</v>
      </c>
      <c r="AR191" s="17">
        <v>0</v>
      </c>
      <c r="AS191" s="17">
        <v>185214</v>
      </c>
      <c r="AT191" s="18">
        <v>0</v>
      </c>
      <c r="AU191" s="18">
        <v>0</v>
      </c>
      <c r="AV191" s="18">
        <v>0</v>
      </c>
      <c r="AW191" s="18">
        <v>0</v>
      </c>
      <c r="AX191" s="18">
        <v>0</v>
      </c>
      <c r="AY191" s="18">
        <v>0</v>
      </c>
      <c r="AZ191" s="18">
        <v>100</v>
      </c>
      <c r="BA191" s="18">
        <v>0</v>
      </c>
      <c r="BB191" s="18">
        <v>0</v>
      </c>
      <c r="BC191" s="18">
        <v>0</v>
      </c>
      <c r="BD191" s="18">
        <v>0</v>
      </c>
      <c r="BE191" s="18">
        <v>0</v>
      </c>
      <c r="BF191" s="18">
        <v>100</v>
      </c>
      <c r="BG191" s="18">
        <v>100</v>
      </c>
      <c r="BH191" s="18">
        <v>0</v>
      </c>
      <c r="BI191" s="18">
        <v>100</v>
      </c>
    </row>
    <row r="192" spans="1:61" s="22" customFormat="1" ht="12" hidden="1">
      <c r="A192" s="12">
        <v>4424</v>
      </c>
      <c r="B192" s="13" t="s">
        <v>216</v>
      </c>
      <c r="C192" s="14">
        <v>55968</v>
      </c>
      <c r="D192" s="14" t="s">
        <v>302</v>
      </c>
      <c r="E192" s="16">
        <v>32.300800000000002</v>
      </c>
      <c r="F192" s="16">
        <v>-100.40989999999999</v>
      </c>
      <c r="G192" s="13" t="s">
        <v>440</v>
      </c>
      <c r="H192" s="13"/>
      <c r="I192" s="15">
        <v>0</v>
      </c>
      <c r="J192" s="16">
        <v>0.37490000000000001</v>
      </c>
      <c r="K192" s="17">
        <v>150</v>
      </c>
      <c r="L192" s="15">
        <v>0</v>
      </c>
      <c r="M192" s="17">
        <v>0</v>
      </c>
      <c r="N192" s="18">
        <v>0</v>
      </c>
      <c r="O192" s="15">
        <v>0</v>
      </c>
      <c r="P192" s="17">
        <v>0</v>
      </c>
      <c r="Q192" s="18">
        <v>0</v>
      </c>
      <c r="R192" s="18">
        <v>0</v>
      </c>
      <c r="S192" s="18">
        <v>0</v>
      </c>
      <c r="T192" s="19">
        <v>0</v>
      </c>
      <c r="U192" s="19">
        <v>0</v>
      </c>
      <c r="V192" s="19">
        <v>0</v>
      </c>
      <c r="W192" s="20" t="s">
        <v>598</v>
      </c>
      <c r="X192" s="18">
        <v>0</v>
      </c>
      <c r="Y192" s="18">
        <v>0</v>
      </c>
      <c r="Z192" s="18">
        <v>0</v>
      </c>
      <c r="AA192" s="19">
        <v>0</v>
      </c>
      <c r="AB192" s="21" t="s">
        <v>598</v>
      </c>
      <c r="AC192" s="18">
        <v>0</v>
      </c>
      <c r="AD192" s="17">
        <v>0</v>
      </c>
      <c r="AE192" s="17">
        <v>0</v>
      </c>
      <c r="AF192" s="17">
        <v>0</v>
      </c>
      <c r="AG192" s="17">
        <v>0</v>
      </c>
      <c r="AH192" s="17">
        <v>0</v>
      </c>
      <c r="AI192" s="17">
        <v>0</v>
      </c>
      <c r="AJ192" s="17">
        <v>492653</v>
      </c>
      <c r="AK192" s="17">
        <v>0</v>
      </c>
      <c r="AL192" s="17">
        <v>0</v>
      </c>
      <c r="AM192" s="17">
        <v>0</v>
      </c>
      <c r="AN192" s="17">
        <v>0</v>
      </c>
      <c r="AO192" s="17">
        <v>0</v>
      </c>
      <c r="AP192" s="17">
        <v>492653</v>
      </c>
      <c r="AQ192" s="17">
        <v>492653</v>
      </c>
      <c r="AR192" s="17">
        <v>0</v>
      </c>
      <c r="AS192" s="17">
        <v>492653</v>
      </c>
      <c r="AT192" s="18">
        <v>0</v>
      </c>
      <c r="AU192" s="18">
        <v>0</v>
      </c>
      <c r="AV192" s="18">
        <v>0</v>
      </c>
      <c r="AW192" s="18">
        <v>0</v>
      </c>
      <c r="AX192" s="18">
        <v>0</v>
      </c>
      <c r="AY192" s="18">
        <v>0</v>
      </c>
      <c r="AZ192" s="18">
        <v>100</v>
      </c>
      <c r="BA192" s="18">
        <v>0</v>
      </c>
      <c r="BB192" s="18">
        <v>0</v>
      </c>
      <c r="BC192" s="18">
        <v>0</v>
      </c>
      <c r="BD192" s="18">
        <v>0</v>
      </c>
      <c r="BE192" s="18">
        <v>0</v>
      </c>
      <c r="BF192" s="18">
        <v>100</v>
      </c>
      <c r="BG192" s="18">
        <v>100</v>
      </c>
      <c r="BH192" s="18">
        <v>0</v>
      </c>
      <c r="BI192" s="18">
        <v>100</v>
      </c>
    </row>
    <row r="193" spans="1:61" s="22" customFormat="1" ht="12" hidden="1">
      <c r="A193" s="12">
        <v>4256</v>
      </c>
      <c r="B193" s="13" t="s">
        <v>384</v>
      </c>
      <c r="C193" s="14">
        <v>55992</v>
      </c>
      <c r="D193" s="14" t="s">
        <v>385</v>
      </c>
      <c r="E193" s="16">
        <v>30.7866</v>
      </c>
      <c r="F193" s="16">
        <v>-102.7302</v>
      </c>
      <c r="G193" s="13" t="s">
        <v>440</v>
      </c>
      <c r="H193" s="13"/>
      <c r="I193" s="15">
        <v>0</v>
      </c>
      <c r="J193" s="16">
        <v>0.33300000000000002</v>
      </c>
      <c r="K193" s="17">
        <v>160.5</v>
      </c>
      <c r="L193" s="15">
        <v>0</v>
      </c>
      <c r="M193" s="17">
        <v>0</v>
      </c>
      <c r="N193" s="18">
        <v>0</v>
      </c>
      <c r="O193" s="15">
        <v>0</v>
      </c>
      <c r="P193" s="17">
        <v>0</v>
      </c>
      <c r="Q193" s="18">
        <v>0</v>
      </c>
      <c r="R193" s="18">
        <v>0</v>
      </c>
      <c r="S193" s="18">
        <v>0</v>
      </c>
      <c r="T193" s="19">
        <v>0</v>
      </c>
      <c r="U193" s="19">
        <v>0</v>
      </c>
      <c r="V193" s="19">
        <v>0</v>
      </c>
      <c r="W193" s="20" t="s">
        <v>598</v>
      </c>
      <c r="X193" s="18">
        <v>0</v>
      </c>
      <c r="Y193" s="18">
        <v>0</v>
      </c>
      <c r="Z193" s="18">
        <v>0</v>
      </c>
      <c r="AA193" s="19">
        <v>0</v>
      </c>
      <c r="AB193" s="21" t="s">
        <v>598</v>
      </c>
      <c r="AC193" s="18">
        <v>0</v>
      </c>
      <c r="AD193" s="17">
        <v>0</v>
      </c>
      <c r="AE193" s="17">
        <v>0</v>
      </c>
      <c r="AF193" s="17">
        <v>0</v>
      </c>
      <c r="AG193" s="17">
        <v>0</v>
      </c>
      <c r="AH193" s="17">
        <v>0</v>
      </c>
      <c r="AI193" s="17">
        <v>0</v>
      </c>
      <c r="AJ193" s="17">
        <v>468192</v>
      </c>
      <c r="AK193" s="17">
        <v>0</v>
      </c>
      <c r="AL193" s="17">
        <v>0</v>
      </c>
      <c r="AM193" s="17">
        <v>0</v>
      </c>
      <c r="AN193" s="17">
        <v>0</v>
      </c>
      <c r="AO193" s="17">
        <v>0</v>
      </c>
      <c r="AP193" s="17">
        <v>468192</v>
      </c>
      <c r="AQ193" s="17">
        <v>468192</v>
      </c>
      <c r="AR193" s="17">
        <v>0</v>
      </c>
      <c r="AS193" s="17">
        <v>468192</v>
      </c>
      <c r="AT193" s="18">
        <v>0</v>
      </c>
      <c r="AU193" s="18">
        <v>0</v>
      </c>
      <c r="AV193" s="18">
        <v>0</v>
      </c>
      <c r="AW193" s="18">
        <v>0</v>
      </c>
      <c r="AX193" s="18">
        <v>0</v>
      </c>
      <c r="AY193" s="18">
        <v>0</v>
      </c>
      <c r="AZ193" s="18">
        <v>100</v>
      </c>
      <c r="BA193" s="18">
        <v>0</v>
      </c>
      <c r="BB193" s="18">
        <v>0</v>
      </c>
      <c r="BC193" s="18">
        <v>0</v>
      </c>
      <c r="BD193" s="18">
        <v>0</v>
      </c>
      <c r="BE193" s="18">
        <v>0</v>
      </c>
      <c r="BF193" s="18">
        <v>100</v>
      </c>
      <c r="BG193" s="18">
        <v>100</v>
      </c>
      <c r="BH193" s="18">
        <v>0</v>
      </c>
      <c r="BI193" s="18">
        <v>100</v>
      </c>
    </row>
    <row r="194" spans="1:61" s="22" customFormat="1" ht="12" hidden="1">
      <c r="A194" s="12">
        <v>4283</v>
      </c>
      <c r="B194" s="13" t="s">
        <v>421</v>
      </c>
      <c r="C194" s="14">
        <v>56111</v>
      </c>
      <c r="D194" s="14" t="s">
        <v>395</v>
      </c>
      <c r="E194" s="16">
        <v>32.736600000000003</v>
      </c>
      <c r="F194" s="16">
        <v>-100.9181</v>
      </c>
      <c r="G194" s="13" t="s">
        <v>440</v>
      </c>
      <c r="H194" s="13"/>
      <c r="I194" s="15">
        <v>0</v>
      </c>
      <c r="J194" s="16">
        <v>0.30180000000000001</v>
      </c>
      <c r="K194" s="17">
        <v>160</v>
      </c>
      <c r="L194" s="15">
        <v>0</v>
      </c>
      <c r="M194" s="17">
        <v>0</v>
      </c>
      <c r="N194" s="18">
        <v>0</v>
      </c>
      <c r="O194" s="15">
        <v>0</v>
      </c>
      <c r="P194" s="17">
        <v>0</v>
      </c>
      <c r="Q194" s="18">
        <v>0</v>
      </c>
      <c r="R194" s="18">
        <v>0</v>
      </c>
      <c r="S194" s="18">
        <v>0</v>
      </c>
      <c r="T194" s="19">
        <v>0</v>
      </c>
      <c r="U194" s="19">
        <v>0</v>
      </c>
      <c r="V194" s="19">
        <v>0</v>
      </c>
      <c r="W194" s="20" t="s">
        <v>598</v>
      </c>
      <c r="X194" s="18">
        <v>0</v>
      </c>
      <c r="Y194" s="18">
        <v>0</v>
      </c>
      <c r="Z194" s="18">
        <v>0</v>
      </c>
      <c r="AA194" s="19">
        <v>0</v>
      </c>
      <c r="AB194" s="21" t="s">
        <v>598</v>
      </c>
      <c r="AC194" s="18">
        <v>0</v>
      </c>
      <c r="AD194" s="17">
        <v>0</v>
      </c>
      <c r="AE194" s="17">
        <v>0</v>
      </c>
      <c r="AF194" s="17">
        <v>0</v>
      </c>
      <c r="AG194" s="17">
        <v>0</v>
      </c>
      <c r="AH194" s="17">
        <v>0</v>
      </c>
      <c r="AI194" s="17">
        <v>0</v>
      </c>
      <c r="AJ194" s="17">
        <v>422981</v>
      </c>
      <c r="AK194" s="17">
        <v>0</v>
      </c>
      <c r="AL194" s="17">
        <v>0</v>
      </c>
      <c r="AM194" s="17">
        <v>0</v>
      </c>
      <c r="AN194" s="17">
        <v>0</v>
      </c>
      <c r="AO194" s="17">
        <v>0</v>
      </c>
      <c r="AP194" s="17">
        <v>422981</v>
      </c>
      <c r="AQ194" s="17">
        <v>422981</v>
      </c>
      <c r="AR194" s="17">
        <v>0</v>
      </c>
      <c r="AS194" s="17">
        <v>422981</v>
      </c>
      <c r="AT194" s="18">
        <v>0</v>
      </c>
      <c r="AU194" s="18">
        <v>0</v>
      </c>
      <c r="AV194" s="18">
        <v>0</v>
      </c>
      <c r="AW194" s="18">
        <v>0</v>
      </c>
      <c r="AX194" s="18">
        <v>0</v>
      </c>
      <c r="AY194" s="18">
        <v>0</v>
      </c>
      <c r="AZ194" s="18">
        <v>100</v>
      </c>
      <c r="BA194" s="18">
        <v>0</v>
      </c>
      <c r="BB194" s="18">
        <v>0</v>
      </c>
      <c r="BC194" s="18">
        <v>0</v>
      </c>
      <c r="BD194" s="18">
        <v>0</v>
      </c>
      <c r="BE194" s="18">
        <v>0</v>
      </c>
      <c r="BF194" s="18">
        <v>100</v>
      </c>
      <c r="BG194" s="18">
        <v>100</v>
      </c>
      <c r="BH194" s="18">
        <v>0</v>
      </c>
      <c r="BI194" s="18">
        <v>100</v>
      </c>
    </row>
    <row r="195" spans="1:61" s="22" customFormat="1" ht="12" hidden="1">
      <c r="A195" s="12">
        <v>4409</v>
      </c>
      <c r="B195" s="13" t="s">
        <v>301</v>
      </c>
      <c r="C195" s="14">
        <v>56211</v>
      </c>
      <c r="D195" s="14" t="s">
        <v>302</v>
      </c>
      <c r="E195" s="16">
        <v>32.300800000000002</v>
      </c>
      <c r="F195" s="16">
        <v>-100.40989999999999</v>
      </c>
      <c r="G195" s="13" t="s">
        <v>440</v>
      </c>
      <c r="H195" s="13"/>
      <c r="I195" s="15">
        <v>0</v>
      </c>
      <c r="J195" s="16">
        <v>0.38140000000000002</v>
      </c>
      <c r="K195" s="17">
        <v>37.5</v>
      </c>
      <c r="L195" s="15">
        <v>0</v>
      </c>
      <c r="M195" s="17">
        <v>0</v>
      </c>
      <c r="N195" s="18">
        <v>0</v>
      </c>
      <c r="O195" s="15">
        <v>0</v>
      </c>
      <c r="P195" s="17">
        <v>0</v>
      </c>
      <c r="Q195" s="18">
        <v>0</v>
      </c>
      <c r="R195" s="18">
        <v>0</v>
      </c>
      <c r="S195" s="18">
        <v>0</v>
      </c>
      <c r="T195" s="19">
        <v>0</v>
      </c>
      <c r="U195" s="19">
        <v>0</v>
      </c>
      <c r="V195" s="19">
        <v>0</v>
      </c>
      <c r="W195" s="20" t="s">
        <v>598</v>
      </c>
      <c r="X195" s="18">
        <v>0</v>
      </c>
      <c r="Y195" s="18">
        <v>0</v>
      </c>
      <c r="Z195" s="18">
        <v>0</v>
      </c>
      <c r="AA195" s="19">
        <v>0</v>
      </c>
      <c r="AB195" s="21" t="s">
        <v>598</v>
      </c>
      <c r="AC195" s="18">
        <v>0</v>
      </c>
      <c r="AD195" s="17">
        <v>0</v>
      </c>
      <c r="AE195" s="17">
        <v>0</v>
      </c>
      <c r="AF195" s="17">
        <v>0</v>
      </c>
      <c r="AG195" s="17">
        <v>0</v>
      </c>
      <c r="AH195" s="17">
        <v>0</v>
      </c>
      <c r="AI195" s="17">
        <v>0</v>
      </c>
      <c r="AJ195" s="17">
        <v>125278.95</v>
      </c>
      <c r="AK195" s="17">
        <v>0</v>
      </c>
      <c r="AL195" s="17">
        <v>0</v>
      </c>
      <c r="AM195" s="17">
        <v>0</v>
      </c>
      <c r="AN195" s="17">
        <v>0</v>
      </c>
      <c r="AO195" s="17">
        <v>0</v>
      </c>
      <c r="AP195" s="17">
        <v>125278.95</v>
      </c>
      <c r="AQ195" s="17">
        <v>125278.95</v>
      </c>
      <c r="AR195" s="17">
        <v>0</v>
      </c>
      <c r="AS195" s="17">
        <v>125278.95</v>
      </c>
      <c r="AT195" s="18">
        <v>0</v>
      </c>
      <c r="AU195" s="18">
        <v>0</v>
      </c>
      <c r="AV195" s="18">
        <v>0</v>
      </c>
      <c r="AW195" s="18">
        <v>0</v>
      </c>
      <c r="AX195" s="18">
        <v>0</v>
      </c>
      <c r="AY195" s="18">
        <v>0</v>
      </c>
      <c r="AZ195" s="18">
        <v>100</v>
      </c>
      <c r="BA195" s="18">
        <v>0</v>
      </c>
      <c r="BB195" s="18">
        <v>0</v>
      </c>
      <c r="BC195" s="18">
        <v>0</v>
      </c>
      <c r="BD195" s="18">
        <v>0</v>
      </c>
      <c r="BE195" s="18">
        <v>0</v>
      </c>
      <c r="BF195" s="18">
        <v>100</v>
      </c>
      <c r="BG195" s="18">
        <v>100</v>
      </c>
      <c r="BH195" s="18">
        <v>0</v>
      </c>
      <c r="BI195" s="18">
        <v>100</v>
      </c>
    </row>
    <row r="196" spans="1:61" s="22" customFormat="1" ht="12" hidden="1">
      <c r="A196" s="12">
        <v>4410</v>
      </c>
      <c r="B196" s="13" t="s">
        <v>205</v>
      </c>
      <c r="C196" s="14">
        <v>56212</v>
      </c>
      <c r="D196" s="14" t="s">
        <v>302</v>
      </c>
      <c r="E196" s="16">
        <v>32.300800000000002</v>
      </c>
      <c r="F196" s="16">
        <v>-100.40989999999999</v>
      </c>
      <c r="G196" s="13" t="s">
        <v>440</v>
      </c>
      <c r="H196" s="13"/>
      <c r="I196" s="15">
        <v>0</v>
      </c>
      <c r="J196" s="16">
        <v>0.32769999999999999</v>
      </c>
      <c r="K196" s="17">
        <v>91.5</v>
      </c>
      <c r="L196" s="15">
        <v>0</v>
      </c>
      <c r="M196" s="17">
        <v>0</v>
      </c>
      <c r="N196" s="18">
        <v>0</v>
      </c>
      <c r="O196" s="15">
        <v>0</v>
      </c>
      <c r="P196" s="17">
        <v>0</v>
      </c>
      <c r="Q196" s="18">
        <v>0</v>
      </c>
      <c r="R196" s="18">
        <v>0</v>
      </c>
      <c r="S196" s="18">
        <v>0</v>
      </c>
      <c r="T196" s="19">
        <v>0</v>
      </c>
      <c r="U196" s="19">
        <v>0</v>
      </c>
      <c r="V196" s="19">
        <v>0</v>
      </c>
      <c r="W196" s="20" t="s">
        <v>598</v>
      </c>
      <c r="X196" s="18">
        <v>0</v>
      </c>
      <c r="Y196" s="18">
        <v>0</v>
      </c>
      <c r="Z196" s="18">
        <v>0</v>
      </c>
      <c r="AA196" s="19">
        <v>0</v>
      </c>
      <c r="AB196" s="21" t="s">
        <v>598</v>
      </c>
      <c r="AC196" s="18">
        <v>0</v>
      </c>
      <c r="AD196" s="17">
        <v>0</v>
      </c>
      <c r="AE196" s="17">
        <v>0</v>
      </c>
      <c r="AF196" s="17">
        <v>0</v>
      </c>
      <c r="AG196" s="17">
        <v>0</v>
      </c>
      <c r="AH196" s="17">
        <v>0</v>
      </c>
      <c r="AI196" s="17">
        <v>0</v>
      </c>
      <c r="AJ196" s="17">
        <v>262658.94</v>
      </c>
      <c r="AK196" s="17">
        <v>0</v>
      </c>
      <c r="AL196" s="17">
        <v>0</v>
      </c>
      <c r="AM196" s="17">
        <v>0</v>
      </c>
      <c r="AN196" s="17">
        <v>0</v>
      </c>
      <c r="AO196" s="17">
        <v>0</v>
      </c>
      <c r="AP196" s="17">
        <v>262658.94</v>
      </c>
      <c r="AQ196" s="17">
        <v>262658.94</v>
      </c>
      <c r="AR196" s="17">
        <v>0</v>
      </c>
      <c r="AS196" s="17">
        <v>262658.94</v>
      </c>
      <c r="AT196" s="18">
        <v>0</v>
      </c>
      <c r="AU196" s="18">
        <v>0</v>
      </c>
      <c r="AV196" s="18">
        <v>0</v>
      </c>
      <c r="AW196" s="18">
        <v>0</v>
      </c>
      <c r="AX196" s="18">
        <v>0</v>
      </c>
      <c r="AY196" s="18">
        <v>0</v>
      </c>
      <c r="AZ196" s="18">
        <v>100</v>
      </c>
      <c r="BA196" s="18">
        <v>0</v>
      </c>
      <c r="BB196" s="18">
        <v>0</v>
      </c>
      <c r="BC196" s="18">
        <v>0</v>
      </c>
      <c r="BD196" s="18">
        <v>0</v>
      </c>
      <c r="BE196" s="18">
        <v>0</v>
      </c>
      <c r="BF196" s="18">
        <v>100</v>
      </c>
      <c r="BG196" s="18">
        <v>100</v>
      </c>
      <c r="BH196" s="18">
        <v>0</v>
      </c>
      <c r="BI196" s="18">
        <v>100</v>
      </c>
    </row>
    <row r="197" spans="1:61" s="22" customFormat="1" ht="12">
      <c r="A197" s="12">
        <v>4263</v>
      </c>
      <c r="B197" s="13" t="s">
        <v>394</v>
      </c>
      <c r="C197" s="14">
        <v>56233</v>
      </c>
      <c r="D197" s="14" t="s">
        <v>395</v>
      </c>
      <c r="E197" s="16">
        <v>32.736600000000003</v>
      </c>
      <c r="F197" s="16">
        <v>-100.9181</v>
      </c>
      <c r="G197" s="13" t="s">
        <v>507</v>
      </c>
      <c r="H197" s="13" t="s">
        <v>508</v>
      </c>
      <c r="I197" s="15">
        <v>0</v>
      </c>
      <c r="J197" s="16">
        <v>0.30420000000000003</v>
      </c>
      <c r="K197" s="17">
        <v>153.9</v>
      </c>
      <c r="L197" s="15">
        <v>1</v>
      </c>
      <c r="M197" s="17">
        <v>0</v>
      </c>
      <c r="N197" s="21" t="s">
        <v>598</v>
      </c>
      <c r="O197" s="15">
        <v>0</v>
      </c>
      <c r="P197" s="17">
        <v>3081239.04</v>
      </c>
      <c r="Q197" s="18">
        <v>0.41320000000000001</v>
      </c>
      <c r="R197" s="18">
        <v>0.41320000000000001</v>
      </c>
      <c r="S197" s="18">
        <v>2.7400000000000001E-2</v>
      </c>
      <c r="T197" s="19">
        <v>878.81830000000002</v>
      </c>
      <c r="U197" s="19">
        <v>17.475899999999999</v>
      </c>
      <c r="V197" s="19">
        <v>1.7476</v>
      </c>
      <c r="W197" s="20" t="s">
        <v>598</v>
      </c>
      <c r="X197" s="18">
        <v>5.5E-2</v>
      </c>
      <c r="Y197" s="18">
        <v>5.5E-2</v>
      </c>
      <c r="Z197" s="18">
        <v>3.5999999999999999E-3</v>
      </c>
      <c r="AA197" s="19">
        <v>116.9687</v>
      </c>
      <c r="AB197" s="21" t="s">
        <v>598</v>
      </c>
      <c r="AC197" s="18">
        <v>7513.2758000000003</v>
      </c>
      <c r="AD197" s="17">
        <v>0</v>
      </c>
      <c r="AE197" s="17">
        <v>0</v>
      </c>
      <c r="AF197" s="17">
        <v>410105.94</v>
      </c>
      <c r="AG197" s="17">
        <v>0</v>
      </c>
      <c r="AH197" s="17">
        <v>0</v>
      </c>
      <c r="AI197" s="17">
        <v>0</v>
      </c>
      <c r="AJ197" s="17">
        <v>0</v>
      </c>
      <c r="AK197" s="17">
        <v>0</v>
      </c>
      <c r="AL197" s="17">
        <v>0</v>
      </c>
      <c r="AM197" s="17">
        <v>0</v>
      </c>
      <c r="AN197" s="17">
        <v>0</v>
      </c>
      <c r="AO197" s="17">
        <v>410105.94</v>
      </c>
      <c r="AP197" s="17">
        <v>0</v>
      </c>
      <c r="AQ197" s="17">
        <v>0</v>
      </c>
      <c r="AR197" s="17">
        <v>410105.94</v>
      </c>
      <c r="AS197" s="17">
        <v>0</v>
      </c>
      <c r="AT197" s="18">
        <v>0</v>
      </c>
      <c r="AU197" s="18">
        <v>0</v>
      </c>
      <c r="AV197" s="18">
        <v>100</v>
      </c>
      <c r="AW197" s="18">
        <v>0</v>
      </c>
      <c r="AX197" s="18">
        <v>0</v>
      </c>
      <c r="AY197" s="18">
        <v>0</v>
      </c>
      <c r="AZ197" s="18">
        <v>0</v>
      </c>
      <c r="BA197" s="18">
        <v>0</v>
      </c>
      <c r="BB197" s="18">
        <v>0</v>
      </c>
      <c r="BC197" s="18">
        <v>0</v>
      </c>
      <c r="BD197" s="18">
        <v>0</v>
      </c>
      <c r="BE197" s="18">
        <v>100</v>
      </c>
      <c r="BF197" s="18">
        <v>0</v>
      </c>
      <c r="BG197" s="18">
        <v>0</v>
      </c>
      <c r="BH197" s="18">
        <v>100</v>
      </c>
      <c r="BI197" s="18">
        <v>0</v>
      </c>
    </row>
    <row r="198" spans="1:61" s="22" customFormat="1" ht="12" hidden="1">
      <c r="A198" s="12">
        <v>4229</v>
      </c>
      <c r="B198" s="13" t="s">
        <v>458</v>
      </c>
      <c r="C198" s="14">
        <v>56270</v>
      </c>
      <c r="D198" s="14" t="s">
        <v>459</v>
      </c>
      <c r="E198" s="16">
        <v>32.300899999999999</v>
      </c>
      <c r="F198" s="16">
        <v>-99.89</v>
      </c>
      <c r="G198" s="13" t="s">
        <v>440</v>
      </c>
      <c r="H198" s="13"/>
      <c r="I198" s="15">
        <v>0</v>
      </c>
      <c r="J198" s="16">
        <v>0.33050000000000002</v>
      </c>
      <c r="K198" s="17">
        <v>114</v>
      </c>
      <c r="L198" s="15">
        <v>0</v>
      </c>
      <c r="M198" s="17">
        <v>0</v>
      </c>
      <c r="N198" s="18">
        <v>0</v>
      </c>
      <c r="O198" s="15">
        <v>0</v>
      </c>
      <c r="P198" s="17">
        <v>0</v>
      </c>
      <c r="Q198" s="18">
        <v>0</v>
      </c>
      <c r="R198" s="18">
        <v>0</v>
      </c>
      <c r="S198" s="18">
        <v>0</v>
      </c>
      <c r="T198" s="19">
        <v>0</v>
      </c>
      <c r="U198" s="19">
        <v>0</v>
      </c>
      <c r="V198" s="19">
        <v>0</v>
      </c>
      <c r="W198" s="20" t="s">
        <v>598</v>
      </c>
      <c r="X198" s="18">
        <v>0</v>
      </c>
      <c r="Y198" s="18">
        <v>0</v>
      </c>
      <c r="Z198" s="18">
        <v>0</v>
      </c>
      <c r="AA198" s="19">
        <v>0</v>
      </c>
      <c r="AB198" s="21" t="s">
        <v>598</v>
      </c>
      <c r="AC198" s="18">
        <v>0</v>
      </c>
      <c r="AD198" s="17">
        <v>0</v>
      </c>
      <c r="AE198" s="17">
        <v>0</v>
      </c>
      <c r="AF198" s="17">
        <v>0</v>
      </c>
      <c r="AG198" s="17">
        <v>0</v>
      </c>
      <c r="AH198" s="17">
        <v>0</v>
      </c>
      <c r="AI198" s="17">
        <v>0</v>
      </c>
      <c r="AJ198" s="17">
        <v>330063</v>
      </c>
      <c r="AK198" s="17">
        <v>0</v>
      </c>
      <c r="AL198" s="17">
        <v>0</v>
      </c>
      <c r="AM198" s="17">
        <v>0</v>
      </c>
      <c r="AN198" s="17">
        <v>0</v>
      </c>
      <c r="AO198" s="17">
        <v>0</v>
      </c>
      <c r="AP198" s="17">
        <v>330063</v>
      </c>
      <c r="AQ198" s="17">
        <v>330063</v>
      </c>
      <c r="AR198" s="17">
        <v>0</v>
      </c>
      <c r="AS198" s="17">
        <v>330063</v>
      </c>
      <c r="AT198" s="18">
        <v>0</v>
      </c>
      <c r="AU198" s="18">
        <v>0</v>
      </c>
      <c r="AV198" s="18">
        <v>0</v>
      </c>
      <c r="AW198" s="18">
        <v>0</v>
      </c>
      <c r="AX198" s="18">
        <v>0</v>
      </c>
      <c r="AY198" s="18">
        <v>0</v>
      </c>
      <c r="AZ198" s="18">
        <v>100</v>
      </c>
      <c r="BA198" s="18">
        <v>0</v>
      </c>
      <c r="BB198" s="18">
        <v>0</v>
      </c>
      <c r="BC198" s="18">
        <v>0</v>
      </c>
      <c r="BD198" s="18">
        <v>0</v>
      </c>
      <c r="BE198" s="18">
        <v>0</v>
      </c>
      <c r="BF198" s="18">
        <v>100</v>
      </c>
      <c r="BG198" s="18">
        <v>100</v>
      </c>
      <c r="BH198" s="18">
        <v>0</v>
      </c>
      <c r="BI198" s="18">
        <v>100</v>
      </c>
    </row>
    <row r="199" spans="1:61" s="22" customFormat="1" ht="12" hidden="1">
      <c r="A199" s="12">
        <v>4299</v>
      </c>
      <c r="B199" s="13" t="s">
        <v>315</v>
      </c>
      <c r="C199" s="14">
        <v>56291</v>
      </c>
      <c r="D199" s="14" t="s">
        <v>459</v>
      </c>
      <c r="E199" s="16">
        <v>32.300899999999999</v>
      </c>
      <c r="F199" s="16">
        <v>-99.89</v>
      </c>
      <c r="G199" s="13" t="s">
        <v>440</v>
      </c>
      <c r="H199" s="13"/>
      <c r="I199" s="15">
        <v>0</v>
      </c>
      <c r="J199" s="16">
        <v>3.1699999999999999E-2</v>
      </c>
      <c r="K199" s="17">
        <v>735.5</v>
      </c>
      <c r="L199" s="15">
        <v>0</v>
      </c>
      <c r="M199" s="17">
        <v>0</v>
      </c>
      <c r="N199" s="18">
        <v>0</v>
      </c>
      <c r="O199" s="15">
        <v>0</v>
      </c>
      <c r="P199" s="17">
        <v>0</v>
      </c>
      <c r="Q199" s="18">
        <v>0</v>
      </c>
      <c r="R199" s="18">
        <v>0</v>
      </c>
      <c r="S199" s="18">
        <v>0</v>
      </c>
      <c r="T199" s="19">
        <v>0</v>
      </c>
      <c r="U199" s="19">
        <v>0</v>
      </c>
      <c r="V199" s="19">
        <v>0</v>
      </c>
      <c r="W199" s="20" t="s">
        <v>598</v>
      </c>
      <c r="X199" s="18">
        <v>0</v>
      </c>
      <c r="Y199" s="18">
        <v>0</v>
      </c>
      <c r="Z199" s="18">
        <v>0</v>
      </c>
      <c r="AA199" s="19">
        <v>0</v>
      </c>
      <c r="AB199" s="21" t="s">
        <v>598</v>
      </c>
      <c r="AC199" s="18">
        <v>0</v>
      </c>
      <c r="AD199" s="17">
        <v>0</v>
      </c>
      <c r="AE199" s="17">
        <v>0</v>
      </c>
      <c r="AF199" s="17">
        <v>0</v>
      </c>
      <c r="AG199" s="17">
        <v>0</v>
      </c>
      <c r="AH199" s="17">
        <v>0</v>
      </c>
      <c r="AI199" s="17">
        <v>0</v>
      </c>
      <c r="AJ199" s="17">
        <v>204191</v>
      </c>
      <c r="AK199" s="17">
        <v>0</v>
      </c>
      <c r="AL199" s="17">
        <v>0</v>
      </c>
      <c r="AM199" s="17">
        <v>0</v>
      </c>
      <c r="AN199" s="17">
        <v>0</v>
      </c>
      <c r="AO199" s="17">
        <v>0</v>
      </c>
      <c r="AP199" s="17">
        <v>204191</v>
      </c>
      <c r="AQ199" s="17">
        <v>204191</v>
      </c>
      <c r="AR199" s="17">
        <v>0</v>
      </c>
      <c r="AS199" s="17">
        <v>204191</v>
      </c>
      <c r="AT199" s="18">
        <v>0</v>
      </c>
      <c r="AU199" s="18">
        <v>0</v>
      </c>
      <c r="AV199" s="18">
        <v>0</v>
      </c>
      <c r="AW199" s="18">
        <v>0</v>
      </c>
      <c r="AX199" s="18">
        <v>0</v>
      </c>
      <c r="AY199" s="18">
        <v>0</v>
      </c>
      <c r="AZ199" s="18">
        <v>100</v>
      </c>
      <c r="BA199" s="18">
        <v>0</v>
      </c>
      <c r="BB199" s="18">
        <v>0</v>
      </c>
      <c r="BC199" s="18">
        <v>0</v>
      </c>
      <c r="BD199" s="18">
        <v>0</v>
      </c>
      <c r="BE199" s="18">
        <v>0</v>
      </c>
      <c r="BF199" s="18">
        <v>100</v>
      </c>
      <c r="BG199" s="18">
        <v>100</v>
      </c>
      <c r="BH199" s="18">
        <v>0</v>
      </c>
      <c r="BI199" s="18">
        <v>100</v>
      </c>
    </row>
    <row r="200" spans="1:61" s="22" customFormat="1" ht="12" hidden="1">
      <c r="A200" s="12">
        <v>4411</v>
      </c>
      <c r="B200" s="13" t="s">
        <v>206</v>
      </c>
      <c r="C200" s="14">
        <v>56311</v>
      </c>
      <c r="D200" s="14" t="s">
        <v>302</v>
      </c>
      <c r="E200" s="16">
        <v>32.300800000000002</v>
      </c>
      <c r="F200" s="16">
        <v>-100.40989999999999</v>
      </c>
      <c r="G200" s="13" t="s">
        <v>440</v>
      </c>
      <c r="H200" s="13"/>
      <c r="I200" s="15">
        <v>0</v>
      </c>
      <c r="J200" s="16">
        <v>3.8E-3</v>
      </c>
      <c r="K200" s="17">
        <v>135</v>
      </c>
      <c r="L200" s="15">
        <v>0</v>
      </c>
      <c r="M200" s="17">
        <v>0</v>
      </c>
      <c r="N200" s="18">
        <v>0</v>
      </c>
      <c r="O200" s="15">
        <v>0</v>
      </c>
      <c r="P200" s="17">
        <v>0</v>
      </c>
      <c r="Q200" s="18">
        <v>0</v>
      </c>
      <c r="R200" s="18">
        <v>0</v>
      </c>
      <c r="S200" s="18">
        <v>0</v>
      </c>
      <c r="T200" s="19">
        <v>0</v>
      </c>
      <c r="U200" s="19">
        <v>0</v>
      </c>
      <c r="V200" s="19">
        <v>0</v>
      </c>
      <c r="W200" s="20" t="s">
        <v>598</v>
      </c>
      <c r="X200" s="18">
        <v>0</v>
      </c>
      <c r="Y200" s="18">
        <v>0</v>
      </c>
      <c r="Z200" s="18">
        <v>0</v>
      </c>
      <c r="AA200" s="19">
        <v>0</v>
      </c>
      <c r="AB200" s="21" t="s">
        <v>598</v>
      </c>
      <c r="AC200" s="18">
        <v>0</v>
      </c>
      <c r="AD200" s="17">
        <v>0</v>
      </c>
      <c r="AE200" s="17">
        <v>0</v>
      </c>
      <c r="AF200" s="17">
        <v>0</v>
      </c>
      <c r="AG200" s="17">
        <v>0</v>
      </c>
      <c r="AH200" s="17">
        <v>0</v>
      </c>
      <c r="AI200" s="17">
        <v>0</v>
      </c>
      <c r="AJ200" s="17">
        <v>4527</v>
      </c>
      <c r="AK200" s="17">
        <v>0</v>
      </c>
      <c r="AL200" s="17">
        <v>0</v>
      </c>
      <c r="AM200" s="17">
        <v>0</v>
      </c>
      <c r="AN200" s="17">
        <v>0</v>
      </c>
      <c r="AO200" s="17">
        <v>0</v>
      </c>
      <c r="AP200" s="17">
        <v>4527</v>
      </c>
      <c r="AQ200" s="17">
        <v>4527</v>
      </c>
      <c r="AR200" s="17">
        <v>0</v>
      </c>
      <c r="AS200" s="17">
        <v>4527</v>
      </c>
      <c r="AT200" s="18">
        <v>0</v>
      </c>
      <c r="AU200" s="18">
        <v>0</v>
      </c>
      <c r="AV200" s="18">
        <v>0</v>
      </c>
      <c r="AW200" s="18">
        <v>0</v>
      </c>
      <c r="AX200" s="18">
        <v>0</v>
      </c>
      <c r="AY200" s="18">
        <v>0</v>
      </c>
      <c r="AZ200" s="18">
        <v>100</v>
      </c>
      <c r="BA200" s="18">
        <v>0</v>
      </c>
      <c r="BB200" s="18">
        <v>0</v>
      </c>
      <c r="BC200" s="18">
        <v>0</v>
      </c>
      <c r="BD200" s="18">
        <v>0</v>
      </c>
      <c r="BE200" s="18">
        <v>0</v>
      </c>
      <c r="BF200" s="18">
        <v>100</v>
      </c>
      <c r="BG200" s="18">
        <v>100</v>
      </c>
      <c r="BH200" s="18">
        <v>0</v>
      </c>
      <c r="BI200" s="18">
        <v>100</v>
      </c>
    </row>
    <row r="201" spans="1:61" s="22" customFormat="1" ht="12" hidden="1">
      <c r="A201" s="12">
        <v>4446</v>
      </c>
      <c r="B201" s="13" t="s">
        <v>239</v>
      </c>
      <c r="C201" s="14">
        <v>56402</v>
      </c>
      <c r="D201" s="14" t="s">
        <v>439</v>
      </c>
      <c r="E201" s="16">
        <v>32.304000000000002</v>
      </c>
      <c r="F201" s="16">
        <v>-101.4346</v>
      </c>
      <c r="G201" s="13" t="s">
        <v>440</v>
      </c>
      <c r="H201" s="13"/>
      <c r="I201" s="15">
        <v>0</v>
      </c>
      <c r="J201" s="16">
        <v>0.1656</v>
      </c>
      <c r="K201" s="17">
        <v>7</v>
      </c>
      <c r="L201" s="15">
        <v>0</v>
      </c>
      <c r="M201" s="17">
        <v>0</v>
      </c>
      <c r="N201" s="18">
        <v>0</v>
      </c>
      <c r="O201" s="15">
        <v>0</v>
      </c>
      <c r="P201" s="17">
        <v>0</v>
      </c>
      <c r="Q201" s="18">
        <v>0</v>
      </c>
      <c r="R201" s="18">
        <v>0</v>
      </c>
      <c r="S201" s="18">
        <v>0</v>
      </c>
      <c r="T201" s="19">
        <v>0</v>
      </c>
      <c r="U201" s="19">
        <v>0</v>
      </c>
      <c r="V201" s="19">
        <v>0</v>
      </c>
      <c r="W201" s="20" t="s">
        <v>598</v>
      </c>
      <c r="X201" s="18">
        <v>0</v>
      </c>
      <c r="Y201" s="18">
        <v>0</v>
      </c>
      <c r="Z201" s="18">
        <v>0</v>
      </c>
      <c r="AA201" s="19">
        <v>0</v>
      </c>
      <c r="AB201" s="21" t="s">
        <v>598</v>
      </c>
      <c r="AC201" s="18">
        <v>0</v>
      </c>
      <c r="AD201" s="17">
        <v>0</v>
      </c>
      <c r="AE201" s="17">
        <v>0</v>
      </c>
      <c r="AF201" s="17">
        <v>0</v>
      </c>
      <c r="AG201" s="17">
        <v>0</v>
      </c>
      <c r="AH201" s="17">
        <v>0</v>
      </c>
      <c r="AI201" s="17">
        <v>0</v>
      </c>
      <c r="AJ201" s="17">
        <v>10153.93</v>
      </c>
      <c r="AK201" s="17">
        <v>0</v>
      </c>
      <c r="AL201" s="17">
        <v>0</v>
      </c>
      <c r="AM201" s="17">
        <v>0</v>
      </c>
      <c r="AN201" s="17">
        <v>0</v>
      </c>
      <c r="AO201" s="17">
        <v>0</v>
      </c>
      <c r="AP201" s="17">
        <v>10153.93</v>
      </c>
      <c r="AQ201" s="17">
        <v>10153.93</v>
      </c>
      <c r="AR201" s="17">
        <v>0</v>
      </c>
      <c r="AS201" s="17">
        <v>10153.93</v>
      </c>
      <c r="AT201" s="18">
        <v>0</v>
      </c>
      <c r="AU201" s="18">
        <v>0</v>
      </c>
      <c r="AV201" s="18">
        <v>0</v>
      </c>
      <c r="AW201" s="18">
        <v>0</v>
      </c>
      <c r="AX201" s="18">
        <v>0</v>
      </c>
      <c r="AY201" s="18">
        <v>0</v>
      </c>
      <c r="AZ201" s="18">
        <v>100</v>
      </c>
      <c r="BA201" s="18">
        <v>0</v>
      </c>
      <c r="BB201" s="18">
        <v>0</v>
      </c>
      <c r="BC201" s="18">
        <v>0</v>
      </c>
      <c r="BD201" s="18">
        <v>0</v>
      </c>
      <c r="BE201" s="18">
        <v>0</v>
      </c>
      <c r="BF201" s="18">
        <v>100</v>
      </c>
      <c r="BG201" s="18">
        <v>100</v>
      </c>
      <c r="BH201" s="18">
        <v>0</v>
      </c>
      <c r="BI201" s="18">
        <v>100</v>
      </c>
    </row>
  </sheetData>
  <autoFilter ref="A2:CC201">
    <filterColumn colId="6">
      <filters>
        <filter val="NG"/>
      </filters>
    </filterColumn>
  </autoFilter>
  <sortState ref="A3:CC201">
    <sortCondition ref="C4:C201"/>
  </sortState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0"/>
  <sheetViews>
    <sheetView workbookViewId="0">
      <selection activeCell="A13" sqref="A13"/>
    </sheetView>
  </sheetViews>
  <sheetFormatPr baseColWidth="10" defaultRowHeight="13" x14ac:dyDescent="0"/>
  <cols>
    <col min="1" max="1" width="32" bestFit="1" customWidth="1"/>
  </cols>
  <sheetData>
    <row r="1" spans="1:16">
      <c r="A1" t="s">
        <v>170</v>
      </c>
      <c r="B1" t="s">
        <v>171</v>
      </c>
      <c r="C1" t="s">
        <v>172</v>
      </c>
      <c r="D1" t="s">
        <v>173</v>
      </c>
      <c r="E1" t="s">
        <v>174</v>
      </c>
      <c r="F1" t="s">
        <v>175</v>
      </c>
      <c r="G1" t="s">
        <v>176</v>
      </c>
      <c r="H1" t="s">
        <v>177</v>
      </c>
      <c r="I1" t="s">
        <v>178</v>
      </c>
      <c r="J1" t="s">
        <v>179</v>
      </c>
      <c r="K1" t="s">
        <v>180</v>
      </c>
      <c r="L1" t="s">
        <v>181</v>
      </c>
      <c r="M1" t="s">
        <v>182</v>
      </c>
      <c r="N1" t="s">
        <v>183</v>
      </c>
      <c r="O1" t="s">
        <v>184</v>
      </c>
      <c r="P1" t="s">
        <v>185</v>
      </c>
    </row>
    <row r="2" spans="1:16">
      <c r="A2" s="23" t="s">
        <v>118</v>
      </c>
      <c r="B2" s="23">
        <v>0.51</v>
      </c>
      <c r="C2" s="23">
        <v>92040</v>
      </c>
      <c r="D2" s="23">
        <v>3820000</v>
      </c>
      <c r="E2" s="23">
        <v>40</v>
      </c>
      <c r="F2" s="23" t="s">
        <v>186</v>
      </c>
      <c r="G2" s="23">
        <v>10.488</v>
      </c>
      <c r="H2" s="23">
        <v>0</v>
      </c>
      <c r="I2" s="23" t="s">
        <v>187</v>
      </c>
      <c r="J2" s="23">
        <v>0</v>
      </c>
      <c r="K2" s="23">
        <v>0.9</v>
      </c>
      <c r="L2" s="23">
        <v>1350</v>
      </c>
      <c r="M2" s="23">
        <v>0.02</v>
      </c>
      <c r="N2" s="23">
        <v>1200</v>
      </c>
      <c r="O2" s="23">
        <v>100000</v>
      </c>
      <c r="P2" s="23">
        <v>10000</v>
      </c>
    </row>
    <row r="3" spans="1:16">
      <c r="A3" s="23" t="s">
        <v>119</v>
      </c>
      <c r="B3" s="23">
        <v>4.6900000000000004</v>
      </c>
      <c r="C3" s="23">
        <v>28150</v>
      </c>
      <c r="D3" s="23">
        <v>2223000</v>
      </c>
      <c r="E3" s="23">
        <v>30</v>
      </c>
      <c r="F3" s="23" t="s">
        <v>188</v>
      </c>
      <c r="G3" s="23">
        <v>9.1999999999999993</v>
      </c>
      <c r="H3" s="23">
        <v>0</v>
      </c>
      <c r="I3" s="23" t="s">
        <v>187</v>
      </c>
      <c r="J3" s="23">
        <v>0</v>
      </c>
      <c r="K3" s="23">
        <v>0.85</v>
      </c>
      <c r="L3" s="23">
        <v>600</v>
      </c>
      <c r="M3" s="23">
        <v>0.2</v>
      </c>
      <c r="N3" s="23">
        <v>300</v>
      </c>
      <c r="O3" s="23">
        <v>20000</v>
      </c>
      <c r="P3" s="23">
        <v>10000</v>
      </c>
    </row>
    <row r="4" spans="1:16">
      <c r="A4" s="23" t="s">
        <v>120</v>
      </c>
      <c r="B4" s="23">
        <v>2.04</v>
      </c>
      <c r="C4" s="23">
        <v>11960</v>
      </c>
      <c r="D4" s="23">
        <v>968000</v>
      </c>
      <c r="E4" s="23">
        <v>30</v>
      </c>
      <c r="F4" s="23" t="s">
        <v>189</v>
      </c>
      <c r="G4" s="23">
        <v>6.7519999999999998</v>
      </c>
      <c r="H4" s="23">
        <v>0</v>
      </c>
      <c r="I4" s="23" t="s">
        <v>187</v>
      </c>
      <c r="J4" s="23">
        <v>0</v>
      </c>
      <c r="K4" s="23">
        <v>0.85</v>
      </c>
      <c r="L4" s="23">
        <v>400</v>
      </c>
      <c r="M4" s="23">
        <v>0.5</v>
      </c>
      <c r="N4" s="23">
        <v>100</v>
      </c>
      <c r="O4" s="23">
        <v>5000</v>
      </c>
      <c r="P4" s="23">
        <v>1000</v>
      </c>
    </row>
    <row r="5" spans="1:16">
      <c r="A5" s="23" t="s">
        <v>121</v>
      </c>
      <c r="B5" s="23">
        <v>3.24</v>
      </c>
      <c r="C5" s="23">
        <v>10770</v>
      </c>
      <c r="D5" s="23">
        <v>648000</v>
      </c>
      <c r="E5" s="23">
        <v>20</v>
      </c>
      <c r="F5" s="23" t="s">
        <v>189</v>
      </c>
      <c r="G5" s="23">
        <v>9.2889999999999997</v>
      </c>
      <c r="H5" s="23">
        <v>0</v>
      </c>
      <c r="I5" s="23" t="s">
        <v>187</v>
      </c>
      <c r="J5" s="23">
        <v>0</v>
      </c>
      <c r="K5" s="23">
        <v>0.85</v>
      </c>
      <c r="L5" s="23">
        <v>230</v>
      </c>
      <c r="M5" s="23">
        <v>1</v>
      </c>
      <c r="N5" s="23">
        <v>10</v>
      </c>
      <c r="O5" s="23">
        <v>100</v>
      </c>
      <c r="P5" s="23">
        <v>0</v>
      </c>
    </row>
    <row r="6" spans="1:16" s="23" customFormat="1">
      <c r="A6" s="23" t="s">
        <v>29</v>
      </c>
      <c r="B6" s="23">
        <v>0</v>
      </c>
      <c r="C6" s="23">
        <v>30980</v>
      </c>
      <c r="D6" s="23">
        <v>1966000</v>
      </c>
      <c r="E6" s="23">
        <v>20</v>
      </c>
      <c r="F6" s="23" t="s">
        <v>190</v>
      </c>
      <c r="G6" s="23">
        <v>1</v>
      </c>
      <c r="H6" s="26">
        <f>SUMIF(F7:F189,"wind",H7:H189)</f>
        <v>0</v>
      </c>
      <c r="I6" s="23" t="s">
        <v>187</v>
      </c>
      <c r="J6" s="23">
        <v>0</v>
      </c>
      <c r="K6" s="23">
        <v>0.1</v>
      </c>
      <c r="L6" s="23">
        <v>50</v>
      </c>
      <c r="M6" s="23">
        <v>1</v>
      </c>
      <c r="N6" s="23">
        <v>0</v>
      </c>
      <c r="O6" s="23">
        <v>0</v>
      </c>
      <c r="P6" s="23">
        <v>0</v>
      </c>
    </row>
    <row r="7" spans="1:16">
      <c r="A7" t="s">
        <v>365</v>
      </c>
      <c r="B7">
        <v>4.6900000000000004</v>
      </c>
      <c r="C7">
        <v>0</v>
      </c>
      <c r="D7">
        <v>0</v>
      </c>
      <c r="E7" s="24">
        <v>20</v>
      </c>
      <c r="F7" t="s">
        <v>188</v>
      </c>
      <c r="G7" s="25">
        <v>10.860248799999999</v>
      </c>
      <c r="H7">
        <v>720</v>
      </c>
      <c r="I7">
        <v>720</v>
      </c>
      <c r="J7" s="24">
        <v>0</v>
      </c>
      <c r="K7">
        <v>0.85</v>
      </c>
      <c r="L7">
        <v>720</v>
      </c>
      <c r="M7">
        <v>0.2</v>
      </c>
      <c r="N7">
        <v>300</v>
      </c>
      <c r="O7">
        <v>20000</v>
      </c>
      <c r="P7">
        <v>10000</v>
      </c>
    </row>
    <row r="8" spans="1:16">
      <c r="A8" t="s">
        <v>339</v>
      </c>
      <c r="B8">
        <v>4.6900000000000004</v>
      </c>
      <c r="C8">
        <v>0</v>
      </c>
      <c r="D8">
        <v>0</v>
      </c>
      <c r="E8" s="24">
        <v>20</v>
      </c>
      <c r="F8" t="s">
        <v>188</v>
      </c>
      <c r="G8" s="25">
        <v>9.7086445999999995</v>
      </c>
      <c r="H8">
        <v>1849.8</v>
      </c>
      <c r="I8">
        <v>1849.8</v>
      </c>
      <c r="J8" s="24">
        <v>0</v>
      </c>
      <c r="K8">
        <v>0.85</v>
      </c>
      <c r="L8">
        <v>1849.8</v>
      </c>
      <c r="M8">
        <v>0.2</v>
      </c>
      <c r="N8">
        <v>300</v>
      </c>
      <c r="O8">
        <v>20000</v>
      </c>
      <c r="P8">
        <v>10000</v>
      </c>
    </row>
    <row r="9" spans="1:16">
      <c r="A9" t="s">
        <v>460</v>
      </c>
      <c r="B9">
        <v>1</v>
      </c>
      <c r="C9">
        <v>0</v>
      </c>
      <c r="D9">
        <v>0</v>
      </c>
      <c r="E9" s="24">
        <v>20</v>
      </c>
      <c r="F9" t="s">
        <v>198</v>
      </c>
      <c r="G9" s="25">
        <v>1</v>
      </c>
      <c r="H9">
        <v>6</v>
      </c>
      <c r="I9">
        <v>6</v>
      </c>
      <c r="J9" s="24">
        <v>0</v>
      </c>
      <c r="K9">
        <v>0.99</v>
      </c>
      <c r="L9">
        <v>6</v>
      </c>
      <c r="M9">
        <v>1</v>
      </c>
      <c r="N9">
        <v>0</v>
      </c>
      <c r="O9">
        <v>0</v>
      </c>
      <c r="P9">
        <v>0</v>
      </c>
    </row>
    <row r="10" spans="1:16">
      <c r="A10" t="s">
        <v>338</v>
      </c>
      <c r="B10">
        <v>1</v>
      </c>
      <c r="C10">
        <v>0</v>
      </c>
      <c r="D10">
        <v>0</v>
      </c>
      <c r="E10" s="24">
        <v>20</v>
      </c>
      <c r="F10" t="s">
        <v>198</v>
      </c>
      <c r="G10" s="25">
        <v>1</v>
      </c>
      <c r="H10">
        <v>2.8</v>
      </c>
      <c r="I10">
        <v>2.8</v>
      </c>
      <c r="J10" s="24">
        <v>0</v>
      </c>
      <c r="K10">
        <v>0.99</v>
      </c>
      <c r="L10">
        <v>2.8</v>
      </c>
      <c r="M10">
        <v>1</v>
      </c>
      <c r="N10">
        <v>0</v>
      </c>
      <c r="O10">
        <v>0</v>
      </c>
      <c r="P10">
        <v>0</v>
      </c>
    </row>
    <row r="11" spans="1:16">
      <c r="A11" t="s">
        <v>124</v>
      </c>
      <c r="B11">
        <v>1</v>
      </c>
      <c r="C11">
        <v>0</v>
      </c>
      <c r="D11">
        <v>0</v>
      </c>
      <c r="E11" s="24">
        <v>20</v>
      </c>
      <c r="F11" t="s">
        <v>198</v>
      </c>
      <c r="G11" s="25">
        <v>1</v>
      </c>
      <c r="H11">
        <v>9.6</v>
      </c>
      <c r="I11">
        <v>9.6</v>
      </c>
      <c r="J11" s="24">
        <v>0</v>
      </c>
      <c r="K11">
        <v>0.99</v>
      </c>
      <c r="L11">
        <v>9.6</v>
      </c>
      <c r="M11">
        <v>1</v>
      </c>
      <c r="N11">
        <v>0</v>
      </c>
      <c r="O11">
        <v>0</v>
      </c>
      <c r="P11">
        <v>0</v>
      </c>
    </row>
    <row r="12" spans="1:16">
      <c r="A12" t="s">
        <v>125</v>
      </c>
      <c r="B12">
        <v>3.24</v>
      </c>
      <c r="C12">
        <v>0</v>
      </c>
      <c r="D12">
        <v>0</v>
      </c>
      <c r="E12" s="24">
        <v>20</v>
      </c>
      <c r="F12" t="s">
        <v>189</v>
      </c>
      <c r="G12" s="25">
        <v>12.912077999999999</v>
      </c>
      <c r="H12">
        <v>188.7</v>
      </c>
      <c r="I12">
        <v>188.7</v>
      </c>
      <c r="J12" s="24">
        <v>0</v>
      </c>
      <c r="K12">
        <v>0.85</v>
      </c>
      <c r="L12">
        <v>188.7</v>
      </c>
      <c r="M12">
        <v>1</v>
      </c>
      <c r="N12">
        <v>10</v>
      </c>
      <c r="O12">
        <v>100</v>
      </c>
      <c r="P12">
        <v>0</v>
      </c>
    </row>
    <row r="13" spans="1:16">
      <c r="A13" t="s">
        <v>335</v>
      </c>
      <c r="B13">
        <v>3.24</v>
      </c>
      <c r="C13">
        <v>0</v>
      </c>
      <c r="D13">
        <v>0</v>
      </c>
      <c r="E13" s="24">
        <v>20</v>
      </c>
      <c r="F13" t="s">
        <v>189</v>
      </c>
      <c r="G13" s="25">
        <v>12.1008894</v>
      </c>
      <c r="H13">
        <v>187.2</v>
      </c>
      <c r="I13">
        <v>187.2</v>
      </c>
      <c r="J13" s="24">
        <v>0</v>
      </c>
      <c r="K13">
        <v>0.85</v>
      </c>
      <c r="L13">
        <v>187.2</v>
      </c>
      <c r="M13">
        <v>1</v>
      </c>
      <c r="N13">
        <v>10</v>
      </c>
      <c r="O13">
        <v>100</v>
      </c>
      <c r="P13">
        <v>0</v>
      </c>
    </row>
    <row r="14" spans="1:16">
      <c r="A14" t="s">
        <v>126</v>
      </c>
      <c r="B14">
        <v>3.24</v>
      </c>
      <c r="C14">
        <v>0</v>
      </c>
      <c r="D14">
        <v>0</v>
      </c>
      <c r="E14" s="24">
        <v>20</v>
      </c>
      <c r="F14" t="s">
        <v>189</v>
      </c>
      <c r="G14" s="25">
        <v>11.648963</v>
      </c>
      <c r="H14">
        <v>258.3</v>
      </c>
      <c r="I14">
        <v>258.3</v>
      </c>
      <c r="J14" s="24">
        <v>0</v>
      </c>
      <c r="K14">
        <v>0.85</v>
      </c>
      <c r="L14">
        <v>258.3</v>
      </c>
      <c r="M14">
        <v>1</v>
      </c>
      <c r="N14">
        <v>10</v>
      </c>
      <c r="O14">
        <v>100</v>
      </c>
      <c r="P14">
        <v>0</v>
      </c>
    </row>
    <row r="15" spans="1:16">
      <c r="A15" t="s">
        <v>127</v>
      </c>
      <c r="B15">
        <v>3.24</v>
      </c>
      <c r="C15">
        <v>0</v>
      </c>
      <c r="D15">
        <v>0</v>
      </c>
      <c r="E15" s="24">
        <v>20</v>
      </c>
      <c r="F15" t="s">
        <v>189</v>
      </c>
      <c r="G15" s="25">
        <v>12.3316678</v>
      </c>
      <c r="H15">
        <v>927.5</v>
      </c>
      <c r="I15">
        <v>927.5</v>
      </c>
      <c r="J15" s="24">
        <v>0</v>
      </c>
      <c r="K15">
        <v>0.85</v>
      </c>
      <c r="L15">
        <v>927.5</v>
      </c>
      <c r="M15">
        <v>1</v>
      </c>
      <c r="N15">
        <v>10</v>
      </c>
      <c r="O15">
        <v>100</v>
      </c>
      <c r="P15">
        <v>0</v>
      </c>
    </row>
    <row r="16" spans="1:16">
      <c r="A16" t="s">
        <v>128</v>
      </c>
      <c r="B16">
        <v>3.24</v>
      </c>
      <c r="C16">
        <v>0</v>
      </c>
      <c r="D16">
        <v>0</v>
      </c>
      <c r="E16" s="24">
        <v>20</v>
      </c>
      <c r="F16" t="s">
        <v>189</v>
      </c>
      <c r="G16" s="25">
        <v>12.478380899999999</v>
      </c>
      <c r="H16">
        <v>958.3</v>
      </c>
      <c r="I16">
        <v>958.3</v>
      </c>
      <c r="J16" s="24">
        <v>0</v>
      </c>
      <c r="K16">
        <v>0.85</v>
      </c>
      <c r="L16">
        <v>958.3</v>
      </c>
      <c r="M16">
        <v>1</v>
      </c>
      <c r="N16">
        <v>10</v>
      </c>
      <c r="O16">
        <v>100</v>
      </c>
      <c r="P16">
        <v>0</v>
      </c>
    </row>
    <row r="17" spans="1:16">
      <c r="A17" t="s">
        <v>129</v>
      </c>
      <c r="B17">
        <v>3.24</v>
      </c>
      <c r="C17">
        <v>0</v>
      </c>
      <c r="D17">
        <v>0</v>
      </c>
      <c r="E17" s="24">
        <v>20</v>
      </c>
      <c r="F17" t="s">
        <v>189</v>
      </c>
      <c r="G17" s="25">
        <v>10.947541800000002</v>
      </c>
      <c r="H17">
        <v>2295</v>
      </c>
      <c r="I17">
        <v>2295</v>
      </c>
      <c r="J17" s="24">
        <v>0</v>
      </c>
      <c r="K17">
        <v>0.85</v>
      </c>
      <c r="L17">
        <v>2295</v>
      </c>
      <c r="M17">
        <v>1</v>
      </c>
      <c r="N17">
        <v>10</v>
      </c>
      <c r="O17">
        <v>100</v>
      </c>
      <c r="P17">
        <v>0</v>
      </c>
    </row>
    <row r="18" spans="1:16">
      <c r="A18" t="s">
        <v>380</v>
      </c>
      <c r="B18">
        <v>3.24</v>
      </c>
      <c r="C18">
        <v>0</v>
      </c>
      <c r="D18">
        <v>0</v>
      </c>
      <c r="E18" s="24">
        <v>20</v>
      </c>
      <c r="F18" t="s">
        <v>189</v>
      </c>
      <c r="G18" s="25">
        <v>12.478380899999999</v>
      </c>
      <c r="H18">
        <v>187.8</v>
      </c>
      <c r="I18">
        <v>187.8</v>
      </c>
      <c r="J18" s="24">
        <v>0</v>
      </c>
      <c r="K18">
        <v>0.85</v>
      </c>
      <c r="L18">
        <v>187.8</v>
      </c>
      <c r="M18">
        <v>1</v>
      </c>
      <c r="N18">
        <v>10</v>
      </c>
      <c r="O18">
        <v>100</v>
      </c>
      <c r="P18">
        <v>0</v>
      </c>
    </row>
    <row r="19" spans="1:16">
      <c r="A19" t="s">
        <v>130</v>
      </c>
      <c r="B19">
        <v>3.24</v>
      </c>
      <c r="C19">
        <v>0</v>
      </c>
      <c r="D19">
        <v>0</v>
      </c>
      <c r="E19" s="24">
        <v>20</v>
      </c>
      <c r="F19" t="s">
        <v>189</v>
      </c>
      <c r="G19" s="25">
        <v>14.457754100000001</v>
      </c>
      <c r="H19">
        <v>878.4</v>
      </c>
      <c r="I19">
        <v>878.4</v>
      </c>
      <c r="J19" s="24">
        <v>0</v>
      </c>
      <c r="K19">
        <v>0.85</v>
      </c>
      <c r="L19">
        <v>878.4</v>
      </c>
      <c r="M19">
        <v>1</v>
      </c>
      <c r="N19">
        <v>10</v>
      </c>
      <c r="O19">
        <v>100</v>
      </c>
      <c r="P19">
        <v>0</v>
      </c>
    </row>
    <row r="20" spans="1:16">
      <c r="A20" t="s">
        <v>131</v>
      </c>
      <c r="B20">
        <v>3.24</v>
      </c>
      <c r="C20">
        <v>0</v>
      </c>
      <c r="D20">
        <v>0</v>
      </c>
      <c r="E20" s="24">
        <v>20</v>
      </c>
      <c r="F20" t="s">
        <v>189</v>
      </c>
      <c r="G20" s="25">
        <v>12.478380899999999</v>
      </c>
      <c r="H20">
        <v>96</v>
      </c>
      <c r="I20">
        <v>96</v>
      </c>
      <c r="J20" s="24">
        <v>0</v>
      </c>
      <c r="K20">
        <v>0.85</v>
      </c>
      <c r="L20">
        <v>96</v>
      </c>
      <c r="M20">
        <v>1</v>
      </c>
      <c r="N20">
        <v>10</v>
      </c>
      <c r="O20">
        <v>100</v>
      </c>
      <c r="P20">
        <v>0</v>
      </c>
    </row>
    <row r="21" spans="1:16">
      <c r="A21" t="s">
        <v>132</v>
      </c>
      <c r="B21">
        <v>3.24</v>
      </c>
      <c r="C21">
        <v>0</v>
      </c>
      <c r="D21">
        <v>0</v>
      </c>
      <c r="E21" s="24">
        <v>20</v>
      </c>
      <c r="F21" t="s">
        <v>189</v>
      </c>
      <c r="G21" s="25">
        <v>13.007845100000001</v>
      </c>
      <c r="H21">
        <v>2314.5</v>
      </c>
      <c r="I21">
        <v>2314.5</v>
      </c>
      <c r="J21" s="24">
        <v>0</v>
      </c>
      <c r="K21">
        <v>0.85</v>
      </c>
      <c r="L21">
        <v>2314.5</v>
      </c>
      <c r="M21">
        <v>1</v>
      </c>
      <c r="N21">
        <v>10</v>
      </c>
      <c r="O21">
        <v>100</v>
      </c>
      <c r="P21">
        <v>0</v>
      </c>
    </row>
    <row r="22" spans="1:16">
      <c r="A22" t="s">
        <v>133</v>
      </c>
      <c r="B22">
        <v>3.24</v>
      </c>
      <c r="C22">
        <v>0</v>
      </c>
      <c r="D22">
        <v>0</v>
      </c>
      <c r="E22" s="24">
        <v>20</v>
      </c>
      <c r="F22" t="s">
        <v>189</v>
      </c>
      <c r="G22" s="25">
        <v>12.237693</v>
      </c>
      <c r="H22">
        <v>875.1</v>
      </c>
      <c r="I22">
        <v>875.1</v>
      </c>
      <c r="J22" s="24">
        <v>0</v>
      </c>
      <c r="K22">
        <v>0.85</v>
      </c>
      <c r="L22">
        <v>875.1</v>
      </c>
      <c r="M22">
        <v>1</v>
      </c>
      <c r="N22">
        <v>10</v>
      </c>
      <c r="O22">
        <v>100</v>
      </c>
      <c r="P22">
        <v>0</v>
      </c>
    </row>
    <row r="23" spans="1:16">
      <c r="A23" t="s">
        <v>134</v>
      </c>
      <c r="B23">
        <v>3.24</v>
      </c>
      <c r="C23">
        <v>0</v>
      </c>
      <c r="D23">
        <v>0</v>
      </c>
      <c r="E23" s="24">
        <v>20</v>
      </c>
      <c r="F23" t="s">
        <v>189</v>
      </c>
      <c r="G23" s="25">
        <v>9.3811054000000009</v>
      </c>
      <c r="H23">
        <v>1421.5</v>
      </c>
      <c r="I23">
        <v>1421.5</v>
      </c>
      <c r="J23" s="24">
        <v>0</v>
      </c>
      <c r="K23">
        <v>0.85</v>
      </c>
      <c r="L23">
        <v>1421.5</v>
      </c>
      <c r="M23">
        <v>1</v>
      </c>
      <c r="N23">
        <v>10</v>
      </c>
      <c r="O23">
        <v>100</v>
      </c>
      <c r="P23">
        <v>0</v>
      </c>
    </row>
    <row r="24" spans="1:16">
      <c r="A24" t="s">
        <v>135</v>
      </c>
      <c r="B24">
        <v>4.6900000000000004</v>
      </c>
      <c r="C24">
        <v>0</v>
      </c>
      <c r="D24">
        <v>0</v>
      </c>
      <c r="E24" s="24">
        <v>20</v>
      </c>
      <c r="F24" t="s">
        <v>188</v>
      </c>
      <c r="G24" s="25">
        <v>10.5387228</v>
      </c>
      <c r="H24">
        <v>3969</v>
      </c>
      <c r="I24">
        <v>3969</v>
      </c>
      <c r="J24" s="24">
        <v>0</v>
      </c>
      <c r="K24">
        <v>0.85</v>
      </c>
      <c r="L24">
        <v>3969</v>
      </c>
      <c r="M24">
        <v>0.2</v>
      </c>
      <c r="N24">
        <v>300</v>
      </c>
      <c r="O24">
        <v>20000</v>
      </c>
      <c r="P24">
        <v>10000</v>
      </c>
    </row>
    <row r="25" spans="1:16">
      <c r="A25" t="s">
        <v>238</v>
      </c>
      <c r="B25">
        <v>3.24</v>
      </c>
      <c r="C25">
        <v>0</v>
      </c>
      <c r="D25">
        <v>0</v>
      </c>
      <c r="E25" s="24">
        <v>20</v>
      </c>
      <c r="F25" t="s">
        <v>189</v>
      </c>
      <c r="G25" s="25">
        <v>9.3811054000000009</v>
      </c>
      <c r="H25">
        <v>426.3</v>
      </c>
      <c r="I25">
        <v>426.3</v>
      </c>
      <c r="J25" s="24">
        <v>0</v>
      </c>
      <c r="K25">
        <v>0.85</v>
      </c>
      <c r="L25">
        <v>426.3</v>
      </c>
      <c r="M25">
        <v>1</v>
      </c>
      <c r="N25">
        <v>10</v>
      </c>
      <c r="O25">
        <v>100</v>
      </c>
      <c r="P25">
        <v>0</v>
      </c>
    </row>
    <row r="26" spans="1:16">
      <c r="A26" t="s">
        <v>136</v>
      </c>
      <c r="B26">
        <v>3.24</v>
      </c>
      <c r="C26">
        <v>0</v>
      </c>
      <c r="D26">
        <v>0</v>
      </c>
      <c r="E26" s="24">
        <v>20</v>
      </c>
      <c r="F26" t="s">
        <v>189</v>
      </c>
      <c r="G26" s="25">
        <v>16.527866500000002</v>
      </c>
      <c r="H26">
        <v>706.1</v>
      </c>
      <c r="I26">
        <v>706.1</v>
      </c>
      <c r="J26" s="24">
        <v>0</v>
      </c>
      <c r="K26">
        <v>0.85</v>
      </c>
      <c r="L26">
        <v>706.1</v>
      </c>
      <c r="M26">
        <v>1</v>
      </c>
      <c r="N26">
        <v>10</v>
      </c>
      <c r="O26">
        <v>100</v>
      </c>
      <c r="P26">
        <v>0</v>
      </c>
    </row>
    <row r="27" spans="1:16">
      <c r="A27" t="s">
        <v>418</v>
      </c>
      <c r="B27">
        <v>3.24</v>
      </c>
      <c r="C27">
        <v>0</v>
      </c>
      <c r="D27">
        <v>0</v>
      </c>
      <c r="E27" s="24">
        <v>20</v>
      </c>
      <c r="F27" t="s">
        <v>189</v>
      </c>
      <c r="G27" s="25">
        <v>11.4621724</v>
      </c>
      <c r="H27">
        <v>634.70000000000005</v>
      </c>
      <c r="I27">
        <v>634.70000000000005</v>
      </c>
      <c r="J27" s="24">
        <v>0</v>
      </c>
      <c r="K27">
        <v>0.85</v>
      </c>
      <c r="L27">
        <v>634.70000000000005</v>
      </c>
      <c r="M27">
        <v>1</v>
      </c>
      <c r="N27">
        <v>10</v>
      </c>
      <c r="O27">
        <v>100</v>
      </c>
      <c r="P27">
        <v>0</v>
      </c>
    </row>
    <row r="28" spans="1:16">
      <c r="A28" t="s">
        <v>309</v>
      </c>
      <c r="B28">
        <v>3.24</v>
      </c>
      <c r="C28">
        <v>0</v>
      </c>
      <c r="D28">
        <v>0</v>
      </c>
      <c r="E28" s="24">
        <v>20</v>
      </c>
      <c r="F28" t="s">
        <v>189</v>
      </c>
      <c r="G28" s="25">
        <v>13.693618000000001</v>
      </c>
      <c r="H28">
        <v>1433.3</v>
      </c>
      <c r="I28">
        <v>1433.3</v>
      </c>
      <c r="J28" s="24">
        <v>0</v>
      </c>
      <c r="K28">
        <v>0.85</v>
      </c>
      <c r="L28">
        <v>1433.3</v>
      </c>
      <c r="M28">
        <v>1</v>
      </c>
      <c r="N28">
        <v>10</v>
      </c>
      <c r="O28">
        <v>100</v>
      </c>
      <c r="P28">
        <v>0</v>
      </c>
    </row>
    <row r="29" spans="1:16">
      <c r="A29" t="s">
        <v>137</v>
      </c>
      <c r="B29">
        <v>3.24</v>
      </c>
      <c r="C29">
        <v>0</v>
      </c>
      <c r="D29">
        <v>0</v>
      </c>
      <c r="E29" s="24">
        <v>20</v>
      </c>
      <c r="F29" t="s">
        <v>189</v>
      </c>
      <c r="G29" s="25">
        <v>13.715051299999999</v>
      </c>
      <c r="H29">
        <v>1224.3</v>
      </c>
      <c r="I29">
        <v>1224.3</v>
      </c>
      <c r="J29" s="24">
        <v>0</v>
      </c>
      <c r="K29">
        <v>0.85</v>
      </c>
      <c r="L29">
        <v>1224.3</v>
      </c>
      <c r="M29">
        <v>1</v>
      </c>
      <c r="N29">
        <v>10</v>
      </c>
      <c r="O29">
        <v>100</v>
      </c>
      <c r="P29">
        <v>0</v>
      </c>
    </row>
    <row r="30" spans="1:16">
      <c r="A30" t="s">
        <v>138</v>
      </c>
      <c r="B30">
        <v>3.24</v>
      </c>
      <c r="C30">
        <v>0</v>
      </c>
      <c r="D30">
        <v>0</v>
      </c>
      <c r="E30" s="24">
        <v>20</v>
      </c>
      <c r="F30" t="s">
        <v>189</v>
      </c>
      <c r="G30" s="25">
        <v>12.884437799999999</v>
      </c>
      <c r="H30">
        <v>1097.4000000000001</v>
      </c>
      <c r="I30">
        <v>1097.4000000000001</v>
      </c>
      <c r="J30" s="24">
        <v>0</v>
      </c>
      <c r="K30">
        <v>0.85</v>
      </c>
      <c r="L30">
        <v>1097.4000000000001</v>
      </c>
      <c r="M30">
        <v>1</v>
      </c>
      <c r="N30">
        <v>10</v>
      </c>
      <c r="O30">
        <v>100</v>
      </c>
      <c r="P30">
        <v>0</v>
      </c>
    </row>
    <row r="31" spans="1:16">
      <c r="A31" t="s">
        <v>139</v>
      </c>
      <c r="B31">
        <v>4.6900000000000004</v>
      </c>
      <c r="C31">
        <v>0</v>
      </c>
      <c r="D31">
        <v>0</v>
      </c>
      <c r="E31" s="24">
        <v>20</v>
      </c>
      <c r="F31" t="s">
        <v>188</v>
      </c>
      <c r="G31" s="25">
        <v>11.470506299999998</v>
      </c>
      <c r="H31">
        <v>1186.8</v>
      </c>
      <c r="I31">
        <v>1186.8</v>
      </c>
      <c r="J31" s="24">
        <v>0</v>
      </c>
      <c r="K31">
        <v>0.85</v>
      </c>
      <c r="L31">
        <v>1186.8</v>
      </c>
      <c r="M31">
        <v>0.2</v>
      </c>
      <c r="N31">
        <v>300</v>
      </c>
      <c r="O31">
        <v>20000</v>
      </c>
      <c r="P31">
        <v>10000</v>
      </c>
    </row>
    <row r="32" spans="1:16">
      <c r="A32" t="s">
        <v>140</v>
      </c>
      <c r="B32">
        <v>3.24</v>
      </c>
      <c r="C32">
        <v>0</v>
      </c>
      <c r="D32">
        <v>0</v>
      </c>
      <c r="E32" s="24">
        <v>20</v>
      </c>
      <c r="F32" t="s">
        <v>189</v>
      </c>
      <c r="G32" s="25">
        <v>13.2347848</v>
      </c>
      <c r="H32">
        <v>321.60000000000002</v>
      </c>
      <c r="I32">
        <v>321.60000000000002</v>
      </c>
      <c r="J32" s="24">
        <v>0</v>
      </c>
      <c r="K32">
        <v>0.85</v>
      </c>
      <c r="L32">
        <v>321.60000000000002</v>
      </c>
      <c r="M32">
        <v>1</v>
      </c>
      <c r="N32">
        <v>10</v>
      </c>
      <c r="O32">
        <v>100</v>
      </c>
      <c r="P32">
        <v>0</v>
      </c>
    </row>
    <row r="33" spans="1:16">
      <c r="A33" t="s">
        <v>141</v>
      </c>
      <c r="B33">
        <v>3.24</v>
      </c>
      <c r="C33">
        <v>0</v>
      </c>
      <c r="D33">
        <v>0</v>
      </c>
      <c r="E33" s="24">
        <v>20</v>
      </c>
      <c r="F33" t="s">
        <v>189</v>
      </c>
      <c r="G33" s="25">
        <v>12.487477999999999</v>
      </c>
      <c r="H33">
        <v>713.4</v>
      </c>
      <c r="I33">
        <v>713.4</v>
      </c>
      <c r="J33" s="24">
        <v>0</v>
      </c>
      <c r="K33">
        <v>0.85</v>
      </c>
      <c r="L33">
        <v>713.4</v>
      </c>
      <c r="M33">
        <v>1</v>
      </c>
      <c r="N33">
        <v>10</v>
      </c>
      <c r="O33">
        <v>100</v>
      </c>
      <c r="P33">
        <v>0</v>
      </c>
    </row>
    <row r="34" spans="1:16">
      <c r="A34" t="s">
        <v>215</v>
      </c>
      <c r="B34">
        <v>3.24</v>
      </c>
      <c r="C34">
        <v>0</v>
      </c>
      <c r="D34">
        <v>0</v>
      </c>
      <c r="E34" s="24">
        <v>20</v>
      </c>
      <c r="F34" t="s">
        <v>189</v>
      </c>
      <c r="G34" s="25">
        <v>12.1598886</v>
      </c>
      <c r="H34">
        <v>1379.7</v>
      </c>
      <c r="I34">
        <v>1379.7</v>
      </c>
      <c r="J34" s="24">
        <v>0</v>
      </c>
      <c r="K34">
        <v>0.85</v>
      </c>
      <c r="L34">
        <v>1379.7</v>
      </c>
      <c r="M34">
        <v>1</v>
      </c>
      <c r="N34">
        <v>10</v>
      </c>
      <c r="O34">
        <v>100</v>
      </c>
      <c r="P34">
        <v>0</v>
      </c>
    </row>
    <row r="35" spans="1:16">
      <c r="A35" t="s">
        <v>217</v>
      </c>
      <c r="B35">
        <v>3.24</v>
      </c>
      <c r="C35">
        <v>0</v>
      </c>
      <c r="D35">
        <v>0</v>
      </c>
      <c r="E35" s="24">
        <v>20</v>
      </c>
      <c r="F35" t="s">
        <v>189</v>
      </c>
      <c r="G35" s="25">
        <v>15.0362191</v>
      </c>
      <c r="H35">
        <v>243.3</v>
      </c>
      <c r="I35">
        <v>243.3</v>
      </c>
      <c r="J35" s="24">
        <v>0</v>
      </c>
      <c r="K35">
        <v>0.85</v>
      </c>
      <c r="L35">
        <v>243.3</v>
      </c>
      <c r="M35">
        <v>1</v>
      </c>
      <c r="N35">
        <v>10</v>
      </c>
      <c r="O35">
        <v>100</v>
      </c>
      <c r="P35">
        <v>0</v>
      </c>
    </row>
    <row r="36" spans="1:16">
      <c r="A36" t="s">
        <v>230</v>
      </c>
      <c r="B36">
        <v>3.24</v>
      </c>
      <c r="C36">
        <v>0</v>
      </c>
      <c r="D36">
        <v>0</v>
      </c>
      <c r="E36" s="24">
        <v>20</v>
      </c>
      <c r="F36" t="s">
        <v>189</v>
      </c>
      <c r="G36" s="25">
        <v>46.0287474</v>
      </c>
      <c r="H36">
        <v>1175.4000000000001</v>
      </c>
      <c r="I36">
        <v>1175.4000000000001</v>
      </c>
      <c r="J36" s="24">
        <v>0</v>
      </c>
      <c r="K36">
        <v>0.85</v>
      </c>
      <c r="L36">
        <v>1175.4000000000001</v>
      </c>
      <c r="M36">
        <v>1</v>
      </c>
      <c r="N36">
        <v>10</v>
      </c>
      <c r="O36">
        <v>100</v>
      </c>
      <c r="P36">
        <v>0</v>
      </c>
    </row>
    <row r="37" spans="1:16">
      <c r="A37" t="s">
        <v>142</v>
      </c>
      <c r="B37">
        <v>3.24</v>
      </c>
      <c r="C37">
        <v>0</v>
      </c>
      <c r="D37">
        <v>0</v>
      </c>
      <c r="E37" s="24">
        <v>20</v>
      </c>
      <c r="F37" t="s">
        <v>189</v>
      </c>
      <c r="G37" s="25">
        <v>10.9758374</v>
      </c>
      <c r="H37">
        <v>932</v>
      </c>
      <c r="I37">
        <v>932</v>
      </c>
      <c r="J37" s="24">
        <v>0</v>
      </c>
      <c r="K37">
        <v>0.85</v>
      </c>
      <c r="L37">
        <v>932</v>
      </c>
      <c r="M37">
        <v>1</v>
      </c>
      <c r="N37">
        <v>10</v>
      </c>
      <c r="O37">
        <v>100</v>
      </c>
      <c r="P37">
        <v>0</v>
      </c>
    </row>
    <row r="38" spans="1:16">
      <c r="A38" t="s">
        <v>143</v>
      </c>
      <c r="B38">
        <v>3.24</v>
      </c>
      <c r="C38">
        <v>0</v>
      </c>
      <c r="D38">
        <v>0</v>
      </c>
      <c r="E38" s="24">
        <v>20</v>
      </c>
      <c r="F38" t="s">
        <v>189</v>
      </c>
      <c r="G38" s="25">
        <v>11.834828</v>
      </c>
      <c r="H38">
        <v>358</v>
      </c>
      <c r="I38">
        <v>358</v>
      </c>
      <c r="J38" s="24">
        <v>0</v>
      </c>
      <c r="K38">
        <v>0.85</v>
      </c>
      <c r="L38">
        <v>358</v>
      </c>
      <c r="M38">
        <v>1</v>
      </c>
      <c r="N38">
        <v>10</v>
      </c>
      <c r="O38">
        <v>100</v>
      </c>
      <c r="P38">
        <v>0</v>
      </c>
    </row>
    <row r="39" spans="1:16">
      <c r="A39" t="s">
        <v>144</v>
      </c>
      <c r="B39">
        <v>1</v>
      </c>
      <c r="C39">
        <v>0</v>
      </c>
      <c r="D39">
        <v>0</v>
      </c>
      <c r="E39" s="24">
        <v>20</v>
      </c>
      <c r="F39" t="s">
        <v>198</v>
      </c>
      <c r="G39" s="25">
        <v>1</v>
      </c>
      <c r="H39">
        <v>25</v>
      </c>
      <c r="I39">
        <v>25</v>
      </c>
      <c r="J39" s="24">
        <v>0</v>
      </c>
      <c r="K39">
        <v>0.99</v>
      </c>
      <c r="L39">
        <v>25</v>
      </c>
      <c r="M39">
        <v>1</v>
      </c>
      <c r="N39">
        <v>0</v>
      </c>
      <c r="O39">
        <v>0</v>
      </c>
      <c r="P39">
        <v>0</v>
      </c>
    </row>
    <row r="40" spans="1:16">
      <c r="A40" t="s">
        <v>145</v>
      </c>
      <c r="B40">
        <v>3.24</v>
      </c>
      <c r="C40">
        <v>0</v>
      </c>
      <c r="D40">
        <v>0</v>
      </c>
      <c r="E40" s="24">
        <v>20</v>
      </c>
      <c r="F40" t="s">
        <v>189</v>
      </c>
      <c r="G40" s="25">
        <v>11.244136599999999</v>
      </c>
      <c r="H40">
        <v>181.4</v>
      </c>
      <c r="I40">
        <v>181.4</v>
      </c>
      <c r="J40" s="24">
        <v>0</v>
      </c>
      <c r="K40">
        <v>0.85</v>
      </c>
      <c r="L40">
        <v>181.4</v>
      </c>
      <c r="M40">
        <v>1</v>
      </c>
      <c r="N40">
        <v>10</v>
      </c>
      <c r="O40">
        <v>100</v>
      </c>
      <c r="P40">
        <v>0</v>
      </c>
    </row>
    <row r="41" spans="1:16">
      <c r="A41" t="s">
        <v>451</v>
      </c>
      <c r="B41">
        <v>3.24</v>
      </c>
      <c r="C41">
        <v>0</v>
      </c>
      <c r="D41">
        <v>0</v>
      </c>
      <c r="E41" s="24">
        <v>20</v>
      </c>
      <c r="F41" t="s">
        <v>189</v>
      </c>
      <c r="G41" s="25">
        <v>14.862644399999999</v>
      </c>
      <c r="H41">
        <v>138</v>
      </c>
      <c r="I41">
        <v>138</v>
      </c>
      <c r="J41" s="24">
        <v>0</v>
      </c>
      <c r="K41">
        <v>0.85</v>
      </c>
      <c r="L41">
        <v>138</v>
      </c>
      <c r="M41">
        <v>1</v>
      </c>
      <c r="N41">
        <v>10</v>
      </c>
      <c r="O41">
        <v>100</v>
      </c>
      <c r="P41">
        <v>0</v>
      </c>
    </row>
    <row r="42" spans="1:16">
      <c r="A42" t="s">
        <v>146</v>
      </c>
      <c r="B42">
        <v>3.24</v>
      </c>
      <c r="C42">
        <v>0</v>
      </c>
      <c r="D42">
        <v>0</v>
      </c>
      <c r="E42" s="24">
        <v>20</v>
      </c>
      <c r="F42" t="s">
        <v>189</v>
      </c>
      <c r="G42" s="25">
        <v>14.668004199999999</v>
      </c>
      <c r="H42">
        <v>96.4</v>
      </c>
      <c r="I42">
        <v>96.4</v>
      </c>
      <c r="J42" s="24">
        <v>0</v>
      </c>
      <c r="K42">
        <v>0.85</v>
      </c>
      <c r="L42">
        <v>96.4</v>
      </c>
      <c r="M42">
        <v>1</v>
      </c>
      <c r="N42">
        <v>10</v>
      </c>
      <c r="O42">
        <v>100</v>
      </c>
      <c r="P42">
        <v>0</v>
      </c>
    </row>
    <row r="43" spans="1:16">
      <c r="A43" t="s">
        <v>147</v>
      </c>
      <c r="B43">
        <v>3.24</v>
      </c>
      <c r="C43">
        <v>0</v>
      </c>
      <c r="D43">
        <v>0</v>
      </c>
      <c r="E43" s="24">
        <v>20</v>
      </c>
      <c r="F43" t="s">
        <v>189</v>
      </c>
      <c r="G43" s="25">
        <v>11.574117899999999</v>
      </c>
      <c r="H43">
        <v>427.7</v>
      </c>
      <c r="I43">
        <v>427.7</v>
      </c>
      <c r="J43" s="24">
        <v>0</v>
      </c>
      <c r="K43">
        <v>0.85</v>
      </c>
      <c r="L43">
        <v>427.7</v>
      </c>
      <c r="M43">
        <v>1</v>
      </c>
      <c r="N43">
        <v>10</v>
      </c>
      <c r="O43">
        <v>100</v>
      </c>
      <c r="P43">
        <v>0</v>
      </c>
    </row>
    <row r="44" spans="1:16">
      <c r="A44" t="s">
        <v>148</v>
      </c>
      <c r="B44">
        <v>1</v>
      </c>
      <c r="C44">
        <v>0</v>
      </c>
      <c r="D44">
        <v>0</v>
      </c>
      <c r="E44" s="24">
        <v>20</v>
      </c>
      <c r="F44" t="s">
        <v>198</v>
      </c>
      <c r="G44" s="25">
        <v>1</v>
      </c>
      <c r="H44">
        <v>2.8</v>
      </c>
      <c r="I44">
        <v>2.8</v>
      </c>
      <c r="J44" s="24">
        <v>0</v>
      </c>
      <c r="K44">
        <v>0.99</v>
      </c>
      <c r="L44">
        <v>2.8</v>
      </c>
      <c r="M44">
        <v>1</v>
      </c>
      <c r="N44">
        <v>0</v>
      </c>
      <c r="O44">
        <v>0</v>
      </c>
      <c r="P44">
        <v>0</v>
      </c>
    </row>
    <row r="45" spans="1:16">
      <c r="A45" t="s">
        <v>149</v>
      </c>
      <c r="B45">
        <v>1</v>
      </c>
      <c r="C45">
        <v>0</v>
      </c>
      <c r="D45">
        <v>0</v>
      </c>
      <c r="E45" s="24">
        <v>20</v>
      </c>
      <c r="F45" t="s">
        <v>198</v>
      </c>
      <c r="G45" s="25">
        <v>1</v>
      </c>
      <c r="H45">
        <v>3.6</v>
      </c>
      <c r="I45">
        <v>3.6</v>
      </c>
      <c r="J45" s="24">
        <v>0</v>
      </c>
      <c r="K45">
        <v>0.99</v>
      </c>
      <c r="L45">
        <v>3.6</v>
      </c>
      <c r="M45">
        <v>1</v>
      </c>
      <c r="N45">
        <v>0</v>
      </c>
      <c r="O45">
        <v>0</v>
      </c>
      <c r="P45">
        <v>0</v>
      </c>
    </row>
    <row r="46" spans="1:16">
      <c r="A46" t="s">
        <v>150</v>
      </c>
      <c r="B46">
        <v>1</v>
      </c>
      <c r="C46">
        <v>0</v>
      </c>
      <c r="D46">
        <v>0</v>
      </c>
      <c r="E46" s="24">
        <v>20</v>
      </c>
      <c r="F46" t="s">
        <v>198</v>
      </c>
      <c r="G46" s="25">
        <v>1</v>
      </c>
      <c r="H46">
        <v>2.4</v>
      </c>
      <c r="I46">
        <v>2.4</v>
      </c>
      <c r="J46" s="24">
        <v>0</v>
      </c>
      <c r="K46">
        <v>0.99</v>
      </c>
      <c r="L46">
        <v>2.4</v>
      </c>
      <c r="M46">
        <v>1</v>
      </c>
      <c r="N46">
        <v>0</v>
      </c>
      <c r="O46">
        <v>0</v>
      </c>
      <c r="P46">
        <v>0</v>
      </c>
    </row>
    <row r="47" spans="1:16">
      <c r="A47" t="s">
        <v>151</v>
      </c>
      <c r="B47">
        <v>1</v>
      </c>
      <c r="C47">
        <v>0</v>
      </c>
      <c r="D47">
        <v>0</v>
      </c>
      <c r="E47" s="24">
        <v>20</v>
      </c>
      <c r="F47" t="s">
        <v>198</v>
      </c>
      <c r="G47" s="25">
        <v>1</v>
      </c>
      <c r="H47">
        <v>2.4</v>
      </c>
      <c r="I47">
        <v>2.4</v>
      </c>
      <c r="J47" s="24">
        <v>0</v>
      </c>
      <c r="K47">
        <v>0.99</v>
      </c>
      <c r="L47">
        <v>2.4</v>
      </c>
      <c r="M47">
        <v>1</v>
      </c>
      <c r="N47">
        <v>0</v>
      </c>
      <c r="O47">
        <v>0</v>
      </c>
      <c r="P47">
        <v>0</v>
      </c>
    </row>
    <row r="48" spans="1:16">
      <c r="A48" t="s">
        <v>358</v>
      </c>
      <c r="B48">
        <v>1</v>
      </c>
      <c r="C48">
        <v>0</v>
      </c>
      <c r="D48">
        <v>0</v>
      </c>
      <c r="E48" s="24">
        <v>20</v>
      </c>
      <c r="F48" t="s">
        <v>198</v>
      </c>
      <c r="G48" s="25">
        <v>1</v>
      </c>
      <c r="H48">
        <v>2.4</v>
      </c>
      <c r="I48">
        <v>2.4</v>
      </c>
      <c r="J48" s="24">
        <v>0</v>
      </c>
      <c r="K48">
        <v>0.99</v>
      </c>
      <c r="L48">
        <v>2.4</v>
      </c>
      <c r="M48">
        <v>1</v>
      </c>
      <c r="N48">
        <v>0</v>
      </c>
      <c r="O48">
        <v>0</v>
      </c>
      <c r="P48">
        <v>0</v>
      </c>
    </row>
    <row r="49" spans="1:16">
      <c r="A49" t="s">
        <v>152</v>
      </c>
      <c r="B49">
        <v>1</v>
      </c>
      <c r="C49">
        <v>0</v>
      </c>
      <c r="D49">
        <v>0</v>
      </c>
      <c r="E49" s="24">
        <v>20</v>
      </c>
      <c r="F49" t="s">
        <v>198</v>
      </c>
      <c r="G49" s="25">
        <v>1</v>
      </c>
      <c r="H49">
        <v>2.4</v>
      </c>
      <c r="I49">
        <v>2.4</v>
      </c>
      <c r="J49" s="24">
        <v>0</v>
      </c>
      <c r="K49">
        <v>0.99</v>
      </c>
      <c r="L49">
        <v>2.4</v>
      </c>
      <c r="M49">
        <v>1</v>
      </c>
      <c r="N49">
        <v>0</v>
      </c>
      <c r="O49">
        <v>0</v>
      </c>
      <c r="P49">
        <v>0</v>
      </c>
    </row>
    <row r="50" spans="1:16">
      <c r="A50" t="s">
        <v>515</v>
      </c>
      <c r="B50">
        <v>1</v>
      </c>
      <c r="C50">
        <v>0</v>
      </c>
      <c r="D50">
        <v>0</v>
      </c>
      <c r="E50" s="24">
        <v>20</v>
      </c>
      <c r="F50" t="s">
        <v>198</v>
      </c>
      <c r="G50" s="25">
        <v>1</v>
      </c>
      <c r="H50">
        <v>16</v>
      </c>
      <c r="I50">
        <v>16</v>
      </c>
      <c r="J50" s="24">
        <v>0</v>
      </c>
      <c r="K50">
        <v>0.99</v>
      </c>
      <c r="L50">
        <v>16</v>
      </c>
      <c r="M50">
        <v>1</v>
      </c>
      <c r="N50">
        <v>0</v>
      </c>
      <c r="O50">
        <v>0</v>
      </c>
      <c r="P50">
        <v>0</v>
      </c>
    </row>
    <row r="51" spans="1:16">
      <c r="A51" t="s">
        <v>453</v>
      </c>
      <c r="B51">
        <v>1</v>
      </c>
      <c r="C51">
        <v>0</v>
      </c>
      <c r="D51">
        <v>0</v>
      </c>
      <c r="E51" s="24">
        <v>20</v>
      </c>
      <c r="F51" t="s">
        <v>198</v>
      </c>
      <c r="G51" s="25">
        <v>1</v>
      </c>
      <c r="H51">
        <v>47.8</v>
      </c>
      <c r="I51">
        <v>47.8</v>
      </c>
      <c r="J51" s="24">
        <v>0</v>
      </c>
      <c r="K51">
        <v>0.99</v>
      </c>
      <c r="L51">
        <v>47.8</v>
      </c>
      <c r="M51">
        <v>1</v>
      </c>
      <c r="N51">
        <v>0</v>
      </c>
      <c r="O51">
        <v>0</v>
      </c>
      <c r="P51">
        <v>0</v>
      </c>
    </row>
    <row r="52" spans="1:16">
      <c r="A52" t="s">
        <v>153</v>
      </c>
      <c r="B52">
        <v>1</v>
      </c>
      <c r="C52">
        <v>0</v>
      </c>
      <c r="D52">
        <v>0</v>
      </c>
      <c r="E52" s="24">
        <v>20</v>
      </c>
      <c r="F52" t="s">
        <v>198</v>
      </c>
      <c r="G52" s="25">
        <v>1</v>
      </c>
      <c r="H52">
        <v>60</v>
      </c>
      <c r="I52">
        <v>60</v>
      </c>
      <c r="J52" s="24">
        <v>0</v>
      </c>
      <c r="K52">
        <v>0.99</v>
      </c>
      <c r="L52">
        <v>60</v>
      </c>
      <c r="M52">
        <v>1</v>
      </c>
      <c r="N52">
        <v>0</v>
      </c>
      <c r="O52">
        <v>0</v>
      </c>
      <c r="P52">
        <v>0</v>
      </c>
    </row>
    <row r="53" spans="1:16">
      <c r="A53" t="s">
        <v>318</v>
      </c>
      <c r="B53">
        <v>1</v>
      </c>
      <c r="C53">
        <v>0</v>
      </c>
      <c r="D53">
        <v>0</v>
      </c>
      <c r="E53" s="24">
        <v>20</v>
      </c>
      <c r="F53" t="s">
        <v>198</v>
      </c>
      <c r="G53" s="25">
        <v>1</v>
      </c>
      <c r="H53">
        <v>15</v>
      </c>
      <c r="I53">
        <v>15</v>
      </c>
      <c r="J53" s="24">
        <v>0</v>
      </c>
      <c r="K53">
        <v>0.99</v>
      </c>
      <c r="L53">
        <v>15</v>
      </c>
      <c r="M53">
        <v>1</v>
      </c>
      <c r="N53">
        <v>0</v>
      </c>
      <c r="O53">
        <v>0</v>
      </c>
      <c r="P53">
        <v>0</v>
      </c>
    </row>
    <row r="54" spans="1:16">
      <c r="A54" t="s">
        <v>154</v>
      </c>
      <c r="B54">
        <v>1</v>
      </c>
      <c r="C54">
        <v>0</v>
      </c>
      <c r="D54">
        <v>0</v>
      </c>
      <c r="E54" s="24">
        <v>20</v>
      </c>
      <c r="F54" t="s">
        <v>198</v>
      </c>
      <c r="G54" s="25">
        <v>1</v>
      </c>
      <c r="H54">
        <v>30</v>
      </c>
      <c r="I54">
        <v>30</v>
      </c>
      <c r="J54" s="24">
        <v>0</v>
      </c>
      <c r="K54">
        <v>0.99</v>
      </c>
      <c r="L54">
        <v>30</v>
      </c>
      <c r="M54">
        <v>1</v>
      </c>
      <c r="N54">
        <v>0</v>
      </c>
      <c r="O54">
        <v>0</v>
      </c>
      <c r="P54">
        <v>0</v>
      </c>
    </row>
    <row r="55" spans="1:16">
      <c r="A55" t="s">
        <v>155</v>
      </c>
      <c r="B55">
        <v>1</v>
      </c>
      <c r="C55">
        <v>0</v>
      </c>
      <c r="D55">
        <v>0</v>
      </c>
      <c r="E55" s="24">
        <v>20</v>
      </c>
      <c r="F55" t="s">
        <v>198</v>
      </c>
      <c r="G55" s="25">
        <v>1</v>
      </c>
      <c r="H55">
        <v>102.5</v>
      </c>
      <c r="I55">
        <v>102.5</v>
      </c>
      <c r="J55" s="24">
        <v>0</v>
      </c>
      <c r="K55">
        <v>0.99</v>
      </c>
      <c r="L55">
        <v>102.5</v>
      </c>
      <c r="M55">
        <v>1</v>
      </c>
      <c r="N55">
        <v>0</v>
      </c>
      <c r="O55">
        <v>0</v>
      </c>
      <c r="P55">
        <v>0</v>
      </c>
    </row>
    <row r="56" spans="1:16">
      <c r="A56" t="s">
        <v>156</v>
      </c>
      <c r="B56">
        <v>3.24</v>
      </c>
      <c r="C56">
        <v>0</v>
      </c>
      <c r="D56">
        <v>0</v>
      </c>
      <c r="E56" s="24">
        <v>20</v>
      </c>
      <c r="F56" t="s">
        <v>189</v>
      </c>
      <c r="G56" s="25">
        <v>11.7936329</v>
      </c>
      <c r="H56">
        <v>639</v>
      </c>
      <c r="I56">
        <v>639</v>
      </c>
      <c r="J56" s="24">
        <v>0</v>
      </c>
      <c r="K56">
        <v>0.85</v>
      </c>
      <c r="L56">
        <v>639</v>
      </c>
      <c r="M56">
        <v>1</v>
      </c>
      <c r="N56">
        <v>10</v>
      </c>
      <c r="O56">
        <v>100</v>
      </c>
      <c r="P56">
        <v>0</v>
      </c>
    </row>
    <row r="57" spans="1:16">
      <c r="A57" t="s">
        <v>157</v>
      </c>
      <c r="B57">
        <v>3.24</v>
      </c>
      <c r="C57">
        <v>0</v>
      </c>
      <c r="D57">
        <v>0</v>
      </c>
      <c r="E57" s="24">
        <v>20</v>
      </c>
      <c r="F57" t="s">
        <v>189</v>
      </c>
      <c r="G57" s="25">
        <v>11.4769519</v>
      </c>
      <c r="H57">
        <v>418.3</v>
      </c>
      <c r="I57">
        <v>418.3</v>
      </c>
      <c r="J57" s="24">
        <v>0</v>
      </c>
      <c r="K57">
        <v>0.85</v>
      </c>
      <c r="L57">
        <v>418.3</v>
      </c>
      <c r="M57">
        <v>1</v>
      </c>
      <c r="N57">
        <v>10</v>
      </c>
      <c r="O57">
        <v>100</v>
      </c>
      <c r="P57">
        <v>0</v>
      </c>
    </row>
    <row r="58" spans="1:16">
      <c r="A58" t="s">
        <v>158</v>
      </c>
      <c r="B58">
        <v>3.24</v>
      </c>
      <c r="C58">
        <v>0</v>
      </c>
      <c r="D58">
        <v>0</v>
      </c>
      <c r="E58" s="24">
        <v>20</v>
      </c>
      <c r="F58" t="s">
        <v>189</v>
      </c>
      <c r="G58" s="25">
        <v>11.4337389</v>
      </c>
      <c r="H58">
        <v>892</v>
      </c>
      <c r="I58">
        <v>892</v>
      </c>
      <c r="J58" s="24">
        <v>0</v>
      </c>
      <c r="K58">
        <v>0.85</v>
      </c>
      <c r="L58">
        <v>892</v>
      </c>
      <c r="M58">
        <v>1</v>
      </c>
      <c r="N58">
        <v>10</v>
      </c>
      <c r="O58">
        <v>100</v>
      </c>
      <c r="P58">
        <v>0</v>
      </c>
    </row>
    <row r="59" spans="1:16">
      <c r="A59" t="s">
        <v>159</v>
      </c>
      <c r="B59">
        <v>3.24</v>
      </c>
      <c r="C59">
        <v>0</v>
      </c>
      <c r="D59">
        <v>0</v>
      </c>
      <c r="E59" s="24">
        <v>20</v>
      </c>
      <c r="F59" t="s">
        <v>189</v>
      </c>
      <c r="G59" s="25">
        <v>11.209828699999999</v>
      </c>
      <c r="H59">
        <v>894</v>
      </c>
      <c r="I59">
        <v>894</v>
      </c>
      <c r="J59" s="24">
        <v>0</v>
      </c>
      <c r="K59">
        <v>0.85</v>
      </c>
      <c r="L59">
        <v>894</v>
      </c>
      <c r="M59">
        <v>1</v>
      </c>
      <c r="N59">
        <v>10</v>
      </c>
      <c r="O59">
        <v>100</v>
      </c>
      <c r="P59">
        <v>0</v>
      </c>
    </row>
    <row r="60" spans="1:16">
      <c r="A60" t="s">
        <v>160</v>
      </c>
      <c r="B60">
        <v>3.24</v>
      </c>
      <c r="C60">
        <v>0</v>
      </c>
      <c r="D60">
        <v>0</v>
      </c>
      <c r="E60" s="24">
        <v>20</v>
      </c>
      <c r="F60" t="s">
        <v>189</v>
      </c>
      <c r="G60" s="25">
        <v>14.723782100000001</v>
      </c>
      <c r="H60">
        <v>493.9</v>
      </c>
      <c r="I60">
        <v>493.9</v>
      </c>
      <c r="J60" s="24">
        <v>0</v>
      </c>
      <c r="K60">
        <v>0.85</v>
      </c>
      <c r="L60">
        <v>493.9</v>
      </c>
      <c r="M60">
        <v>1</v>
      </c>
      <c r="N60">
        <v>10</v>
      </c>
      <c r="O60">
        <v>100</v>
      </c>
      <c r="P60">
        <v>0</v>
      </c>
    </row>
    <row r="61" spans="1:16">
      <c r="A61" t="s">
        <v>161</v>
      </c>
      <c r="B61">
        <v>3.24</v>
      </c>
      <c r="C61">
        <v>0</v>
      </c>
      <c r="D61">
        <v>0</v>
      </c>
      <c r="E61" s="24">
        <v>20</v>
      </c>
      <c r="F61" t="s">
        <v>189</v>
      </c>
      <c r="G61" s="25">
        <v>18.6246942</v>
      </c>
      <c r="H61">
        <v>71</v>
      </c>
      <c r="I61">
        <v>71</v>
      </c>
      <c r="J61" s="24">
        <v>0</v>
      </c>
      <c r="K61">
        <v>0.85</v>
      </c>
      <c r="L61">
        <v>71</v>
      </c>
      <c r="M61">
        <v>1</v>
      </c>
      <c r="N61">
        <v>10</v>
      </c>
      <c r="O61">
        <v>100</v>
      </c>
      <c r="P61">
        <v>0</v>
      </c>
    </row>
    <row r="62" spans="1:16">
      <c r="A62" t="s">
        <v>162</v>
      </c>
      <c r="B62">
        <v>3.24</v>
      </c>
      <c r="C62">
        <v>0</v>
      </c>
      <c r="D62">
        <v>0</v>
      </c>
      <c r="E62" s="24">
        <v>20</v>
      </c>
      <c r="F62" t="s">
        <v>189</v>
      </c>
      <c r="G62" s="25">
        <v>12.205560299999998</v>
      </c>
      <c r="H62">
        <v>603.6</v>
      </c>
      <c r="I62">
        <v>603.6</v>
      </c>
      <c r="J62" s="24">
        <v>0</v>
      </c>
      <c r="K62">
        <v>0.85</v>
      </c>
      <c r="L62">
        <v>603.6</v>
      </c>
      <c r="M62">
        <v>1</v>
      </c>
      <c r="N62">
        <v>10</v>
      </c>
      <c r="O62">
        <v>100</v>
      </c>
      <c r="P62">
        <v>0</v>
      </c>
    </row>
    <row r="63" spans="1:16">
      <c r="A63" t="s">
        <v>253</v>
      </c>
      <c r="B63">
        <v>3.24</v>
      </c>
      <c r="C63">
        <v>0</v>
      </c>
      <c r="D63">
        <v>0</v>
      </c>
      <c r="E63" s="24">
        <v>20</v>
      </c>
      <c r="F63" t="s">
        <v>189</v>
      </c>
      <c r="G63" s="25">
        <v>15.0700694</v>
      </c>
      <c r="H63">
        <v>66</v>
      </c>
      <c r="I63">
        <v>66</v>
      </c>
      <c r="J63" s="24">
        <v>0</v>
      </c>
      <c r="K63">
        <v>0.85</v>
      </c>
      <c r="L63">
        <v>66</v>
      </c>
      <c r="M63">
        <v>1</v>
      </c>
      <c r="N63">
        <v>10</v>
      </c>
      <c r="O63">
        <v>100</v>
      </c>
      <c r="P63">
        <v>0</v>
      </c>
    </row>
    <row r="64" spans="1:16">
      <c r="A64" t="s">
        <v>163</v>
      </c>
      <c r="B64">
        <v>3.24</v>
      </c>
      <c r="C64">
        <v>0</v>
      </c>
      <c r="D64">
        <v>0</v>
      </c>
      <c r="E64" s="24">
        <v>20</v>
      </c>
      <c r="F64" t="s">
        <v>189</v>
      </c>
      <c r="G64" s="25">
        <v>8.5169724999999996</v>
      </c>
      <c r="H64">
        <v>240.2</v>
      </c>
      <c r="I64">
        <v>240.2</v>
      </c>
      <c r="J64" s="24">
        <v>0</v>
      </c>
      <c r="K64">
        <v>0.85</v>
      </c>
      <c r="L64">
        <v>240.2</v>
      </c>
      <c r="M64">
        <v>1</v>
      </c>
      <c r="N64">
        <v>10</v>
      </c>
      <c r="O64">
        <v>100</v>
      </c>
      <c r="P64">
        <v>0</v>
      </c>
    </row>
    <row r="65" spans="1:16">
      <c r="A65" t="s">
        <v>164</v>
      </c>
      <c r="B65">
        <v>3.24</v>
      </c>
      <c r="C65">
        <v>0</v>
      </c>
      <c r="D65">
        <v>0</v>
      </c>
      <c r="E65" s="24">
        <v>20</v>
      </c>
      <c r="F65" t="s">
        <v>189</v>
      </c>
      <c r="G65" s="25">
        <v>15.778607900000001</v>
      </c>
      <c r="H65">
        <v>84.7</v>
      </c>
      <c r="I65">
        <v>84.7</v>
      </c>
      <c r="J65" s="24">
        <v>0</v>
      </c>
      <c r="K65">
        <v>0.85</v>
      </c>
      <c r="L65">
        <v>84.7</v>
      </c>
      <c r="M65">
        <v>1</v>
      </c>
      <c r="N65">
        <v>10</v>
      </c>
      <c r="O65">
        <v>100</v>
      </c>
      <c r="P65">
        <v>0</v>
      </c>
    </row>
    <row r="66" spans="1:16">
      <c r="A66" t="s">
        <v>295</v>
      </c>
      <c r="B66">
        <v>3.24</v>
      </c>
      <c r="C66">
        <v>0</v>
      </c>
      <c r="D66">
        <v>0</v>
      </c>
      <c r="E66" s="24">
        <v>20</v>
      </c>
      <c r="F66" t="s">
        <v>189</v>
      </c>
      <c r="G66" s="25">
        <v>14.601093199999999</v>
      </c>
      <c r="H66">
        <v>173.7</v>
      </c>
      <c r="I66">
        <v>173.7</v>
      </c>
      <c r="J66" s="24">
        <v>0</v>
      </c>
      <c r="K66">
        <v>0.85</v>
      </c>
      <c r="L66">
        <v>173.7</v>
      </c>
      <c r="M66">
        <v>1</v>
      </c>
      <c r="N66">
        <v>10</v>
      </c>
      <c r="O66">
        <v>100</v>
      </c>
      <c r="P66">
        <v>0</v>
      </c>
    </row>
    <row r="67" spans="1:16">
      <c r="A67" t="s">
        <v>165</v>
      </c>
      <c r="B67">
        <v>3.24</v>
      </c>
      <c r="C67">
        <v>0</v>
      </c>
      <c r="D67">
        <v>0</v>
      </c>
      <c r="E67" s="24">
        <v>20</v>
      </c>
      <c r="F67" t="s">
        <v>189</v>
      </c>
      <c r="G67" s="25">
        <v>11.785120000000001</v>
      </c>
      <c r="H67">
        <v>446</v>
      </c>
      <c r="I67">
        <v>446</v>
      </c>
      <c r="J67" s="24">
        <v>0</v>
      </c>
      <c r="K67">
        <v>0.85</v>
      </c>
      <c r="L67">
        <v>446</v>
      </c>
      <c r="M67">
        <v>1</v>
      </c>
      <c r="N67">
        <v>10</v>
      </c>
      <c r="O67">
        <v>100</v>
      </c>
      <c r="P67">
        <v>0</v>
      </c>
    </row>
    <row r="68" spans="1:16">
      <c r="A68" t="s">
        <v>24</v>
      </c>
      <c r="B68">
        <v>3.24</v>
      </c>
      <c r="C68">
        <v>0</v>
      </c>
      <c r="D68">
        <v>0</v>
      </c>
      <c r="E68" s="24">
        <v>20</v>
      </c>
      <c r="F68" t="s">
        <v>189</v>
      </c>
      <c r="G68" s="25">
        <v>12.563906100000001</v>
      </c>
      <c r="H68">
        <v>703</v>
      </c>
      <c r="I68">
        <v>703</v>
      </c>
      <c r="J68" s="24">
        <v>0</v>
      </c>
      <c r="K68">
        <v>0.85</v>
      </c>
      <c r="L68">
        <v>703</v>
      </c>
      <c r="M68">
        <v>1</v>
      </c>
      <c r="N68">
        <v>10</v>
      </c>
      <c r="O68">
        <v>100</v>
      </c>
      <c r="P68">
        <v>0</v>
      </c>
    </row>
    <row r="69" spans="1:16">
      <c r="A69" t="s">
        <v>25</v>
      </c>
      <c r="B69">
        <v>1</v>
      </c>
      <c r="C69">
        <v>0</v>
      </c>
      <c r="D69">
        <v>0</v>
      </c>
      <c r="E69" s="24">
        <v>20</v>
      </c>
      <c r="F69" t="s">
        <v>198</v>
      </c>
      <c r="G69" s="25">
        <v>1</v>
      </c>
      <c r="H69">
        <v>66</v>
      </c>
      <c r="I69">
        <v>66</v>
      </c>
      <c r="J69" s="24">
        <v>0</v>
      </c>
      <c r="K69">
        <v>0.99</v>
      </c>
      <c r="L69">
        <v>66</v>
      </c>
      <c r="M69">
        <v>1</v>
      </c>
      <c r="N69">
        <v>0</v>
      </c>
      <c r="O69">
        <v>0</v>
      </c>
      <c r="P69">
        <v>0</v>
      </c>
    </row>
    <row r="70" spans="1:16">
      <c r="A70" t="s">
        <v>166</v>
      </c>
      <c r="B70">
        <v>4.6900000000000004</v>
      </c>
      <c r="C70">
        <v>0</v>
      </c>
      <c r="D70">
        <v>0</v>
      </c>
      <c r="E70" s="24">
        <v>20</v>
      </c>
      <c r="F70" t="s">
        <v>188</v>
      </c>
      <c r="G70" s="25">
        <v>9.6725735000000004</v>
      </c>
      <c r="H70">
        <v>453.5</v>
      </c>
      <c r="I70">
        <v>453.5</v>
      </c>
      <c r="J70" s="24">
        <v>0</v>
      </c>
      <c r="K70">
        <v>0.85</v>
      </c>
      <c r="L70">
        <v>453.5</v>
      </c>
      <c r="M70">
        <v>0.2</v>
      </c>
      <c r="N70">
        <v>300</v>
      </c>
      <c r="O70">
        <v>20000</v>
      </c>
      <c r="P70">
        <v>10000</v>
      </c>
    </row>
    <row r="71" spans="1:16">
      <c r="A71" t="s">
        <v>167</v>
      </c>
      <c r="B71">
        <v>0.51</v>
      </c>
      <c r="C71">
        <v>0</v>
      </c>
      <c r="D71">
        <v>0</v>
      </c>
      <c r="E71" s="24">
        <v>20</v>
      </c>
      <c r="F71" t="s">
        <v>186</v>
      </c>
      <c r="G71" s="25">
        <v>1</v>
      </c>
      <c r="H71">
        <v>2430</v>
      </c>
      <c r="I71">
        <v>2430</v>
      </c>
      <c r="J71" s="24">
        <v>0</v>
      </c>
      <c r="K71">
        <v>0.9</v>
      </c>
      <c r="L71">
        <v>2430</v>
      </c>
      <c r="M71">
        <v>0.02</v>
      </c>
      <c r="N71">
        <v>1200</v>
      </c>
      <c r="O71">
        <v>100000</v>
      </c>
      <c r="P71">
        <v>10000</v>
      </c>
    </row>
    <row r="72" spans="1:16">
      <c r="A72" t="s">
        <v>168</v>
      </c>
      <c r="B72">
        <v>4.6900000000000004</v>
      </c>
      <c r="C72">
        <v>0</v>
      </c>
      <c r="D72">
        <v>0</v>
      </c>
      <c r="E72" s="24">
        <v>20</v>
      </c>
      <c r="F72" t="s">
        <v>188</v>
      </c>
      <c r="G72" s="25">
        <v>10.963099</v>
      </c>
      <c r="H72">
        <v>2379.6</v>
      </c>
      <c r="I72">
        <v>2379.6</v>
      </c>
      <c r="J72" s="24">
        <v>0</v>
      </c>
      <c r="K72">
        <v>0.85</v>
      </c>
      <c r="L72">
        <v>2379.6</v>
      </c>
      <c r="M72">
        <v>0.2</v>
      </c>
      <c r="N72">
        <v>300</v>
      </c>
      <c r="O72">
        <v>20000</v>
      </c>
      <c r="P72">
        <v>10000</v>
      </c>
    </row>
    <row r="73" spans="1:16">
      <c r="A73" t="s">
        <v>349</v>
      </c>
      <c r="B73">
        <v>4.6900000000000004</v>
      </c>
      <c r="C73">
        <v>0</v>
      </c>
      <c r="D73">
        <v>0</v>
      </c>
      <c r="E73" s="24">
        <v>20</v>
      </c>
      <c r="F73" t="s">
        <v>188</v>
      </c>
      <c r="G73" s="25">
        <v>10.999853100000001</v>
      </c>
      <c r="H73">
        <v>1980</v>
      </c>
      <c r="I73">
        <v>1980</v>
      </c>
      <c r="J73" s="24">
        <v>0</v>
      </c>
      <c r="K73">
        <v>0.85</v>
      </c>
      <c r="L73">
        <v>1980</v>
      </c>
      <c r="M73">
        <v>0.2</v>
      </c>
      <c r="N73">
        <v>300</v>
      </c>
      <c r="O73">
        <v>20000</v>
      </c>
      <c r="P73">
        <v>10000</v>
      </c>
    </row>
    <row r="74" spans="1:16">
      <c r="A74" t="s">
        <v>169</v>
      </c>
      <c r="B74">
        <v>4.6900000000000004</v>
      </c>
      <c r="C74">
        <v>0</v>
      </c>
      <c r="D74">
        <v>0</v>
      </c>
      <c r="E74" s="24">
        <v>20</v>
      </c>
      <c r="F74" t="s">
        <v>188</v>
      </c>
      <c r="G74" s="25">
        <v>10.058202</v>
      </c>
      <c r="H74">
        <v>600.4</v>
      </c>
      <c r="I74">
        <v>600.4</v>
      </c>
      <c r="J74" s="24">
        <v>0</v>
      </c>
      <c r="K74">
        <v>0.85</v>
      </c>
      <c r="L74">
        <v>600.4</v>
      </c>
      <c r="M74">
        <v>0.2</v>
      </c>
      <c r="N74">
        <v>300</v>
      </c>
      <c r="O74">
        <v>20000</v>
      </c>
      <c r="P74">
        <v>10000</v>
      </c>
    </row>
    <row r="75" spans="1:16">
      <c r="A75" t="s">
        <v>35</v>
      </c>
      <c r="B75">
        <v>4.6900000000000004</v>
      </c>
      <c r="C75">
        <v>0</v>
      </c>
      <c r="D75">
        <v>0</v>
      </c>
      <c r="E75" s="24">
        <v>20</v>
      </c>
      <c r="F75" t="s">
        <v>188</v>
      </c>
      <c r="G75" s="25">
        <v>10.566763999999999</v>
      </c>
      <c r="H75">
        <v>1690</v>
      </c>
      <c r="I75">
        <v>1690</v>
      </c>
      <c r="J75" s="24">
        <v>0</v>
      </c>
      <c r="K75">
        <v>0.85</v>
      </c>
      <c r="L75">
        <v>1690</v>
      </c>
      <c r="M75">
        <v>0.2</v>
      </c>
      <c r="N75">
        <v>300</v>
      </c>
      <c r="O75">
        <v>20000</v>
      </c>
      <c r="P75">
        <v>10000</v>
      </c>
    </row>
    <row r="76" spans="1:16">
      <c r="A76" t="s">
        <v>36</v>
      </c>
      <c r="B76">
        <v>4.6900000000000004</v>
      </c>
      <c r="C76">
        <v>0</v>
      </c>
      <c r="D76">
        <v>0</v>
      </c>
      <c r="E76" s="24">
        <v>20</v>
      </c>
      <c r="F76" t="s">
        <v>188</v>
      </c>
      <c r="G76" s="25">
        <v>11.834039300000001</v>
      </c>
      <c r="H76">
        <v>932</v>
      </c>
      <c r="I76">
        <v>932</v>
      </c>
      <c r="J76" s="24">
        <v>0</v>
      </c>
      <c r="K76">
        <v>0.85</v>
      </c>
      <c r="L76">
        <v>932</v>
      </c>
      <c r="M76">
        <v>0.2</v>
      </c>
      <c r="N76">
        <v>300</v>
      </c>
      <c r="O76">
        <v>20000</v>
      </c>
      <c r="P76">
        <v>10000</v>
      </c>
    </row>
    <row r="77" spans="1:16">
      <c r="A77" t="s">
        <v>37</v>
      </c>
      <c r="B77">
        <v>4.6900000000000004</v>
      </c>
      <c r="C77">
        <v>0</v>
      </c>
      <c r="D77">
        <v>0</v>
      </c>
      <c r="E77" s="24">
        <v>20</v>
      </c>
      <c r="F77" t="s">
        <v>188</v>
      </c>
      <c r="G77" s="25">
        <v>12.345813399999999</v>
      </c>
      <c r="H77">
        <v>410</v>
      </c>
      <c r="I77">
        <v>410</v>
      </c>
      <c r="J77" s="24">
        <v>0</v>
      </c>
      <c r="K77">
        <v>0.85</v>
      </c>
      <c r="L77">
        <v>410</v>
      </c>
      <c r="M77">
        <v>0.2</v>
      </c>
      <c r="N77">
        <v>300</v>
      </c>
      <c r="O77">
        <v>20000</v>
      </c>
      <c r="P77">
        <v>10000</v>
      </c>
    </row>
    <row r="78" spans="1:16">
      <c r="A78" t="s">
        <v>376</v>
      </c>
      <c r="B78">
        <v>3.24</v>
      </c>
      <c r="C78">
        <v>0</v>
      </c>
      <c r="D78">
        <v>0</v>
      </c>
      <c r="E78" s="24">
        <v>20</v>
      </c>
      <c r="F78" t="s">
        <v>189</v>
      </c>
      <c r="G78" s="25">
        <v>11.130512699999999</v>
      </c>
      <c r="H78">
        <v>154.1</v>
      </c>
      <c r="I78">
        <v>154.1</v>
      </c>
      <c r="J78" s="24">
        <v>0</v>
      </c>
      <c r="K78">
        <v>0.85</v>
      </c>
      <c r="L78">
        <v>154.1</v>
      </c>
      <c r="M78">
        <v>1</v>
      </c>
      <c r="N78">
        <v>10</v>
      </c>
      <c r="O78">
        <v>100</v>
      </c>
      <c r="P78">
        <v>0</v>
      </c>
    </row>
    <row r="79" spans="1:16">
      <c r="A79" t="s">
        <v>38</v>
      </c>
      <c r="B79">
        <v>0.51</v>
      </c>
      <c r="C79">
        <v>0</v>
      </c>
      <c r="D79">
        <v>0</v>
      </c>
      <c r="E79" s="24">
        <v>20</v>
      </c>
      <c r="F79" t="s">
        <v>186</v>
      </c>
      <c r="G79" s="25">
        <v>12.345813399999999</v>
      </c>
      <c r="H79">
        <v>2708.6</v>
      </c>
      <c r="I79">
        <v>2708.6</v>
      </c>
      <c r="J79" s="24">
        <v>0</v>
      </c>
      <c r="K79">
        <v>0.9</v>
      </c>
      <c r="L79">
        <v>2708.6</v>
      </c>
      <c r="M79">
        <v>0.02</v>
      </c>
      <c r="N79">
        <v>1200</v>
      </c>
      <c r="O79">
        <v>100000</v>
      </c>
      <c r="P79">
        <v>10000</v>
      </c>
    </row>
    <row r="80" spans="1:16">
      <c r="A80" t="s">
        <v>26</v>
      </c>
      <c r="B80">
        <v>1</v>
      </c>
      <c r="C80">
        <v>0</v>
      </c>
      <c r="D80">
        <v>0</v>
      </c>
      <c r="E80" s="24">
        <v>20</v>
      </c>
      <c r="F80" t="s">
        <v>198</v>
      </c>
      <c r="G80" s="25">
        <v>1</v>
      </c>
      <c r="H80">
        <v>31.5</v>
      </c>
      <c r="I80">
        <v>31.5</v>
      </c>
      <c r="J80" s="24">
        <v>0</v>
      </c>
      <c r="K80">
        <v>0.99</v>
      </c>
      <c r="L80">
        <v>31.5</v>
      </c>
      <c r="M80">
        <v>1</v>
      </c>
      <c r="N80">
        <v>0</v>
      </c>
      <c r="O80">
        <v>0</v>
      </c>
      <c r="P80">
        <v>0</v>
      </c>
    </row>
    <row r="81" spans="1:16">
      <c r="A81" t="s">
        <v>30</v>
      </c>
      <c r="B81">
        <v>1</v>
      </c>
      <c r="C81">
        <v>0</v>
      </c>
      <c r="D81">
        <v>0</v>
      </c>
      <c r="E81" s="24">
        <v>20</v>
      </c>
      <c r="F81" t="s">
        <v>198</v>
      </c>
      <c r="G81" s="25">
        <v>1</v>
      </c>
      <c r="H81">
        <v>52</v>
      </c>
      <c r="I81">
        <v>52</v>
      </c>
      <c r="J81" s="24">
        <v>0</v>
      </c>
      <c r="K81">
        <v>0.99</v>
      </c>
      <c r="L81">
        <v>52</v>
      </c>
      <c r="M81">
        <v>1</v>
      </c>
      <c r="N81">
        <v>0</v>
      </c>
      <c r="O81">
        <v>0</v>
      </c>
      <c r="P81">
        <v>0</v>
      </c>
    </row>
    <row r="82" spans="1:16">
      <c r="A82" t="s">
        <v>243</v>
      </c>
      <c r="B82">
        <v>1</v>
      </c>
      <c r="C82">
        <v>0</v>
      </c>
      <c r="D82">
        <v>0</v>
      </c>
      <c r="E82" s="24">
        <v>20</v>
      </c>
      <c r="F82" t="s">
        <v>198</v>
      </c>
      <c r="G82" s="25">
        <v>1</v>
      </c>
      <c r="H82">
        <v>30</v>
      </c>
      <c r="I82">
        <v>30</v>
      </c>
      <c r="J82" s="24">
        <v>0</v>
      </c>
      <c r="K82">
        <v>0.99</v>
      </c>
      <c r="L82">
        <v>30</v>
      </c>
      <c r="M82">
        <v>1</v>
      </c>
      <c r="N82">
        <v>0</v>
      </c>
      <c r="O82">
        <v>0</v>
      </c>
      <c r="P82">
        <v>0</v>
      </c>
    </row>
    <row r="83" spans="1:16">
      <c r="A83" t="s">
        <v>39</v>
      </c>
      <c r="B83">
        <v>4.6900000000000004</v>
      </c>
      <c r="C83">
        <v>0</v>
      </c>
      <c r="D83">
        <v>0</v>
      </c>
      <c r="E83" s="24">
        <v>20</v>
      </c>
      <c r="F83" t="s">
        <v>188</v>
      </c>
      <c r="G83" s="25">
        <v>11.5307703</v>
      </c>
      <c r="H83">
        <v>590.6</v>
      </c>
      <c r="I83">
        <v>590.6</v>
      </c>
      <c r="J83" s="24">
        <v>0</v>
      </c>
      <c r="K83">
        <v>0.85</v>
      </c>
      <c r="L83">
        <v>590.6</v>
      </c>
      <c r="M83">
        <v>0.2</v>
      </c>
      <c r="N83">
        <v>300</v>
      </c>
      <c r="O83">
        <v>20000</v>
      </c>
      <c r="P83">
        <v>10000</v>
      </c>
    </row>
    <row r="84" spans="1:16">
      <c r="A84" t="s">
        <v>40</v>
      </c>
      <c r="B84">
        <v>4.6900000000000004</v>
      </c>
      <c r="C84">
        <v>0</v>
      </c>
      <c r="D84">
        <v>0</v>
      </c>
      <c r="E84" s="24">
        <v>20</v>
      </c>
      <c r="F84" t="s">
        <v>188</v>
      </c>
      <c r="G84" s="25">
        <v>11.2223705</v>
      </c>
      <c r="H84">
        <v>349.2</v>
      </c>
      <c r="I84">
        <v>349.2</v>
      </c>
      <c r="J84" s="24">
        <v>0</v>
      </c>
      <c r="K84">
        <v>0.85</v>
      </c>
      <c r="L84">
        <v>349.2</v>
      </c>
      <c r="M84">
        <v>0.2</v>
      </c>
      <c r="N84">
        <v>300</v>
      </c>
      <c r="O84">
        <v>20000</v>
      </c>
      <c r="P84">
        <v>10000</v>
      </c>
    </row>
    <row r="85" spans="1:16">
      <c r="A85" t="s">
        <v>41</v>
      </c>
      <c r="B85">
        <v>4.6900000000000004</v>
      </c>
      <c r="C85">
        <v>0</v>
      </c>
      <c r="D85">
        <v>0</v>
      </c>
      <c r="E85" s="24">
        <v>20</v>
      </c>
      <c r="F85" t="s">
        <v>188</v>
      </c>
      <c r="G85" s="25">
        <v>11.4213334</v>
      </c>
      <c r="H85">
        <v>566</v>
      </c>
      <c r="I85">
        <v>566</v>
      </c>
      <c r="J85" s="24">
        <v>0</v>
      </c>
      <c r="K85">
        <v>0.85</v>
      </c>
      <c r="L85">
        <v>566</v>
      </c>
      <c r="M85">
        <v>0.2</v>
      </c>
      <c r="N85">
        <v>300</v>
      </c>
      <c r="O85">
        <v>20000</v>
      </c>
      <c r="P85">
        <v>10000</v>
      </c>
    </row>
    <row r="86" spans="1:16">
      <c r="A86" t="s">
        <v>42</v>
      </c>
      <c r="B86">
        <v>1</v>
      </c>
      <c r="C86">
        <v>0</v>
      </c>
      <c r="D86">
        <v>0</v>
      </c>
      <c r="E86" s="24">
        <v>20</v>
      </c>
      <c r="F86" t="s">
        <v>198</v>
      </c>
      <c r="G86" s="25">
        <v>1</v>
      </c>
      <c r="H86">
        <v>8</v>
      </c>
      <c r="I86">
        <v>8</v>
      </c>
      <c r="J86" s="24">
        <v>0</v>
      </c>
      <c r="K86">
        <v>0.99</v>
      </c>
      <c r="L86">
        <v>8</v>
      </c>
      <c r="M86">
        <v>1</v>
      </c>
      <c r="N86">
        <v>0</v>
      </c>
      <c r="O86">
        <v>0</v>
      </c>
      <c r="P86">
        <v>0</v>
      </c>
    </row>
    <row r="87" spans="1:16">
      <c r="A87" t="s">
        <v>43</v>
      </c>
      <c r="B87">
        <v>3.24</v>
      </c>
      <c r="C87">
        <v>0</v>
      </c>
      <c r="D87">
        <v>0</v>
      </c>
      <c r="E87" s="24">
        <v>20</v>
      </c>
      <c r="F87" t="s">
        <v>189</v>
      </c>
      <c r="G87" s="25">
        <v>12.520061500000001</v>
      </c>
      <c r="H87">
        <v>176.4</v>
      </c>
      <c r="I87">
        <v>176.4</v>
      </c>
      <c r="J87" s="24">
        <v>0</v>
      </c>
      <c r="K87">
        <v>0.85</v>
      </c>
      <c r="L87">
        <v>176.4</v>
      </c>
      <c r="M87">
        <v>1</v>
      </c>
      <c r="N87">
        <v>10</v>
      </c>
      <c r="O87">
        <v>100</v>
      </c>
      <c r="P87">
        <v>0</v>
      </c>
    </row>
    <row r="88" spans="1:16">
      <c r="A88" t="s">
        <v>44</v>
      </c>
      <c r="B88">
        <v>2.04</v>
      </c>
      <c r="C88">
        <v>0</v>
      </c>
      <c r="D88">
        <v>0</v>
      </c>
      <c r="E88" s="24">
        <v>20</v>
      </c>
      <c r="F88" t="s">
        <v>189</v>
      </c>
      <c r="G88" s="25">
        <v>7.2357300999999996</v>
      </c>
      <c r="H88">
        <v>550</v>
      </c>
      <c r="I88">
        <v>550</v>
      </c>
      <c r="J88" s="24">
        <v>0</v>
      </c>
      <c r="K88">
        <v>0.85</v>
      </c>
      <c r="L88">
        <v>550</v>
      </c>
      <c r="M88">
        <v>0.5</v>
      </c>
      <c r="N88">
        <v>100</v>
      </c>
      <c r="O88">
        <v>5000</v>
      </c>
      <c r="P88">
        <v>1000</v>
      </c>
    </row>
    <row r="89" spans="1:16">
      <c r="A89" t="s">
        <v>45</v>
      </c>
      <c r="B89">
        <v>2.04</v>
      </c>
      <c r="C89">
        <v>0</v>
      </c>
      <c r="D89">
        <v>0</v>
      </c>
      <c r="E89" s="24">
        <v>20</v>
      </c>
      <c r="F89" t="s">
        <v>189</v>
      </c>
      <c r="G89" s="25">
        <v>7.2864638000000008</v>
      </c>
      <c r="H89">
        <v>593.6</v>
      </c>
      <c r="I89">
        <v>593.6</v>
      </c>
      <c r="J89" s="24">
        <v>0</v>
      </c>
      <c r="K89">
        <v>0.85</v>
      </c>
      <c r="L89">
        <v>593.6</v>
      </c>
      <c r="M89">
        <v>0.5</v>
      </c>
      <c r="N89">
        <v>100</v>
      </c>
      <c r="O89">
        <v>5000</v>
      </c>
      <c r="P89">
        <v>1000</v>
      </c>
    </row>
    <row r="90" spans="1:16">
      <c r="A90" t="s">
        <v>46</v>
      </c>
      <c r="B90">
        <v>3.24</v>
      </c>
      <c r="C90">
        <v>0</v>
      </c>
      <c r="D90">
        <v>0</v>
      </c>
      <c r="E90" s="24">
        <v>20</v>
      </c>
      <c r="F90" t="s">
        <v>189</v>
      </c>
      <c r="G90" s="25">
        <v>12.060199899999999</v>
      </c>
      <c r="H90">
        <v>1156.8</v>
      </c>
      <c r="I90">
        <v>1156.8</v>
      </c>
      <c r="J90" s="24">
        <v>0</v>
      </c>
      <c r="K90">
        <v>0.85</v>
      </c>
      <c r="L90">
        <v>1156.8</v>
      </c>
      <c r="M90">
        <v>1</v>
      </c>
      <c r="N90">
        <v>10</v>
      </c>
      <c r="O90">
        <v>100</v>
      </c>
      <c r="P90">
        <v>0</v>
      </c>
    </row>
    <row r="91" spans="1:16">
      <c r="A91" t="s">
        <v>47</v>
      </c>
      <c r="B91">
        <v>3.24</v>
      </c>
      <c r="C91">
        <v>0</v>
      </c>
      <c r="D91">
        <v>0</v>
      </c>
      <c r="E91" s="24">
        <v>20</v>
      </c>
      <c r="F91" t="s">
        <v>189</v>
      </c>
      <c r="G91" s="25">
        <v>9.2568988999999995</v>
      </c>
      <c r="H91">
        <v>41</v>
      </c>
      <c r="I91">
        <v>41</v>
      </c>
      <c r="J91" s="24">
        <v>0</v>
      </c>
      <c r="K91">
        <v>0.85</v>
      </c>
      <c r="L91">
        <v>41</v>
      </c>
      <c r="M91">
        <v>1</v>
      </c>
      <c r="N91">
        <v>10</v>
      </c>
      <c r="O91">
        <v>100</v>
      </c>
      <c r="P91">
        <v>0</v>
      </c>
    </row>
    <row r="92" spans="1:16">
      <c r="A92" t="s">
        <v>48</v>
      </c>
      <c r="B92">
        <v>3.24</v>
      </c>
      <c r="C92">
        <v>0</v>
      </c>
      <c r="D92">
        <v>0</v>
      </c>
      <c r="E92" s="24">
        <v>20</v>
      </c>
      <c r="F92" t="s">
        <v>189</v>
      </c>
      <c r="G92" s="25">
        <v>42.914698100000003</v>
      </c>
      <c r="H92">
        <v>7.6</v>
      </c>
      <c r="I92">
        <v>7.6</v>
      </c>
      <c r="J92" s="24">
        <v>0</v>
      </c>
      <c r="K92">
        <v>0.85</v>
      </c>
      <c r="L92">
        <v>7.6</v>
      </c>
      <c r="M92">
        <v>1</v>
      </c>
      <c r="N92">
        <v>10</v>
      </c>
      <c r="O92">
        <v>100</v>
      </c>
      <c r="P92">
        <v>0</v>
      </c>
    </row>
    <row r="93" spans="1:16">
      <c r="A93" t="s">
        <v>49</v>
      </c>
      <c r="B93">
        <v>3.24</v>
      </c>
      <c r="C93">
        <v>0</v>
      </c>
      <c r="D93">
        <v>0</v>
      </c>
      <c r="E93" s="24">
        <v>20</v>
      </c>
      <c r="F93" t="s">
        <v>189</v>
      </c>
      <c r="G93" s="25">
        <v>8.5</v>
      </c>
      <c r="H93">
        <v>14.3</v>
      </c>
      <c r="I93">
        <v>14.3</v>
      </c>
      <c r="J93" s="24">
        <v>0</v>
      </c>
      <c r="K93">
        <v>0.85</v>
      </c>
      <c r="L93">
        <v>14.3</v>
      </c>
      <c r="M93">
        <v>1</v>
      </c>
      <c r="N93">
        <v>10</v>
      </c>
      <c r="O93">
        <v>100</v>
      </c>
      <c r="P93">
        <v>0</v>
      </c>
    </row>
    <row r="94" spans="1:16">
      <c r="A94" t="s">
        <v>50</v>
      </c>
      <c r="B94">
        <v>3.24</v>
      </c>
      <c r="C94">
        <v>0</v>
      </c>
      <c r="D94">
        <v>0</v>
      </c>
      <c r="E94" s="24">
        <v>20</v>
      </c>
      <c r="F94" t="s">
        <v>189</v>
      </c>
      <c r="G94" s="25">
        <v>15.6742308</v>
      </c>
      <c r="H94">
        <v>40</v>
      </c>
      <c r="I94">
        <v>40</v>
      </c>
      <c r="J94" s="24">
        <v>0</v>
      </c>
      <c r="K94">
        <v>0.85</v>
      </c>
      <c r="L94">
        <v>40</v>
      </c>
      <c r="M94">
        <v>1</v>
      </c>
      <c r="N94">
        <v>10</v>
      </c>
      <c r="O94">
        <v>100</v>
      </c>
      <c r="P94">
        <v>0</v>
      </c>
    </row>
    <row r="95" spans="1:16">
      <c r="A95" t="s">
        <v>51</v>
      </c>
      <c r="B95">
        <v>3.24</v>
      </c>
      <c r="C95">
        <v>0</v>
      </c>
      <c r="D95">
        <v>0</v>
      </c>
      <c r="E95" s="24">
        <v>20</v>
      </c>
      <c r="F95" t="s">
        <v>189</v>
      </c>
      <c r="G95" s="25">
        <v>11.584500899999998</v>
      </c>
      <c r="H95">
        <v>44.2</v>
      </c>
      <c r="I95">
        <v>44.2</v>
      </c>
      <c r="J95" s="24">
        <v>0</v>
      </c>
      <c r="K95">
        <v>0.85</v>
      </c>
      <c r="L95">
        <v>44.2</v>
      </c>
      <c r="M95">
        <v>1</v>
      </c>
      <c r="N95">
        <v>10</v>
      </c>
      <c r="O95">
        <v>100</v>
      </c>
      <c r="P95">
        <v>0</v>
      </c>
    </row>
    <row r="96" spans="1:16">
      <c r="A96" t="s">
        <v>52</v>
      </c>
      <c r="B96">
        <v>3.24</v>
      </c>
      <c r="C96">
        <v>0</v>
      </c>
      <c r="D96">
        <v>0</v>
      </c>
      <c r="E96" s="24">
        <v>20</v>
      </c>
      <c r="F96" t="s">
        <v>189</v>
      </c>
      <c r="G96" s="25">
        <v>8.5</v>
      </c>
      <c r="H96">
        <v>25.7</v>
      </c>
      <c r="I96">
        <v>25.7</v>
      </c>
      <c r="J96" s="24">
        <v>0</v>
      </c>
      <c r="K96">
        <v>0.85</v>
      </c>
      <c r="L96">
        <v>25.7</v>
      </c>
      <c r="M96">
        <v>1</v>
      </c>
      <c r="N96">
        <v>10</v>
      </c>
      <c r="O96">
        <v>100</v>
      </c>
      <c r="P96">
        <v>0</v>
      </c>
    </row>
    <row r="97" spans="1:16">
      <c r="A97" t="s">
        <v>53</v>
      </c>
      <c r="B97">
        <v>2.04</v>
      </c>
      <c r="C97">
        <v>0</v>
      </c>
      <c r="D97">
        <v>0</v>
      </c>
      <c r="E97" s="24">
        <v>20</v>
      </c>
      <c r="F97" t="s">
        <v>189</v>
      </c>
      <c r="G97" s="25">
        <v>5.8087553999999999</v>
      </c>
      <c r="H97">
        <v>300</v>
      </c>
      <c r="I97">
        <v>300</v>
      </c>
      <c r="J97" s="24">
        <v>0</v>
      </c>
      <c r="K97">
        <v>0.85</v>
      </c>
      <c r="L97">
        <v>300</v>
      </c>
      <c r="M97">
        <v>0.5</v>
      </c>
      <c r="N97">
        <v>100</v>
      </c>
      <c r="O97">
        <v>5000</v>
      </c>
      <c r="P97">
        <v>1000</v>
      </c>
    </row>
    <row r="98" spans="1:16">
      <c r="A98" t="s">
        <v>54</v>
      </c>
      <c r="B98">
        <v>3.24</v>
      </c>
      <c r="C98">
        <v>0</v>
      </c>
      <c r="D98">
        <v>0</v>
      </c>
      <c r="E98" s="24">
        <v>20</v>
      </c>
      <c r="F98" t="s">
        <v>189</v>
      </c>
      <c r="G98" s="25">
        <v>8.5</v>
      </c>
      <c r="H98">
        <v>3.4</v>
      </c>
      <c r="I98">
        <v>3.4</v>
      </c>
      <c r="J98" s="24">
        <v>0</v>
      </c>
      <c r="K98">
        <v>0.85</v>
      </c>
      <c r="L98">
        <v>3.4</v>
      </c>
      <c r="M98">
        <v>1</v>
      </c>
      <c r="N98">
        <v>10</v>
      </c>
      <c r="O98">
        <v>100</v>
      </c>
      <c r="P98">
        <v>0</v>
      </c>
    </row>
    <row r="99" spans="1:16">
      <c r="A99" t="s">
        <v>55</v>
      </c>
      <c r="B99">
        <v>2.04</v>
      </c>
      <c r="C99">
        <v>0</v>
      </c>
      <c r="D99">
        <v>0</v>
      </c>
      <c r="E99" s="24">
        <v>20</v>
      </c>
      <c r="F99" t="s">
        <v>189</v>
      </c>
      <c r="G99" s="25">
        <v>3.0999441999999999</v>
      </c>
      <c r="H99">
        <v>55.3</v>
      </c>
      <c r="I99">
        <v>55.3</v>
      </c>
      <c r="J99" s="24">
        <v>0</v>
      </c>
      <c r="K99">
        <v>0.85</v>
      </c>
      <c r="L99">
        <v>55.3</v>
      </c>
      <c r="M99">
        <v>0.5</v>
      </c>
      <c r="N99">
        <v>100</v>
      </c>
      <c r="O99">
        <v>5000</v>
      </c>
      <c r="P99">
        <v>1000</v>
      </c>
    </row>
    <row r="100" spans="1:16">
      <c r="A100" t="s">
        <v>56</v>
      </c>
      <c r="B100">
        <v>3.24</v>
      </c>
      <c r="C100">
        <v>0</v>
      </c>
      <c r="D100">
        <v>0</v>
      </c>
      <c r="E100" s="24">
        <v>20</v>
      </c>
      <c r="F100" t="s">
        <v>189</v>
      </c>
      <c r="G100" s="25">
        <v>9.7310637</v>
      </c>
      <c r="H100">
        <v>207.4</v>
      </c>
      <c r="I100">
        <v>207.4</v>
      </c>
      <c r="J100" s="24">
        <v>0</v>
      </c>
      <c r="K100">
        <v>0.85</v>
      </c>
      <c r="L100">
        <v>207.4</v>
      </c>
      <c r="M100">
        <v>1</v>
      </c>
      <c r="N100">
        <v>10</v>
      </c>
      <c r="O100">
        <v>100</v>
      </c>
      <c r="P100">
        <v>0</v>
      </c>
    </row>
    <row r="101" spans="1:16">
      <c r="A101" t="s">
        <v>251</v>
      </c>
      <c r="B101">
        <v>3.24</v>
      </c>
      <c r="C101">
        <v>0</v>
      </c>
      <c r="D101">
        <v>0</v>
      </c>
      <c r="E101" s="24">
        <v>20</v>
      </c>
      <c r="F101" t="s">
        <v>189</v>
      </c>
      <c r="G101" s="25">
        <v>8.5504385999999997</v>
      </c>
      <c r="H101">
        <v>6.5</v>
      </c>
      <c r="I101">
        <v>6.5</v>
      </c>
      <c r="J101" s="24">
        <v>0</v>
      </c>
      <c r="K101">
        <v>0.85</v>
      </c>
      <c r="L101">
        <v>6.5</v>
      </c>
      <c r="M101">
        <v>1</v>
      </c>
      <c r="N101">
        <v>10</v>
      </c>
      <c r="O101">
        <v>100</v>
      </c>
      <c r="P101">
        <v>0</v>
      </c>
    </row>
    <row r="102" spans="1:16">
      <c r="A102" t="s">
        <v>57</v>
      </c>
      <c r="B102">
        <v>3.24</v>
      </c>
      <c r="C102">
        <v>0</v>
      </c>
      <c r="D102">
        <v>0</v>
      </c>
      <c r="E102" s="24">
        <v>20</v>
      </c>
      <c r="F102" t="s">
        <v>189</v>
      </c>
      <c r="G102" s="25">
        <v>8.5</v>
      </c>
      <c r="H102">
        <v>376.9</v>
      </c>
      <c r="I102">
        <v>376.9</v>
      </c>
      <c r="J102" s="24">
        <v>0</v>
      </c>
      <c r="K102">
        <v>0.85</v>
      </c>
      <c r="L102">
        <v>376.9</v>
      </c>
      <c r="M102">
        <v>1</v>
      </c>
      <c r="N102">
        <v>10</v>
      </c>
      <c r="O102">
        <v>100</v>
      </c>
      <c r="P102">
        <v>0</v>
      </c>
    </row>
    <row r="103" spans="1:16">
      <c r="A103" t="s">
        <v>58</v>
      </c>
      <c r="B103">
        <v>3.24</v>
      </c>
      <c r="C103">
        <v>0</v>
      </c>
      <c r="D103">
        <v>0</v>
      </c>
      <c r="E103" s="24">
        <v>20</v>
      </c>
      <c r="F103" t="s">
        <v>189</v>
      </c>
      <c r="G103" s="25">
        <v>8.5</v>
      </c>
      <c r="H103">
        <v>465.2</v>
      </c>
      <c r="I103">
        <v>465.2</v>
      </c>
      <c r="J103" s="24">
        <v>0</v>
      </c>
      <c r="K103">
        <v>0.85</v>
      </c>
      <c r="L103">
        <v>465.2</v>
      </c>
      <c r="M103">
        <v>1</v>
      </c>
      <c r="N103">
        <v>10</v>
      </c>
      <c r="O103">
        <v>100</v>
      </c>
      <c r="P103">
        <v>0</v>
      </c>
    </row>
    <row r="104" spans="1:16">
      <c r="A104" t="s">
        <v>59</v>
      </c>
      <c r="B104">
        <v>3.24</v>
      </c>
      <c r="C104">
        <v>0</v>
      </c>
      <c r="D104">
        <v>0</v>
      </c>
      <c r="E104" s="24">
        <v>20</v>
      </c>
      <c r="F104" t="s">
        <v>189</v>
      </c>
      <c r="G104" s="25">
        <v>8.5</v>
      </c>
      <c r="H104">
        <v>102.4</v>
      </c>
      <c r="I104">
        <v>102.4</v>
      </c>
      <c r="J104" s="24">
        <v>0</v>
      </c>
      <c r="K104">
        <v>0.85</v>
      </c>
      <c r="L104">
        <v>102.4</v>
      </c>
      <c r="M104">
        <v>1</v>
      </c>
      <c r="N104">
        <v>10</v>
      </c>
      <c r="O104">
        <v>100</v>
      </c>
      <c r="P104">
        <v>0</v>
      </c>
    </row>
    <row r="105" spans="1:16">
      <c r="A105" t="s">
        <v>60</v>
      </c>
      <c r="B105">
        <v>3.24</v>
      </c>
      <c r="C105">
        <v>0</v>
      </c>
      <c r="D105">
        <v>0</v>
      </c>
      <c r="E105" s="24">
        <v>20</v>
      </c>
      <c r="F105" t="s">
        <v>189</v>
      </c>
      <c r="G105" s="25">
        <v>8.5</v>
      </c>
      <c r="H105">
        <v>64.7</v>
      </c>
      <c r="I105">
        <v>64.7</v>
      </c>
      <c r="J105" s="24">
        <v>0</v>
      </c>
      <c r="K105">
        <v>0.85</v>
      </c>
      <c r="L105">
        <v>64.7</v>
      </c>
      <c r="M105">
        <v>1</v>
      </c>
      <c r="N105">
        <v>10</v>
      </c>
      <c r="O105">
        <v>100</v>
      </c>
      <c r="P105">
        <v>0</v>
      </c>
    </row>
    <row r="106" spans="1:16">
      <c r="A106" t="s">
        <v>61</v>
      </c>
      <c r="B106">
        <v>2.04</v>
      </c>
      <c r="C106">
        <v>0</v>
      </c>
      <c r="D106">
        <v>0</v>
      </c>
      <c r="E106" s="24">
        <v>20</v>
      </c>
      <c r="F106" t="s">
        <v>189</v>
      </c>
      <c r="G106" s="25">
        <v>0.47074480000000002</v>
      </c>
      <c r="H106">
        <v>316.39999999999998</v>
      </c>
      <c r="I106">
        <v>316.39999999999998</v>
      </c>
      <c r="J106" s="24">
        <v>0</v>
      </c>
      <c r="K106">
        <v>0.85</v>
      </c>
      <c r="L106">
        <v>316.39999999999998</v>
      </c>
      <c r="M106">
        <v>0.5</v>
      </c>
      <c r="N106">
        <v>100</v>
      </c>
      <c r="O106">
        <v>5000</v>
      </c>
      <c r="P106">
        <v>1000</v>
      </c>
    </row>
    <row r="107" spans="1:16">
      <c r="A107" t="s">
        <v>62</v>
      </c>
      <c r="B107">
        <v>3.24</v>
      </c>
      <c r="C107">
        <v>0</v>
      </c>
      <c r="D107">
        <v>0</v>
      </c>
      <c r="E107" s="24">
        <v>20</v>
      </c>
      <c r="F107" t="s">
        <v>189</v>
      </c>
      <c r="G107" s="25">
        <v>12.148523600000001</v>
      </c>
      <c r="H107">
        <v>6.9</v>
      </c>
      <c r="I107">
        <v>6.9</v>
      </c>
      <c r="J107" s="24">
        <v>0</v>
      </c>
      <c r="K107">
        <v>0.85</v>
      </c>
      <c r="L107">
        <v>6.9</v>
      </c>
      <c r="M107">
        <v>1</v>
      </c>
      <c r="N107">
        <v>10</v>
      </c>
      <c r="O107">
        <v>100</v>
      </c>
      <c r="P107">
        <v>0</v>
      </c>
    </row>
    <row r="108" spans="1:16">
      <c r="A108" t="s">
        <v>63</v>
      </c>
      <c r="B108">
        <v>2.04</v>
      </c>
      <c r="C108">
        <v>0</v>
      </c>
      <c r="D108">
        <v>0</v>
      </c>
      <c r="E108" s="24">
        <v>20</v>
      </c>
      <c r="F108" t="s">
        <v>189</v>
      </c>
      <c r="G108" s="25">
        <v>2.4296999999999999E-2</v>
      </c>
      <c r="H108">
        <v>250</v>
      </c>
      <c r="I108">
        <v>250</v>
      </c>
      <c r="J108" s="24">
        <v>0</v>
      </c>
      <c r="K108">
        <v>0.85</v>
      </c>
      <c r="L108">
        <v>250</v>
      </c>
      <c r="M108">
        <v>0.5</v>
      </c>
      <c r="N108">
        <v>100</v>
      </c>
      <c r="O108">
        <v>5000</v>
      </c>
      <c r="P108">
        <v>1000</v>
      </c>
    </row>
    <row r="109" spans="1:16">
      <c r="A109" t="s">
        <v>64</v>
      </c>
      <c r="B109">
        <v>2.04</v>
      </c>
      <c r="C109">
        <v>0</v>
      </c>
      <c r="D109">
        <v>0</v>
      </c>
      <c r="E109" s="24">
        <v>20</v>
      </c>
      <c r="F109" t="s">
        <v>189</v>
      </c>
      <c r="G109" s="25">
        <v>2.7581536</v>
      </c>
      <c r="H109">
        <v>128.4</v>
      </c>
      <c r="I109">
        <v>128.4</v>
      </c>
      <c r="J109" s="24">
        <v>0</v>
      </c>
      <c r="K109">
        <v>0.85</v>
      </c>
      <c r="L109">
        <v>128.4</v>
      </c>
      <c r="M109">
        <v>0.5</v>
      </c>
      <c r="N109">
        <v>100</v>
      </c>
      <c r="O109">
        <v>5000</v>
      </c>
      <c r="P109">
        <v>1000</v>
      </c>
    </row>
    <row r="110" spans="1:16">
      <c r="A110" t="s">
        <v>65</v>
      </c>
      <c r="B110">
        <v>3.24</v>
      </c>
      <c r="C110">
        <v>0</v>
      </c>
      <c r="D110">
        <v>0</v>
      </c>
      <c r="E110" s="24">
        <v>20</v>
      </c>
      <c r="F110" t="s">
        <v>189</v>
      </c>
      <c r="G110" s="25">
        <v>8.5</v>
      </c>
      <c r="H110">
        <v>80</v>
      </c>
      <c r="I110">
        <v>80</v>
      </c>
      <c r="J110" s="24">
        <v>0</v>
      </c>
      <c r="K110">
        <v>0.85</v>
      </c>
      <c r="L110">
        <v>80</v>
      </c>
      <c r="M110">
        <v>1</v>
      </c>
      <c r="N110">
        <v>10</v>
      </c>
      <c r="O110">
        <v>100</v>
      </c>
      <c r="P110">
        <v>0</v>
      </c>
    </row>
    <row r="111" spans="1:16">
      <c r="A111" t="s">
        <v>66</v>
      </c>
      <c r="B111">
        <v>3.24</v>
      </c>
      <c r="C111">
        <v>0</v>
      </c>
      <c r="D111">
        <v>0</v>
      </c>
      <c r="E111" s="24">
        <v>20</v>
      </c>
      <c r="F111" t="s">
        <v>189</v>
      </c>
      <c r="G111" s="25">
        <v>12.230092699999998</v>
      </c>
      <c r="H111">
        <v>91.2</v>
      </c>
      <c r="I111">
        <v>91.2</v>
      </c>
      <c r="J111" s="24">
        <v>0</v>
      </c>
      <c r="K111">
        <v>0.85</v>
      </c>
      <c r="L111">
        <v>91.2</v>
      </c>
      <c r="M111">
        <v>1</v>
      </c>
      <c r="N111">
        <v>10</v>
      </c>
      <c r="O111">
        <v>100</v>
      </c>
      <c r="P111">
        <v>0</v>
      </c>
    </row>
    <row r="112" spans="1:16">
      <c r="A112" t="s">
        <v>67</v>
      </c>
      <c r="B112">
        <v>2.04</v>
      </c>
      <c r="C112">
        <v>0</v>
      </c>
      <c r="D112">
        <v>0</v>
      </c>
      <c r="E112" s="24">
        <v>20</v>
      </c>
      <c r="F112" t="s">
        <v>189</v>
      </c>
      <c r="G112" s="25">
        <v>0.74255280000000001</v>
      </c>
      <c r="H112">
        <v>168</v>
      </c>
      <c r="I112">
        <v>168</v>
      </c>
      <c r="J112" s="24">
        <v>0</v>
      </c>
      <c r="K112">
        <v>0.85</v>
      </c>
      <c r="L112">
        <v>168</v>
      </c>
      <c r="M112">
        <v>0.5</v>
      </c>
      <c r="N112">
        <v>100</v>
      </c>
      <c r="O112">
        <v>5000</v>
      </c>
      <c r="P112">
        <v>1000</v>
      </c>
    </row>
    <row r="113" spans="1:16">
      <c r="A113" t="s">
        <v>68</v>
      </c>
      <c r="B113">
        <v>2.04</v>
      </c>
      <c r="C113">
        <v>0</v>
      </c>
      <c r="D113">
        <v>0</v>
      </c>
      <c r="E113" s="24">
        <v>20</v>
      </c>
      <c r="F113" t="s">
        <v>189</v>
      </c>
      <c r="G113" s="25">
        <v>3.5881694000000004</v>
      </c>
      <c r="H113">
        <v>96</v>
      </c>
      <c r="I113">
        <v>96</v>
      </c>
      <c r="J113" s="24">
        <v>0</v>
      </c>
      <c r="K113">
        <v>0.85</v>
      </c>
      <c r="L113">
        <v>96</v>
      </c>
      <c r="M113">
        <v>0.5</v>
      </c>
      <c r="N113">
        <v>100</v>
      </c>
      <c r="O113">
        <v>5000</v>
      </c>
      <c r="P113">
        <v>1000</v>
      </c>
    </row>
    <row r="114" spans="1:16">
      <c r="A114" t="s">
        <v>69</v>
      </c>
      <c r="B114">
        <v>2.04</v>
      </c>
      <c r="C114">
        <v>0</v>
      </c>
      <c r="D114">
        <v>0</v>
      </c>
      <c r="E114" s="24">
        <v>20</v>
      </c>
      <c r="F114" t="s">
        <v>189</v>
      </c>
      <c r="G114" s="25">
        <v>5.8380627</v>
      </c>
      <c r="H114">
        <v>35</v>
      </c>
      <c r="I114">
        <v>35</v>
      </c>
      <c r="J114" s="24">
        <v>0</v>
      </c>
      <c r="K114">
        <v>0.85</v>
      </c>
      <c r="L114">
        <v>35</v>
      </c>
      <c r="M114">
        <v>0.5</v>
      </c>
      <c r="N114">
        <v>100</v>
      </c>
      <c r="O114">
        <v>5000</v>
      </c>
      <c r="P114">
        <v>1000</v>
      </c>
    </row>
    <row r="115" spans="1:16">
      <c r="A115" t="s">
        <v>70</v>
      </c>
      <c r="B115">
        <v>3.24</v>
      </c>
      <c r="C115">
        <v>0</v>
      </c>
      <c r="D115">
        <v>0</v>
      </c>
      <c r="E115" s="24">
        <v>20</v>
      </c>
      <c r="F115" t="s">
        <v>189</v>
      </c>
      <c r="G115" s="25">
        <v>10.0521078</v>
      </c>
      <c r="H115">
        <v>6</v>
      </c>
      <c r="I115">
        <v>6</v>
      </c>
      <c r="J115" s="24">
        <v>0</v>
      </c>
      <c r="K115">
        <v>0.85</v>
      </c>
      <c r="L115">
        <v>6</v>
      </c>
      <c r="M115">
        <v>1</v>
      </c>
      <c r="N115">
        <v>10</v>
      </c>
      <c r="O115">
        <v>100</v>
      </c>
      <c r="P115">
        <v>0</v>
      </c>
    </row>
    <row r="116" spans="1:16">
      <c r="A116" t="s">
        <v>71</v>
      </c>
      <c r="B116">
        <v>3.24</v>
      </c>
      <c r="C116">
        <v>0</v>
      </c>
      <c r="D116">
        <v>0</v>
      </c>
      <c r="E116" s="24">
        <v>20</v>
      </c>
      <c r="F116" t="s">
        <v>189</v>
      </c>
      <c r="G116" s="25">
        <v>10.3777685</v>
      </c>
      <c r="H116">
        <v>252</v>
      </c>
      <c r="I116">
        <v>252</v>
      </c>
      <c r="J116" s="24">
        <v>0</v>
      </c>
      <c r="K116">
        <v>0.85</v>
      </c>
      <c r="L116">
        <v>252</v>
      </c>
      <c r="M116">
        <v>1</v>
      </c>
      <c r="N116">
        <v>10</v>
      </c>
      <c r="O116">
        <v>100</v>
      </c>
      <c r="P116">
        <v>0</v>
      </c>
    </row>
    <row r="117" spans="1:16">
      <c r="A117" t="s">
        <v>72</v>
      </c>
      <c r="B117">
        <v>3.24</v>
      </c>
      <c r="C117">
        <v>0</v>
      </c>
      <c r="D117">
        <v>0</v>
      </c>
      <c r="E117" s="24">
        <v>20</v>
      </c>
      <c r="F117" t="s">
        <v>189</v>
      </c>
      <c r="G117" s="25">
        <v>11.9530423</v>
      </c>
      <c r="H117">
        <v>41</v>
      </c>
      <c r="I117">
        <v>41</v>
      </c>
      <c r="J117" s="24">
        <v>0</v>
      </c>
      <c r="K117">
        <v>0.85</v>
      </c>
      <c r="L117">
        <v>41</v>
      </c>
      <c r="M117">
        <v>1</v>
      </c>
      <c r="N117">
        <v>10</v>
      </c>
      <c r="O117">
        <v>100</v>
      </c>
      <c r="P117">
        <v>0</v>
      </c>
    </row>
    <row r="118" spans="1:16">
      <c r="A118" t="s">
        <v>73</v>
      </c>
      <c r="B118">
        <v>3.24</v>
      </c>
      <c r="C118">
        <v>0</v>
      </c>
      <c r="D118">
        <v>0</v>
      </c>
      <c r="E118" s="24">
        <v>20</v>
      </c>
      <c r="F118" t="s">
        <v>189</v>
      </c>
      <c r="G118" s="25">
        <v>8.0859674000000012</v>
      </c>
      <c r="H118">
        <v>344</v>
      </c>
      <c r="I118">
        <v>344</v>
      </c>
      <c r="J118" s="24">
        <v>0</v>
      </c>
      <c r="K118">
        <v>0.85</v>
      </c>
      <c r="L118">
        <v>344</v>
      </c>
      <c r="M118">
        <v>1</v>
      </c>
      <c r="N118">
        <v>10</v>
      </c>
      <c r="O118">
        <v>100</v>
      </c>
      <c r="P118">
        <v>0</v>
      </c>
    </row>
    <row r="119" spans="1:16">
      <c r="A119" t="s">
        <v>74</v>
      </c>
      <c r="B119">
        <v>3.24</v>
      </c>
      <c r="C119">
        <v>0</v>
      </c>
      <c r="D119">
        <v>0</v>
      </c>
      <c r="E119" s="24">
        <v>20</v>
      </c>
      <c r="F119" t="s">
        <v>189</v>
      </c>
      <c r="G119" s="25">
        <v>10.5846138</v>
      </c>
      <c r="H119">
        <v>643.6</v>
      </c>
      <c r="I119">
        <v>643.6</v>
      </c>
      <c r="J119" s="24">
        <v>0</v>
      </c>
      <c r="K119">
        <v>0.85</v>
      </c>
      <c r="L119">
        <v>643.6</v>
      </c>
      <c r="M119">
        <v>1</v>
      </c>
      <c r="N119">
        <v>10</v>
      </c>
      <c r="O119">
        <v>100</v>
      </c>
      <c r="P119">
        <v>0</v>
      </c>
    </row>
    <row r="120" spans="1:16">
      <c r="A120" t="s">
        <v>75</v>
      </c>
      <c r="B120">
        <v>2.04</v>
      </c>
      <c r="C120">
        <v>0</v>
      </c>
      <c r="D120">
        <v>0</v>
      </c>
      <c r="E120" s="24">
        <v>20</v>
      </c>
      <c r="F120" t="s">
        <v>189</v>
      </c>
      <c r="G120" s="25">
        <v>6.8515945</v>
      </c>
      <c r="H120">
        <v>34.200000000000003</v>
      </c>
      <c r="I120">
        <v>34.200000000000003</v>
      </c>
      <c r="J120" s="24">
        <v>0</v>
      </c>
      <c r="K120">
        <v>0.85</v>
      </c>
      <c r="L120">
        <v>34.200000000000003</v>
      </c>
      <c r="M120">
        <v>0.5</v>
      </c>
      <c r="N120">
        <v>100</v>
      </c>
      <c r="O120">
        <v>5000</v>
      </c>
      <c r="P120">
        <v>1000</v>
      </c>
    </row>
    <row r="121" spans="1:16">
      <c r="A121" t="s">
        <v>76</v>
      </c>
      <c r="B121">
        <v>3.24</v>
      </c>
      <c r="C121">
        <v>0</v>
      </c>
      <c r="D121">
        <v>0</v>
      </c>
      <c r="E121" s="24">
        <v>20</v>
      </c>
      <c r="F121" t="s">
        <v>189</v>
      </c>
      <c r="G121" s="25">
        <v>8.5</v>
      </c>
      <c r="H121">
        <v>32.4</v>
      </c>
      <c r="I121">
        <v>32.4</v>
      </c>
      <c r="J121" s="24">
        <v>0</v>
      </c>
      <c r="K121">
        <v>0.85</v>
      </c>
      <c r="L121">
        <v>32.4</v>
      </c>
      <c r="M121">
        <v>1</v>
      </c>
      <c r="N121">
        <v>10</v>
      </c>
      <c r="O121">
        <v>100</v>
      </c>
      <c r="P121">
        <v>0</v>
      </c>
    </row>
    <row r="122" spans="1:16">
      <c r="A122" t="s">
        <v>77</v>
      </c>
      <c r="B122">
        <v>2.04</v>
      </c>
      <c r="C122">
        <v>0</v>
      </c>
      <c r="D122">
        <v>0</v>
      </c>
      <c r="E122" s="24">
        <v>20</v>
      </c>
      <c r="F122" t="s">
        <v>189</v>
      </c>
      <c r="G122" s="25">
        <v>5.1357545</v>
      </c>
      <c r="H122">
        <v>63.1</v>
      </c>
      <c r="I122">
        <v>63.1</v>
      </c>
      <c r="J122" s="24">
        <v>0</v>
      </c>
      <c r="K122">
        <v>0.85</v>
      </c>
      <c r="L122">
        <v>63.1</v>
      </c>
      <c r="M122">
        <v>0.5</v>
      </c>
      <c r="N122">
        <v>100</v>
      </c>
      <c r="O122">
        <v>5000</v>
      </c>
      <c r="P122">
        <v>1000</v>
      </c>
    </row>
    <row r="123" spans="1:16">
      <c r="A123" t="s">
        <v>78</v>
      </c>
      <c r="B123">
        <v>4.6900000000000004</v>
      </c>
      <c r="C123">
        <v>0</v>
      </c>
      <c r="D123">
        <v>0</v>
      </c>
      <c r="E123" s="24">
        <v>20</v>
      </c>
      <c r="F123" t="s">
        <v>188</v>
      </c>
      <c r="G123" s="25">
        <v>11.7565966</v>
      </c>
      <c r="H123">
        <v>363</v>
      </c>
      <c r="I123">
        <v>363</v>
      </c>
      <c r="J123" s="24">
        <v>0</v>
      </c>
      <c r="K123">
        <v>0.85</v>
      </c>
      <c r="L123">
        <v>363</v>
      </c>
      <c r="M123">
        <v>0.2</v>
      </c>
      <c r="N123">
        <v>300</v>
      </c>
      <c r="O123">
        <v>20000</v>
      </c>
      <c r="P123">
        <v>10000</v>
      </c>
    </row>
    <row r="124" spans="1:16">
      <c r="A124" t="s">
        <v>79</v>
      </c>
      <c r="B124">
        <v>3.24</v>
      </c>
      <c r="C124">
        <v>0</v>
      </c>
      <c r="D124">
        <v>0</v>
      </c>
      <c r="E124" s="24">
        <v>20</v>
      </c>
      <c r="F124" t="s">
        <v>189</v>
      </c>
      <c r="G124" s="25">
        <v>7.5463057999999998</v>
      </c>
      <c r="H124">
        <v>1328.6</v>
      </c>
      <c r="I124">
        <v>1328.6</v>
      </c>
      <c r="J124" s="24">
        <v>0</v>
      </c>
      <c r="K124">
        <v>0.85</v>
      </c>
      <c r="L124">
        <v>1328.6</v>
      </c>
      <c r="M124">
        <v>1</v>
      </c>
      <c r="N124">
        <v>10</v>
      </c>
      <c r="O124">
        <v>100</v>
      </c>
      <c r="P124">
        <v>0</v>
      </c>
    </row>
    <row r="125" spans="1:16">
      <c r="A125" t="s">
        <v>80</v>
      </c>
      <c r="B125">
        <v>3.24</v>
      </c>
      <c r="C125">
        <v>0</v>
      </c>
      <c r="D125">
        <v>0</v>
      </c>
      <c r="E125" s="24">
        <v>20</v>
      </c>
      <c r="F125" t="s">
        <v>189</v>
      </c>
      <c r="G125" s="25">
        <v>12.728316000000001</v>
      </c>
      <c r="H125">
        <v>191.1</v>
      </c>
      <c r="I125">
        <v>191.1</v>
      </c>
      <c r="J125" s="24">
        <v>0</v>
      </c>
      <c r="K125">
        <v>0.85</v>
      </c>
      <c r="L125">
        <v>191.1</v>
      </c>
      <c r="M125">
        <v>1</v>
      </c>
      <c r="N125">
        <v>10</v>
      </c>
      <c r="O125">
        <v>100</v>
      </c>
      <c r="P125">
        <v>0</v>
      </c>
    </row>
    <row r="126" spans="1:16">
      <c r="A126" t="s">
        <v>81</v>
      </c>
      <c r="B126">
        <v>3.24</v>
      </c>
      <c r="C126">
        <v>0</v>
      </c>
      <c r="D126">
        <v>0</v>
      </c>
      <c r="E126" s="24">
        <v>20</v>
      </c>
      <c r="F126" t="s">
        <v>189</v>
      </c>
      <c r="G126" s="25">
        <v>8.5245431000000007</v>
      </c>
      <c r="H126">
        <v>230</v>
      </c>
      <c r="I126">
        <v>230</v>
      </c>
      <c r="J126" s="24">
        <v>0</v>
      </c>
      <c r="K126">
        <v>0.85</v>
      </c>
      <c r="L126">
        <v>230</v>
      </c>
      <c r="M126">
        <v>1</v>
      </c>
      <c r="N126">
        <v>10</v>
      </c>
      <c r="O126">
        <v>100</v>
      </c>
      <c r="P126">
        <v>0</v>
      </c>
    </row>
    <row r="127" spans="1:16">
      <c r="A127" t="s">
        <v>27</v>
      </c>
      <c r="B127">
        <v>3.24</v>
      </c>
      <c r="C127">
        <v>0</v>
      </c>
      <c r="D127">
        <v>0</v>
      </c>
      <c r="E127" s="24">
        <v>20</v>
      </c>
      <c r="F127" t="s">
        <v>189</v>
      </c>
      <c r="G127" s="25">
        <v>8.5</v>
      </c>
      <c r="H127">
        <v>55</v>
      </c>
      <c r="I127">
        <v>55</v>
      </c>
      <c r="J127" s="24">
        <v>0</v>
      </c>
      <c r="K127">
        <v>0.85</v>
      </c>
      <c r="L127">
        <v>55</v>
      </c>
      <c r="M127">
        <v>1</v>
      </c>
      <c r="N127">
        <v>10</v>
      </c>
      <c r="O127">
        <v>100</v>
      </c>
      <c r="P127">
        <v>0</v>
      </c>
    </row>
    <row r="128" spans="1:16">
      <c r="A128" t="s">
        <v>82</v>
      </c>
      <c r="B128">
        <v>3.24</v>
      </c>
      <c r="C128">
        <v>0</v>
      </c>
      <c r="D128">
        <v>0</v>
      </c>
      <c r="E128" s="24">
        <v>20</v>
      </c>
      <c r="F128" t="s">
        <v>189</v>
      </c>
      <c r="G128" s="25">
        <v>8.5</v>
      </c>
      <c r="H128">
        <v>3.7</v>
      </c>
      <c r="I128">
        <v>3.7</v>
      </c>
      <c r="J128" s="24">
        <v>0</v>
      </c>
      <c r="K128">
        <v>0.85</v>
      </c>
      <c r="L128">
        <v>3.7</v>
      </c>
      <c r="M128">
        <v>1</v>
      </c>
      <c r="N128">
        <v>10</v>
      </c>
      <c r="O128">
        <v>100</v>
      </c>
      <c r="P128">
        <v>0</v>
      </c>
    </row>
    <row r="129" spans="1:16">
      <c r="A129" t="s">
        <v>83</v>
      </c>
      <c r="B129">
        <v>3.24</v>
      </c>
      <c r="C129">
        <v>0</v>
      </c>
      <c r="D129">
        <v>0</v>
      </c>
      <c r="E129" s="24">
        <v>20</v>
      </c>
      <c r="F129" t="s">
        <v>189</v>
      </c>
      <c r="G129" s="25">
        <v>12.8353866</v>
      </c>
      <c r="H129">
        <v>2</v>
      </c>
      <c r="I129">
        <v>2</v>
      </c>
      <c r="J129" s="24">
        <v>0</v>
      </c>
      <c r="K129">
        <v>0.85</v>
      </c>
      <c r="L129">
        <v>2</v>
      </c>
      <c r="M129">
        <v>1</v>
      </c>
      <c r="N129">
        <v>10</v>
      </c>
      <c r="O129">
        <v>100</v>
      </c>
      <c r="P129">
        <v>0</v>
      </c>
    </row>
    <row r="130" spans="1:16">
      <c r="A130" t="s">
        <v>84</v>
      </c>
      <c r="B130">
        <v>3.24</v>
      </c>
      <c r="C130">
        <v>0</v>
      </c>
      <c r="D130">
        <v>0</v>
      </c>
      <c r="E130" s="24">
        <v>20</v>
      </c>
      <c r="F130" t="s">
        <v>189</v>
      </c>
      <c r="G130" s="25">
        <v>13.5728554</v>
      </c>
      <c r="H130">
        <v>3.6</v>
      </c>
      <c r="I130">
        <v>3.6</v>
      </c>
      <c r="J130" s="24">
        <v>0</v>
      </c>
      <c r="K130">
        <v>0.85</v>
      </c>
      <c r="L130">
        <v>3.6</v>
      </c>
      <c r="M130">
        <v>1</v>
      </c>
      <c r="N130">
        <v>10</v>
      </c>
      <c r="O130">
        <v>100</v>
      </c>
      <c r="P130">
        <v>0</v>
      </c>
    </row>
    <row r="131" spans="1:16">
      <c r="A131" t="s">
        <v>85</v>
      </c>
      <c r="B131">
        <v>3.24</v>
      </c>
      <c r="C131">
        <v>0</v>
      </c>
      <c r="D131">
        <v>0</v>
      </c>
      <c r="E131" s="24">
        <v>20</v>
      </c>
      <c r="F131" t="s">
        <v>189</v>
      </c>
      <c r="G131" s="25">
        <v>8.5</v>
      </c>
      <c r="H131">
        <v>3.4</v>
      </c>
      <c r="I131">
        <v>3.4</v>
      </c>
      <c r="J131" s="24">
        <v>0</v>
      </c>
      <c r="K131">
        <v>0.85</v>
      </c>
      <c r="L131">
        <v>3.4</v>
      </c>
      <c r="M131">
        <v>1</v>
      </c>
      <c r="N131">
        <v>10</v>
      </c>
      <c r="O131">
        <v>100</v>
      </c>
      <c r="P131">
        <v>0</v>
      </c>
    </row>
    <row r="132" spans="1:16">
      <c r="A132" t="s">
        <v>86</v>
      </c>
      <c r="B132">
        <v>3.24</v>
      </c>
      <c r="C132">
        <v>0</v>
      </c>
      <c r="D132">
        <v>0</v>
      </c>
      <c r="E132" s="24">
        <v>20</v>
      </c>
      <c r="F132" t="s">
        <v>189</v>
      </c>
      <c r="G132" s="25">
        <v>8.5</v>
      </c>
      <c r="H132">
        <v>3.5</v>
      </c>
      <c r="I132">
        <v>3.5</v>
      </c>
      <c r="J132" s="24">
        <v>0</v>
      </c>
      <c r="K132">
        <v>0.85</v>
      </c>
      <c r="L132">
        <v>3.5</v>
      </c>
      <c r="M132">
        <v>1</v>
      </c>
      <c r="N132">
        <v>10</v>
      </c>
      <c r="O132">
        <v>100</v>
      </c>
      <c r="P132">
        <v>0</v>
      </c>
    </row>
    <row r="133" spans="1:16">
      <c r="A133" t="s">
        <v>87</v>
      </c>
      <c r="B133">
        <v>3.24</v>
      </c>
      <c r="C133">
        <v>0</v>
      </c>
      <c r="D133">
        <v>0</v>
      </c>
      <c r="E133" s="24">
        <v>20</v>
      </c>
      <c r="F133" t="s">
        <v>189</v>
      </c>
      <c r="G133" s="25">
        <v>8.2851766000000016</v>
      </c>
      <c r="H133">
        <v>497.9</v>
      </c>
      <c r="I133">
        <v>497.9</v>
      </c>
      <c r="J133" s="24">
        <v>0</v>
      </c>
      <c r="K133">
        <v>0.85</v>
      </c>
      <c r="L133">
        <v>497.9</v>
      </c>
      <c r="M133">
        <v>1</v>
      </c>
      <c r="N133">
        <v>10</v>
      </c>
      <c r="O133">
        <v>100</v>
      </c>
      <c r="P133">
        <v>0</v>
      </c>
    </row>
    <row r="134" spans="1:16">
      <c r="A134" t="s">
        <v>88</v>
      </c>
      <c r="B134">
        <v>3.24</v>
      </c>
      <c r="C134">
        <v>0</v>
      </c>
      <c r="D134">
        <v>0</v>
      </c>
      <c r="E134" s="24">
        <v>20</v>
      </c>
      <c r="F134" t="s">
        <v>189</v>
      </c>
      <c r="G134" s="25">
        <v>7.9992640000000002</v>
      </c>
      <c r="H134">
        <v>282.60000000000002</v>
      </c>
      <c r="I134">
        <v>282.60000000000002</v>
      </c>
      <c r="J134" s="24">
        <v>0</v>
      </c>
      <c r="K134">
        <v>0.85</v>
      </c>
      <c r="L134">
        <v>282.60000000000002</v>
      </c>
      <c r="M134">
        <v>1</v>
      </c>
      <c r="N134">
        <v>10</v>
      </c>
      <c r="O134">
        <v>100</v>
      </c>
      <c r="P134">
        <v>0</v>
      </c>
    </row>
    <row r="135" spans="1:16">
      <c r="A135" t="s">
        <v>414</v>
      </c>
      <c r="B135">
        <v>3.24</v>
      </c>
      <c r="C135">
        <v>0</v>
      </c>
      <c r="D135">
        <v>0</v>
      </c>
      <c r="E135" s="24">
        <v>20</v>
      </c>
      <c r="F135" t="s">
        <v>189</v>
      </c>
      <c r="G135" s="25">
        <v>12.7314375</v>
      </c>
      <c r="H135">
        <v>3</v>
      </c>
      <c r="I135">
        <v>3</v>
      </c>
      <c r="J135" s="24">
        <v>0</v>
      </c>
      <c r="K135">
        <v>0.85</v>
      </c>
      <c r="L135">
        <v>3</v>
      </c>
      <c r="M135">
        <v>1</v>
      </c>
      <c r="N135">
        <v>10</v>
      </c>
      <c r="O135">
        <v>100</v>
      </c>
      <c r="P135">
        <v>0</v>
      </c>
    </row>
    <row r="136" spans="1:16">
      <c r="A136" t="s">
        <v>89</v>
      </c>
      <c r="B136">
        <v>3.24</v>
      </c>
      <c r="C136">
        <v>0</v>
      </c>
      <c r="D136">
        <v>0</v>
      </c>
      <c r="E136" s="24">
        <v>20</v>
      </c>
      <c r="F136" t="s">
        <v>189</v>
      </c>
      <c r="G136" s="25">
        <v>10.799592199999999</v>
      </c>
      <c r="H136">
        <v>572</v>
      </c>
      <c r="I136">
        <v>572</v>
      </c>
      <c r="J136" s="24">
        <v>0</v>
      </c>
      <c r="K136">
        <v>0.85</v>
      </c>
      <c r="L136">
        <v>572</v>
      </c>
      <c r="M136">
        <v>1</v>
      </c>
      <c r="N136">
        <v>10</v>
      </c>
      <c r="O136">
        <v>100</v>
      </c>
      <c r="P136">
        <v>0</v>
      </c>
    </row>
    <row r="137" spans="1:16">
      <c r="A137" t="s">
        <v>90</v>
      </c>
      <c r="B137">
        <v>3.24</v>
      </c>
      <c r="C137">
        <v>0</v>
      </c>
      <c r="D137">
        <v>0</v>
      </c>
      <c r="E137" s="24">
        <v>20</v>
      </c>
      <c r="F137" t="s">
        <v>189</v>
      </c>
      <c r="G137" s="25">
        <v>12.2238965</v>
      </c>
      <c r="H137">
        <v>5.6</v>
      </c>
      <c r="I137">
        <v>5.6</v>
      </c>
      <c r="J137" s="24">
        <v>0</v>
      </c>
      <c r="K137">
        <v>0.85</v>
      </c>
      <c r="L137">
        <v>5.6</v>
      </c>
      <c r="M137">
        <v>1</v>
      </c>
      <c r="N137">
        <v>10</v>
      </c>
      <c r="O137">
        <v>100</v>
      </c>
      <c r="P137">
        <v>0</v>
      </c>
    </row>
    <row r="138" spans="1:16">
      <c r="A138" t="s">
        <v>91</v>
      </c>
      <c r="B138">
        <v>2.04</v>
      </c>
      <c r="C138">
        <v>0</v>
      </c>
      <c r="D138">
        <v>0</v>
      </c>
      <c r="E138" s="24">
        <v>20</v>
      </c>
      <c r="F138" t="s">
        <v>189</v>
      </c>
      <c r="G138" s="25">
        <v>6.9258761</v>
      </c>
      <c r="H138">
        <v>815</v>
      </c>
      <c r="I138">
        <v>815</v>
      </c>
      <c r="J138" s="24">
        <v>0</v>
      </c>
      <c r="K138">
        <v>0.85</v>
      </c>
      <c r="L138">
        <v>815</v>
      </c>
      <c r="M138">
        <v>0.5</v>
      </c>
      <c r="N138">
        <v>100</v>
      </c>
      <c r="O138">
        <v>5000</v>
      </c>
      <c r="P138">
        <v>1000</v>
      </c>
    </row>
    <row r="139" spans="1:16">
      <c r="A139" t="s">
        <v>92</v>
      </c>
      <c r="B139">
        <v>3.24</v>
      </c>
      <c r="C139">
        <v>0</v>
      </c>
      <c r="D139">
        <v>0</v>
      </c>
      <c r="E139" s="24">
        <v>20</v>
      </c>
      <c r="F139" t="s">
        <v>189</v>
      </c>
      <c r="G139" s="25">
        <v>13.921009700000001</v>
      </c>
      <c r="H139">
        <v>1.1000000000000001</v>
      </c>
      <c r="I139">
        <v>1.1000000000000001</v>
      </c>
      <c r="J139" s="24">
        <v>0</v>
      </c>
      <c r="K139">
        <v>0.85</v>
      </c>
      <c r="L139">
        <v>1.1000000000000001</v>
      </c>
      <c r="M139">
        <v>1</v>
      </c>
      <c r="N139">
        <v>10</v>
      </c>
      <c r="O139">
        <v>100</v>
      </c>
      <c r="P139">
        <v>0</v>
      </c>
    </row>
    <row r="140" spans="1:16">
      <c r="A140" t="s">
        <v>93</v>
      </c>
      <c r="B140">
        <v>3.24</v>
      </c>
      <c r="C140">
        <v>0</v>
      </c>
      <c r="D140">
        <v>0</v>
      </c>
      <c r="E140" s="24">
        <v>20</v>
      </c>
      <c r="F140" t="s">
        <v>189</v>
      </c>
      <c r="G140" s="25">
        <v>10.041543600000001</v>
      </c>
      <c r="H140">
        <v>7</v>
      </c>
      <c r="I140">
        <v>7</v>
      </c>
      <c r="J140" s="24">
        <v>0</v>
      </c>
      <c r="K140">
        <v>0.85</v>
      </c>
      <c r="L140">
        <v>7</v>
      </c>
      <c r="M140">
        <v>1</v>
      </c>
      <c r="N140">
        <v>10</v>
      </c>
      <c r="O140">
        <v>100</v>
      </c>
      <c r="P140">
        <v>0</v>
      </c>
    </row>
    <row r="141" spans="1:16">
      <c r="A141" t="s">
        <v>94</v>
      </c>
      <c r="B141">
        <v>3.24</v>
      </c>
      <c r="C141">
        <v>0</v>
      </c>
      <c r="D141">
        <v>0</v>
      </c>
      <c r="E141" s="24">
        <v>20</v>
      </c>
      <c r="F141" t="s">
        <v>189</v>
      </c>
      <c r="G141" s="25">
        <v>10.0281647</v>
      </c>
      <c r="H141">
        <v>432</v>
      </c>
      <c r="I141">
        <v>432</v>
      </c>
      <c r="J141" s="24">
        <v>0</v>
      </c>
      <c r="K141">
        <v>0.85</v>
      </c>
      <c r="L141">
        <v>432</v>
      </c>
      <c r="M141">
        <v>1</v>
      </c>
      <c r="N141">
        <v>10</v>
      </c>
      <c r="O141">
        <v>100</v>
      </c>
      <c r="P141">
        <v>0</v>
      </c>
    </row>
    <row r="142" spans="1:16">
      <c r="A142" t="s">
        <v>95</v>
      </c>
      <c r="B142">
        <v>2.04</v>
      </c>
      <c r="C142">
        <v>0</v>
      </c>
      <c r="D142">
        <v>0</v>
      </c>
      <c r="E142" s="24">
        <v>20</v>
      </c>
      <c r="F142" t="s">
        <v>189</v>
      </c>
      <c r="G142" s="25">
        <v>6.9781645000000001</v>
      </c>
      <c r="H142">
        <v>1734</v>
      </c>
      <c r="I142">
        <v>1734</v>
      </c>
      <c r="J142" s="24">
        <v>0</v>
      </c>
      <c r="K142">
        <v>0.85</v>
      </c>
      <c r="L142">
        <v>1734</v>
      </c>
      <c r="M142">
        <v>0.5</v>
      </c>
      <c r="N142">
        <v>100</v>
      </c>
      <c r="O142">
        <v>5000</v>
      </c>
      <c r="P142">
        <v>1000</v>
      </c>
    </row>
    <row r="143" spans="1:16">
      <c r="A143" t="s">
        <v>96</v>
      </c>
      <c r="B143">
        <v>3.24</v>
      </c>
      <c r="C143">
        <v>0</v>
      </c>
      <c r="D143">
        <v>0</v>
      </c>
      <c r="E143" s="24">
        <v>20</v>
      </c>
      <c r="F143" t="s">
        <v>189</v>
      </c>
      <c r="G143" s="25">
        <v>7.5428810000000004</v>
      </c>
      <c r="H143">
        <v>1090.8</v>
      </c>
      <c r="I143">
        <v>1090.8</v>
      </c>
      <c r="J143" s="24">
        <v>0</v>
      </c>
      <c r="K143">
        <v>0.85</v>
      </c>
      <c r="L143">
        <v>1090.8</v>
      </c>
      <c r="M143">
        <v>1</v>
      </c>
      <c r="N143">
        <v>10</v>
      </c>
      <c r="O143">
        <v>100</v>
      </c>
      <c r="P143">
        <v>0</v>
      </c>
    </row>
    <row r="144" spans="1:16">
      <c r="A144" t="s">
        <v>97</v>
      </c>
      <c r="B144">
        <v>3.24</v>
      </c>
      <c r="C144">
        <v>0</v>
      </c>
      <c r="D144">
        <v>0</v>
      </c>
      <c r="E144" s="24">
        <v>20</v>
      </c>
      <c r="F144" t="s">
        <v>189</v>
      </c>
      <c r="G144" s="25">
        <v>7.6618202000000002</v>
      </c>
      <c r="H144">
        <v>529</v>
      </c>
      <c r="I144">
        <v>529</v>
      </c>
      <c r="J144" s="24">
        <v>0</v>
      </c>
      <c r="K144">
        <v>0.85</v>
      </c>
      <c r="L144">
        <v>529</v>
      </c>
      <c r="M144">
        <v>1</v>
      </c>
      <c r="N144">
        <v>10</v>
      </c>
      <c r="O144">
        <v>100</v>
      </c>
      <c r="P144">
        <v>0</v>
      </c>
    </row>
    <row r="145" spans="1:16">
      <c r="A145" t="s">
        <v>98</v>
      </c>
      <c r="B145">
        <v>2.04</v>
      </c>
      <c r="C145">
        <v>0</v>
      </c>
      <c r="D145">
        <v>0</v>
      </c>
      <c r="E145" s="24">
        <v>20</v>
      </c>
      <c r="F145" t="s">
        <v>189</v>
      </c>
      <c r="G145" s="25">
        <v>7.2956108999999998</v>
      </c>
      <c r="H145">
        <v>801</v>
      </c>
      <c r="I145">
        <v>801</v>
      </c>
      <c r="J145" s="24">
        <v>0</v>
      </c>
      <c r="K145">
        <v>0.85</v>
      </c>
      <c r="L145">
        <v>801</v>
      </c>
      <c r="M145">
        <v>0.5</v>
      </c>
      <c r="N145">
        <v>100</v>
      </c>
      <c r="O145">
        <v>5000</v>
      </c>
      <c r="P145">
        <v>1000</v>
      </c>
    </row>
    <row r="146" spans="1:16">
      <c r="A146" t="s">
        <v>99</v>
      </c>
      <c r="B146">
        <v>2.04</v>
      </c>
      <c r="C146">
        <v>0</v>
      </c>
      <c r="D146">
        <v>0</v>
      </c>
      <c r="E146" s="24">
        <v>20</v>
      </c>
      <c r="F146" t="s">
        <v>189</v>
      </c>
      <c r="G146" s="25">
        <v>7.3831581999999996</v>
      </c>
      <c r="H146">
        <v>898.2</v>
      </c>
      <c r="I146">
        <v>898.2</v>
      </c>
      <c r="J146" s="24">
        <v>0</v>
      </c>
      <c r="K146">
        <v>0.85</v>
      </c>
      <c r="L146">
        <v>898.2</v>
      </c>
      <c r="M146">
        <v>0.5</v>
      </c>
      <c r="N146">
        <v>100</v>
      </c>
      <c r="O146">
        <v>5000</v>
      </c>
      <c r="P146">
        <v>1000</v>
      </c>
    </row>
    <row r="147" spans="1:16">
      <c r="A147" t="s">
        <v>28</v>
      </c>
      <c r="B147">
        <v>3.24</v>
      </c>
      <c r="C147">
        <v>0</v>
      </c>
      <c r="D147">
        <v>0</v>
      </c>
      <c r="E147" s="24">
        <v>20</v>
      </c>
      <c r="F147" t="s">
        <v>189</v>
      </c>
      <c r="G147" s="25">
        <v>8.4803467000000001</v>
      </c>
      <c r="H147">
        <v>809.6</v>
      </c>
      <c r="I147">
        <v>809.6</v>
      </c>
      <c r="J147" s="24">
        <v>0</v>
      </c>
      <c r="K147">
        <v>0.85</v>
      </c>
      <c r="L147">
        <v>809.6</v>
      </c>
      <c r="M147">
        <v>1</v>
      </c>
      <c r="N147">
        <v>10</v>
      </c>
      <c r="O147">
        <v>100</v>
      </c>
      <c r="P147">
        <v>0</v>
      </c>
    </row>
    <row r="148" spans="1:16">
      <c r="A148" t="s">
        <v>0</v>
      </c>
      <c r="B148">
        <v>2.04</v>
      </c>
      <c r="C148">
        <v>0</v>
      </c>
      <c r="D148">
        <v>0</v>
      </c>
      <c r="E148" s="24">
        <v>20</v>
      </c>
      <c r="F148" t="s">
        <v>189</v>
      </c>
      <c r="G148" s="25">
        <v>7.0768135000000001</v>
      </c>
      <c r="H148">
        <v>989</v>
      </c>
      <c r="I148">
        <v>989</v>
      </c>
      <c r="J148" s="24">
        <v>0</v>
      </c>
      <c r="K148">
        <v>0.85</v>
      </c>
      <c r="L148">
        <v>989</v>
      </c>
      <c r="M148">
        <v>0.5</v>
      </c>
      <c r="N148">
        <v>100</v>
      </c>
      <c r="O148">
        <v>5000</v>
      </c>
      <c r="P148">
        <v>1000</v>
      </c>
    </row>
    <row r="149" spans="1:16">
      <c r="A149" t="s">
        <v>1</v>
      </c>
      <c r="B149">
        <v>2.04</v>
      </c>
      <c r="C149">
        <v>0</v>
      </c>
      <c r="D149">
        <v>0</v>
      </c>
      <c r="E149" s="24">
        <v>20</v>
      </c>
      <c r="F149" t="s">
        <v>189</v>
      </c>
      <c r="G149" s="25">
        <v>7.3471583000000003</v>
      </c>
      <c r="H149">
        <v>1142.2</v>
      </c>
      <c r="I149">
        <v>1142.2</v>
      </c>
      <c r="J149" s="24">
        <v>0</v>
      </c>
      <c r="K149">
        <v>0.85</v>
      </c>
      <c r="L149">
        <v>1142.2</v>
      </c>
      <c r="M149">
        <v>0.5</v>
      </c>
      <c r="N149">
        <v>100</v>
      </c>
      <c r="O149">
        <v>5000</v>
      </c>
      <c r="P149">
        <v>1000</v>
      </c>
    </row>
    <row r="150" spans="1:16">
      <c r="A150" t="s">
        <v>2</v>
      </c>
      <c r="B150">
        <v>2.04</v>
      </c>
      <c r="C150">
        <v>0</v>
      </c>
      <c r="D150">
        <v>0</v>
      </c>
      <c r="E150" s="24">
        <v>20</v>
      </c>
      <c r="F150" t="s">
        <v>189</v>
      </c>
      <c r="G150" s="25">
        <v>7.2103712999999994</v>
      </c>
      <c r="H150">
        <v>595</v>
      </c>
      <c r="I150">
        <v>595</v>
      </c>
      <c r="J150" s="24">
        <v>0</v>
      </c>
      <c r="K150">
        <v>0.85</v>
      </c>
      <c r="L150">
        <v>595</v>
      </c>
      <c r="M150">
        <v>0.5</v>
      </c>
      <c r="N150">
        <v>100</v>
      </c>
      <c r="O150">
        <v>5000</v>
      </c>
      <c r="P150">
        <v>1000</v>
      </c>
    </row>
    <row r="151" spans="1:16">
      <c r="A151" t="s">
        <v>3</v>
      </c>
      <c r="B151">
        <v>3.24</v>
      </c>
      <c r="C151">
        <v>0</v>
      </c>
      <c r="D151">
        <v>0</v>
      </c>
      <c r="E151" s="24">
        <v>20</v>
      </c>
      <c r="F151" t="s">
        <v>189</v>
      </c>
      <c r="G151" s="25">
        <v>7.8535594</v>
      </c>
      <c r="H151">
        <v>727.8</v>
      </c>
      <c r="I151">
        <v>727.8</v>
      </c>
      <c r="J151" s="24">
        <v>0</v>
      </c>
      <c r="K151">
        <v>0.85</v>
      </c>
      <c r="L151">
        <v>727.8</v>
      </c>
      <c r="M151">
        <v>1</v>
      </c>
      <c r="N151">
        <v>10</v>
      </c>
      <c r="O151">
        <v>100</v>
      </c>
      <c r="P151">
        <v>0</v>
      </c>
    </row>
    <row r="152" spans="1:16">
      <c r="A152" t="s">
        <v>4</v>
      </c>
      <c r="B152">
        <v>3.24</v>
      </c>
      <c r="C152">
        <v>0</v>
      </c>
      <c r="D152">
        <v>0</v>
      </c>
      <c r="E152" s="24">
        <v>20</v>
      </c>
      <c r="F152" t="s">
        <v>189</v>
      </c>
      <c r="G152" s="25">
        <v>7.9332539999999998</v>
      </c>
      <c r="H152">
        <v>557</v>
      </c>
      <c r="I152">
        <v>557</v>
      </c>
      <c r="J152" s="24">
        <v>0</v>
      </c>
      <c r="K152">
        <v>0.85</v>
      </c>
      <c r="L152">
        <v>557</v>
      </c>
      <c r="M152">
        <v>1</v>
      </c>
      <c r="N152">
        <v>10</v>
      </c>
      <c r="O152">
        <v>100</v>
      </c>
      <c r="P152">
        <v>0</v>
      </c>
    </row>
    <row r="153" spans="1:16">
      <c r="A153" t="s">
        <v>5</v>
      </c>
      <c r="B153">
        <v>2.04</v>
      </c>
      <c r="C153">
        <v>0</v>
      </c>
      <c r="D153">
        <v>0</v>
      </c>
      <c r="E153" s="24">
        <v>20</v>
      </c>
      <c r="F153" t="s">
        <v>189</v>
      </c>
      <c r="G153" s="25">
        <v>5.4556526000000005</v>
      </c>
      <c r="H153">
        <v>918.3</v>
      </c>
      <c r="I153">
        <v>918.3</v>
      </c>
      <c r="J153" s="24">
        <v>0</v>
      </c>
      <c r="K153">
        <v>0.85</v>
      </c>
      <c r="L153">
        <v>918.3</v>
      </c>
      <c r="M153">
        <v>0.5</v>
      </c>
      <c r="N153">
        <v>100</v>
      </c>
      <c r="O153">
        <v>5000</v>
      </c>
      <c r="P153">
        <v>1000</v>
      </c>
    </row>
    <row r="154" spans="1:16">
      <c r="A154" t="s">
        <v>6</v>
      </c>
      <c r="B154">
        <v>3.24</v>
      </c>
      <c r="C154">
        <v>0</v>
      </c>
      <c r="D154">
        <v>0</v>
      </c>
      <c r="E154" s="24">
        <v>20</v>
      </c>
      <c r="F154" t="s">
        <v>189</v>
      </c>
      <c r="G154" s="25">
        <v>9.0293938999999988</v>
      </c>
      <c r="H154">
        <v>575.5</v>
      </c>
      <c r="I154">
        <v>575.5</v>
      </c>
      <c r="J154" s="24">
        <v>0</v>
      </c>
      <c r="K154">
        <v>0.85</v>
      </c>
      <c r="L154">
        <v>575.5</v>
      </c>
      <c r="M154">
        <v>1</v>
      </c>
      <c r="N154">
        <v>10</v>
      </c>
      <c r="O154">
        <v>100</v>
      </c>
      <c r="P154">
        <v>0</v>
      </c>
    </row>
    <row r="155" spans="1:16">
      <c r="A155" t="s">
        <v>7</v>
      </c>
      <c r="B155">
        <v>3.24</v>
      </c>
      <c r="C155">
        <v>0</v>
      </c>
      <c r="D155">
        <v>0</v>
      </c>
      <c r="E155" s="24">
        <v>20</v>
      </c>
      <c r="F155" t="s">
        <v>189</v>
      </c>
      <c r="G155" s="25">
        <v>7.6990615</v>
      </c>
      <c r="H155">
        <v>1135.2</v>
      </c>
      <c r="I155">
        <v>1135.2</v>
      </c>
      <c r="J155" s="24">
        <v>0</v>
      </c>
      <c r="K155">
        <v>0.85</v>
      </c>
      <c r="L155">
        <v>1135.2</v>
      </c>
      <c r="M155">
        <v>1</v>
      </c>
      <c r="N155">
        <v>10</v>
      </c>
      <c r="O155">
        <v>100</v>
      </c>
      <c r="P155">
        <v>0</v>
      </c>
    </row>
    <row r="156" spans="1:16">
      <c r="A156" t="s">
        <v>8</v>
      </c>
      <c r="B156">
        <v>2.04</v>
      </c>
      <c r="C156">
        <v>0</v>
      </c>
      <c r="D156">
        <v>0</v>
      </c>
      <c r="E156" s="24">
        <v>20</v>
      </c>
      <c r="F156" t="s">
        <v>189</v>
      </c>
      <c r="G156" s="25">
        <v>6.5943145000000003</v>
      </c>
      <c r="H156">
        <v>418</v>
      </c>
      <c r="I156">
        <v>418</v>
      </c>
      <c r="J156" s="24">
        <v>0</v>
      </c>
      <c r="K156">
        <v>0.85</v>
      </c>
      <c r="L156">
        <v>418</v>
      </c>
      <c r="M156">
        <v>0.5</v>
      </c>
      <c r="N156">
        <v>100</v>
      </c>
      <c r="O156">
        <v>5000</v>
      </c>
      <c r="P156">
        <v>1000</v>
      </c>
    </row>
    <row r="157" spans="1:16">
      <c r="A157" t="s">
        <v>9</v>
      </c>
      <c r="B157">
        <v>2.04</v>
      </c>
      <c r="C157">
        <v>0</v>
      </c>
      <c r="D157">
        <v>0</v>
      </c>
      <c r="E157" s="24">
        <v>20</v>
      </c>
      <c r="F157" t="s">
        <v>189</v>
      </c>
      <c r="G157" s="25">
        <v>7.4226790999999999</v>
      </c>
      <c r="H157">
        <v>1036</v>
      </c>
      <c r="I157">
        <v>1036</v>
      </c>
      <c r="J157" s="24">
        <v>0</v>
      </c>
      <c r="K157">
        <v>0.85</v>
      </c>
      <c r="L157">
        <v>1036</v>
      </c>
      <c r="M157">
        <v>0.5</v>
      </c>
      <c r="N157">
        <v>100</v>
      </c>
      <c r="O157">
        <v>5000</v>
      </c>
      <c r="P157">
        <v>1000</v>
      </c>
    </row>
    <row r="158" spans="1:16">
      <c r="A158" t="s">
        <v>10</v>
      </c>
      <c r="B158">
        <v>3.24</v>
      </c>
      <c r="C158">
        <v>0</v>
      </c>
      <c r="D158">
        <v>0</v>
      </c>
      <c r="E158" s="24">
        <v>20</v>
      </c>
      <c r="F158" t="s">
        <v>189</v>
      </c>
      <c r="G158" s="25">
        <v>8.312336199999999</v>
      </c>
      <c r="H158">
        <v>640</v>
      </c>
      <c r="I158">
        <v>640</v>
      </c>
      <c r="J158" s="24">
        <v>0</v>
      </c>
      <c r="K158">
        <v>0.85</v>
      </c>
      <c r="L158">
        <v>640</v>
      </c>
      <c r="M158">
        <v>1</v>
      </c>
      <c r="N158">
        <v>10</v>
      </c>
      <c r="O158">
        <v>100</v>
      </c>
      <c r="P158">
        <v>0</v>
      </c>
    </row>
    <row r="159" spans="1:16">
      <c r="A159" t="s">
        <v>11</v>
      </c>
      <c r="B159">
        <v>3.24</v>
      </c>
      <c r="C159">
        <v>0</v>
      </c>
      <c r="D159">
        <v>0</v>
      </c>
      <c r="E159" s="24">
        <v>20</v>
      </c>
      <c r="F159" t="s">
        <v>189</v>
      </c>
      <c r="G159" s="25">
        <v>8.7956591</v>
      </c>
      <c r="H159">
        <v>715</v>
      </c>
      <c r="I159">
        <v>715</v>
      </c>
      <c r="J159" s="24">
        <v>0</v>
      </c>
      <c r="K159">
        <v>0.85</v>
      </c>
      <c r="L159">
        <v>715</v>
      </c>
      <c r="M159">
        <v>1</v>
      </c>
      <c r="N159">
        <v>10</v>
      </c>
      <c r="O159">
        <v>100</v>
      </c>
      <c r="P159">
        <v>0</v>
      </c>
    </row>
    <row r="160" spans="1:16">
      <c r="A160" t="s">
        <v>12</v>
      </c>
      <c r="B160">
        <v>2.04</v>
      </c>
      <c r="C160">
        <v>0</v>
      </c>
      <c r="D160">
        <v>0</v>
      </c>
      <c r="E160" s="24">
        <v>20</v>
      </c>
      <c r="F160" t="s">
        <v>189</v>
      </c>
      <c r="G160" s="25">
        <v>6.6565497999999996</v>
      </c>
      <c r="H160">
        <v>92.7</v>
      </c>
      <c r="I160">
        <v>92.7</v>
      </c>
      <c r="J160" s="24">
        <v>0</v>
      </c>
      <c r="K160">
        <v>0.85</v>
      </c>
      <c r="L160">
        <v>92.7</v>
      </c>
      <c r="M160">
        <v>0.5</v>
      </c>
      <c r="N160">
        <v>100</v>
      </c>
      <c r="O160">
        <v>5000</v>
      </c>
      <c r="P160">
        <v>1000</v>
      </c>
    </row>
    <row r="161" spans="1:16">
      <c r="A161" t="s">
        <v>13</v>
      </c>
      <c r="B161">
        <v>2.04</v>
      </c>
      <c r="C161">
        <v>0</v>
      </c>
      <c r="D161">
        <v>0</v>
      </c>
      <c r="E161" s="24">
        <v>20</v>
      </c>
      <c r="F161" t="s">
        <v>189</v>
      </c>
      <c r="G161" s="25">
        <v>6.2316668000000002</v>
      </c>
      <c r="H161">
        <v>548.20000000000005</v>
      </c>
      <c r="I161">
        <v>548.20000000000005</v>
      </c>
      <c r="J161" s="24">
        <v>0</v>
      </c>
      <c r="K161">
        <v>0.85</v>
      </c>
      <c r="L161">
        <v>548.20000000000005</v>
      </c>
      <c r="M161">
        <v>0.5</v>
      </c>
      <c r="N161">
        <v>100</v>
      </c>
      <c r="O161">
        <v>5000</v>
      </c>
      <c r="P161">
        <v>1000</v>
      </c>
    </row>
    <row r="162" spans="1:16">
      <c r="A162" t="s">
        <v>14</v>
      </c>
      <c r="B162">
        <v>2.04</v>
      </c>
      <c r="C162">
        <v>0</v>
      </c>
      <c r="D162">
        <v>0</v>
      </c>
      <c r="E162" s="24">
        <v>20</v>
      </c>
      <c r="F162" t="s">
        <v>189</v>
      </c>
      <c r="G162" s="25">
        <v>7.3221625000000001</v>
      </c>
      <c r="H162">
        <v>746</v>
      </c>
      <c r="I162">
        <v>746</v>
      </c>
      <c r="J162" s="24">
        <v>0</v>
      </c>
      <c r="K162">
        <v>0.85</v>
      </c>
      <c r="L162">
        <v>746</v>
      </c>
      <c r="M162">
        <v>0.5</v>
      </c>
      <c r="N162">
        <v>100</v>
      </c>
      <c r="O162">
        <v>5000</v>
      </c>
      <c r="P162">
        <v>1000</v>
      </c>
    </row>
    <row r="163" spans="1:16">
      <c r="A163" t="s">
        <v>15</v>
      </c>
      <c r="B163">
        <v>2.04</v>
      </c>
      <c r="C163">
        <v>0</v>
      </c>
      <c r="D163">
        <v>0</v>
      </c>
      <c r="E163" s="24">
        <v>20</v>
      </c>
      <c r="F163" t="s">
        <v>189</v>
      </c>
      <c r="G163" s="25">
        <v>7.034586</v>
      </c>
      <c r="H163">
        <v>914.6</v>
      </c>
      <c r="I163">
        <v>914.6</v>
      </c>
      <c r="J163" s="24">
        <v>0</v>
      </c>
      <c r="K163">
        <v>0.85</v>
      </c>
      <c r="L163">
        <v>914.6</v>
      </c>
      <c r="M163">
        <v>0.5</v>
      </c>
      <c r="N163">
        <v>100</v>
      </c>
      <c r="O163">
        <v>5000</v>
      </c>
      <c r="P163">
        <v>1000</v>
      </c>
    </row>
    <row r="164" spans="1:16">
      <c r="A164" t="s">
        <v>16</v>
      </c>
      <c r="B164">
        <v>2.04</v>
      </c>
      <c r="C164">
        <v>0</v>
      </c>
      <c r="D164">
        <v>0</v>
      </c>
      <c r="E164" s="24">
        <v>20</v>
      </c>
      <c r="F164" t="s">
        <v>189</v>
      </c>
      <c r="G164" s="25">
        <v>7.2668020999999996</v>
      </c>
      <c r="H164">
        <v>675.6</v>
      </c>
      <c r="I164">
        <v>675.6</v>
      </c>
      <c r="J164" s="24">
        <v>0</v>
      </c>
      <c r="K164">
        <v>0.85</v>
      </c>
      <c r="L164">
        <v>675.6</v>
      </c>
      <c r="M164">
        <v>0.5</v>
      </c>
      <c r="N164">
        <v>100</v>
      </c>
      <c r="O164">
        <v>5000</v>
      </c>
      <c r="P164">
        <v>1000</v>
      </c>
    </row>
    <row r="165" spans="1:16">
      <c r="A165" t="s">
        <v>17</v>
      </c>
      <c r="B165">
        <v>3.24</v>
      </c>
      <c r="C165">
        <v>0</v>
      </c>
      <c r="D165">
        <v>0</v>
      </c>
      <c r="E165" s="24">
        <v>20</v>
      </c>
      <c r="F165" t="s">
        <v>189</v>
      </c>
      <c r="G165" s="25">
        <v>13.4850657</v>
      </c>
      <c r="H165">
        <v>236</v>
      </c>
      <c r="I165">
        <v>236</v>
      </c>
      <c r="J165" s="24">
        <v>0</v>
      </c>
      <c r="K165">
        <v>0.85</v>
      </c>
      <c r="L165">
        <v>236</v>
      </c>
      <c r="M165">
        <v>1</v>
      </c>
      <c r="N165">
        <v>10</v>
      </c>
      <c r="O165">
        <v>100</v>
      </c>
      <c r="P165">
        <v>0</v>
      </c>
    </row>
    <row r="166" spans="1:16">
      <c r="A166" t="s">
        <v>18</v>
      </c>
      <c r="B166">
        <v>3.24</v>
      </c>
      <c r="C166">
        <v>0</v>
      </c>
      <c r="D166">
        <v>0</v>
      </c>
      <c r="E166" s="24">
        <v>20</v>
      </c>
      <c r="F166" t="s">
        <v>189</v>
      </c>
      <c r="G166" s="25">
        <v>9.5904986000000001</v>
      </c>
      <c r="H166">
        <v>996</v>
      </c>
      <c r="I166">
        <v>996</v>
      </c>
      <c r="J166" s="24">
        <v>0</v>
      </c>
      <c r="K166">
        <v>0.85</v>
      </c>
      <c r="L166">
        <v>996</v>
      </c>
      <c r="M166">
        <v>1</v>
      </c>
      <c r="N166">
        <v>10</v>
      </c>
      <c r="O166">
        <v>100</v>
      </c>
      <c r="P166">
        <v>0</v>
      </c>
    </row>
    <row r="167" spans="1:16">
      <c r="A167" t="s">
        <v>19</v>
      </c>
      <c r="B167">
        <v>3.24</v>
      </c>
      <c r="C167">
        <v>0</v>
      </c>
      <c r="D167">
        <v>0</v>
      </c>
      <c r="E167" s="24">
        <v>20</v>
      </c>
      <c r="F167" t="s">
        <v>189</v>
      </c>
      <c r="G167" s="25">
        <v>11.0860293</v>
      </c>
      <c r="H167">
        <v>611</v>
      </c>
      <c r="I167">
        <v>611</v>
      </c>
      <c r="J167" s="24">
        <v>0</v>
      </c>
      <c r="K167">
        <v>0.85</v>
      </c>
      <c r="L167">
        <v>611</v>
      </c>
      <c r="M167">
        <v>1</v>
      </c>
      <c r="N167">
        <v>10</v>
      </c>
      <c r="O167">
        <v>100</v>
      </c>
      <c r="P167">
        <v>0</v>
      </c>
    </row>
    <row r="168" spans="1:16">
      <c r="A168" t="s">
        <v>20</v>
      </c>
      <c r="B168">
        <v>3.24</v>
      </c>
      <c r="C168">
        <v>0</v>
      </c>
      <c r="D168">
        <v>0</v>
      </c>
      <c r="E168" s="24">
        <v>20</v>
      </c>
      <c r="F168" t="s">
        <v>189</v>
      </c>
      <c r="G168" s="25">
        <v>7.6121809000000002</v>
      </c>
      <c r="H168">
        <v>1783.8</v>
      </c>
      <c r="I168">
        <v>1783.8</v>
      </c>
      <c r="J168" s="24">
        <v>0</v>
      </c>
      <c r="K168">
        <v>0.85</v>
      </c>
      <c r="L168">
        <v>1783.8</v>
      </c>
      <c r="M168">
        <v>1</v>
      </c>
      <c r="N168">
        <v>10</v>
      </c>
      <c r="O168">
        <v>100</v>
      </c>
      <c r="P168">
        <v>0</v>
      </c>
    </row>
    <row r="169" spans="1:16">
      <c r="A169" t="s">
        <v>21</v>
      </c>
      <c r="B169">
        <v>2.04</v>
      </c>
      <c r="C169">
        <v>0</v>
      </c>
      <c r="D169">
        <v>0</v>
      </c>
      <c r="E169" s="24">
        <v>20</v>
      </c>
      <c r="F169" t="s">
        <v>189</v>
      </c>
      <c r="G169" s="25">
        <v>7.2404384999999998</v>
      </c>
      <c r="H169">
        <v>647</v>
      </c>
      <c r="I169">
        <v>647</v>
      </c>
      <c r="J169" s="24">
        <v>0</v>
      </c>
      <c r="K169">
        <v>0.85</v>
      </c>
      <c r="L169">
        <v>647</v>
      </c>
      <c r="M169">
        <v>0.5</v>
      </c>
      <c r="N169">
        <v>100</v>
      </c>
      <c r="O169">
        <v>5000</v>
      </c>
      <c r="P169">
        <v>1000</v>
      </c>
    </row>
    <row r="170" spans="1:16">
      <c r="A170" t="s">
        <v>22</v>
      </c>
      <c r="B170">
        <v>3.24</v>
      </c>
      <c r="C170">
        <v>0</v>
      </c>
      <c r="D170">
        <v>0</v>
      </c>
      <c r="E170" s="24">
        <v>20</v>
      </c>
      <c r="F170" t="s">
        <v>189</v>
      </c>
      <c r="G170" s="25">
        <v>7.5132758000000006</v>
      </c>
      <c r="H170">
        <v>153.9</v>
      </c>
      <c r="I170">
        <v>153.9</v>
      </c>
      <c r="J170" s="24">
        <v>0</v>
      </c>
      <c r="K170">
        <v>0.85</v>
      </c>
      <c r="L170">
        <v>153.9</v>
      </c>
      <c r="M170">
        <v>1</v>
      </c>
      <c r="N170">
        <v>10</v>
      </c>
      <c r="O170">
        <v>100</v>
      </c>
      <c r="P170">
        <v>0</v>
      </c>
    </row>
  </sheetData>
  <autoFilter ref="A1:P170"/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GAMS gens</vt:lpstr>
      <vt:lpstr>GAMS avail</vt:lpstr>
      <vt:lpstr>Name Mapping</vt:lpstr>
      <vt:lpstr>Selected Raw Data</vt:lpstr>
      <vt:lpstr>ercot2005_gen_data.csv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Palmintier</dc:creator>
  <cp:lastModifiedBy>Bryan Palmintier</cp:lastModifiedBy>
  <dcterms:created xsi:type="dcterms:W3CDTF">2010-09-11T11:31:48Z</dcterms:created>
  <dcterms:modified xsi:type="dcterms:W3CDTF">2011-06-18T10:03:36Z</dcterms:modified>
</cp:coreProperties>
</file>