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4840" windowHeight="15560" tabRatio="500" activeTab="1"/>
  </bookViews>
  <sheets>
    <sheet name="Data Notes" sheetId="4" r:id="rId1"/>
    <sheet name="Clusters" sheetId="3" r:id="rId2"/>
    <sheet name="Plants" sheetId="2" r:id="rId3"/>
    <sheet name="eGrid Data Cleaned" sheetId="1" r:id="rId4"/>
  </sheets>
  <definedNames>
    <definedName name="_xlnm._FilterDatabase" localSheetId="3" hidden="1">'eGrid Data Cleaned'!$A$4:$BJ$216</definedName>
    <definedName name="_xlnm._FilterDatabase" localSheetId="2" hidden="1">Plants!$A$3:$E$3</definedName>
    <definedName name="gen_cap">Plants!$D$4:$D$153</definedName>
    <definedName name="gen_hr">Plants!$E$4:$E$153</definedName>
    <definedName name="gen_hr_x_cap">Plants!$F$4:$F$153</definedName>
    <definedName name="gen_type">Plants!$C$4:$C$153</definedName>
    <definedName name="NAMEPCAP_header">'eGrid Data Cleaned'!$R$4</definedName>
    <definedName name="PLHTRT_header">'eGrid Data Cleaned'!$AD$4</definedName>
    <definedName name="PNAME">'eGrid Data Cleaned'!$C$5:$C$215</definedName>
    <definedName name="RAW_TYPE">'eGrid Data Cleaned'!$N$5:$N$215</definedName>
    <definedName name="RAW_TYPE_header">'eGrid Data Cleaned'!$N$4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16" i="1" l="1"/>
  <c r="R216" i="1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D154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N164" i="1"/>
  <c r="C4" i="2"/>
  <c r="N126" i="1"/>
  <c r="C5" i="2"/>
  <c r="N45" i="1"/>
  <c r="C6" i="2"/>
  <c r="N10" i="1"/>
  <c r="C7" i="2"/>
  <c r="N18" i="1"/>
  <c r="C8" i="2"/>
  <c r="N12" i="1"/>
  <c r="C9" i="2"/>
  <c r="N23" i="1"/>
  <c r="C10" i="2"/>
  <c r="N171" i="1"/>
  <c r="C11" i="2"/>
  <c r="N181" i="1"/>
  <c r="C12" i="2"/>
  <c r="N58" i="1"/>
  <c r="C13" i="2"/>
  <c r="N107" i="1"/>
  <c r="C14" i="2"/>
  <c r="N21" i="1"/>
  <c r="C15" i="2"/>
  <c r="N190" i="1"/>
  <c r="C16" i="2"/>
  <c r="N112" i="1"/>
  <c r="C17" i="2"/>
  <c r="N156" i="1"/>
  <c r="C18" i="2"/>
  <c r="N153" i="1"/>
  <c r="C19" i="2"/>
  <c r="N201" i="1"/>
  <c r="C20" i="2"/>
  <c r="N76" i="1"/>
  <c r="C21" i="2"/>
  <c r="N46" i="1"/>
  <c r="C22" i="2"/>
  <c r="N128" i="1"/>
  <c r="C23" i="2"/>
  <c r="N70" i="1"/>
  <c r="C24" i="2"/>
  <c r="N94" i="1"/>
  <c r="C25" i="2"/>
  <c r="N116" i="1"/>
  <c r="C26" i="2"/>
  <c r="N95" i="1"/>
  <c r="C27" i="2"/>
  <c r="N5" i="1"/>
  <c r="C28" i="2"/>
  <c r="N8" i="1"/>
  <c r="C29" i="2"/>
  <c r="N11" i="1"/>
  <c r="C30" i="2"/>
  <c r="N30" i="1"/>
  <c r="C31" i="2"/>
  <c r="N36" i="1"/>
  <c r="C32" i="2"/>
  <c r="N61" i="1"/>
  <c r="C33" i="2"/>
  <c r="N62" i="1"/>
  <c r="C34" i="2"/>
  <c r="N69" i="1"/>
  <c r="C35" i="2"/>
  <c r="N78" i="1"/>
  <c r="C36" i="2"/>
  <c r="N83" i="1"/>
  <c r="C37" i="2"/>
  <c r="N84" i="1"/>
  <c r="C38" i="2"/>
  <c r="N93" i="1"/>
  <c r="C39" i="2"/>
  <c r="N106" i="1"/>
  <c r="C40" i="2"/>
  <c r="N110" i="1"/>
  <c r="C41" i="2"/>
  <c r="N111" i="1"/>
  <c r="C42" i="2"/>
  <c r="N118" i="1"/>
  <c r="C43" i="2"/>
  <c r="N121" i="1"/>
  <c r="C44" i="2"/>
  <c r="N147" i="1"/>
  <c r="C45" i="2"/>
  <c r="N186" i="1"/>
  <c r="C46" i="2"/>
  <c r="N209" i="1"/>
  <c r="C47" i="2"/>
  <c r="N179" i="1"/>
  <c r="C48" i="2"/>
  <c r="N87" i="1"/>
  <c r="C49" i="2"/>
  <c r="N108" i="1"/>
  <c r="C50" i="2"/>
  <c r="N88" i="1"/>
  <c r="C51" i="2"/>
  <c r="N109" i="1"/>
  <c r="C52" i="2"/>
  <c r="N96" i="1"/>
  <c r="C53" i="2"/>
  <c r="N146" i="1"/>
  <c r="C54" i="2"/>
  <c r="N155" i="1"/>
  <c r="C55" i="2"/>
  <c r="N73" i="1"/>
  <c r="C56" i="2"/>
  <c r="N64" i="1"/>
  <c r="C57" i="2"/>
  <c r="N47" i="1"/>
  <c r="C58" i="2"/>
  <c r="N99" i="1"/>
  <c r="C59" i="2"/>
  <c r="N82" i="1"/>
  <c r="C60" i="2"/>
  <c r="N115" i="1"/>
  <c r="C61" i="2"/>
  <c r="N26" i="1"/>
  <c r="C62" i="2"/>
  <c r="N180" i="1"/>
  <c r="C63" i="2"/>
  <c r="N9" i="1"/>
  <c r="C64" i="2"/>
  <c r="N74" i="1"/>
  <c r="C65" i="2"/>
  <c r="N75" i="1"/>
  <c r="C66" i="2"/>
  <c r="N127" i="1"/>
  <c r="C67" i="2"/>
  <c r="N210" i="1"/>
  <c r="C68" i="2"/>
  <c r="N24" i="1"/>
  <c r="C69" i="2"/>
  <c r="N103" i="1"/>
  <c r="C70" i="2"/>
  <c r="N15" i="1"/>
  <c r="C71" i="2"/>
  <c r="N211" i="1"/>
  <c r="C72" i="2"/>
  <c r="N140" i="1"/>
  <c r="C73" i="2"/>
  <c r="N151" i="1"/>
  <c r="C74" i="2"/>
  <c r="N178" i="1"/>
  <c r="C75" i="2"/>
  <c r="N53" i="1"/>
  <c r="C76" i="2"/>
  <c r="N52" i="1"/>
  <c r="C77" i="2"/>
  <c r="N105" i="1"/>
  <c r="C78" i="2"/>
  <c r="N54" i="1"/>
  <c r="C79" i="2"/>
  <c r="N66" i="1"/>
  <c r="C80" i="2"/>
  <c r="N148" i="1"/>
  <c r="C81" i="2"/>
  <c r="N152" i="1"/>
  <c r="C82" i="2"/>
  <c r="N120" i="1"/>
  <c r="C83" i="2"/>
  <c r="N29" i="1"/>
  <c r="C84" i="2"/>
  <c r="N114" i="1"/>
  <c r="C85" i="2"/>
  <c r="N28" i="1"/>
  <c r="C86" i="2"/>
  <c r="N162" i="1"/>
  <c r="C87" i="2"/>
  <c r="N20" i="1"/>
  <c r="C88" i="2"/>
  <c r="N189" i="1"/>
  <c r="C89" i="2"/>
  <c r="N97" i="1"/>
  <c r="C90" i="2"/>
  <c r="N101" i="1"/>
  <c r="C91" i="2"/>
  <c r="N202" i="1"/>
  <c r="C92" i="2"/>
  <c r="N37" i="1"/>
  <c r="C93" i="2"/>
  <c r="N185" i="1"/>
  <c r="C94" i="2"/>
  <c r="N195" i="1"/>
  <c r="C95" i="2"/>
  <c r="N170" i="1"/>
  <c r="C96" i="2"/>
  <c r="N13" i="1"/>
  <c r="C97" i="2"/>
  <c r="N163" i="1"/>
  <c r="C98" i="2"/>
  <c r="N150" i="1"/>
  <c r="C99" i="2"/>
  <c r="N104" i="1"/>
  <c r="C100" i="2"/>
  <c r="N122" i="1"/>
  <c r="C101" i="2"/>
  <c r="N187" i="1"/>
  <c r="C102" i="2"/>
  <c r="N77" i="1"/>
  <c r="C103" i="2"/>
  <c r="N89" i="1"/>
  <c r="C104" i="2"/>
  <c r="N125" i="1"/>
  <c r="C105" i="2"/>
  <c r="N102" i="1"/>
  <c r="C106" i="2"/>
  <c r="N142" i="1"/>
  <c r="C107" i="2"/>
  <c r="N119" i="1"/>
  <c r="C108" i="2"/>
  <c r="N141" i="1"/>
  <c r="C109" i="2"/>
  <c r="N198" i="1"/>
  <c r="C110" i="2"/>
  <c r="N134" i="1"/>
  <c r="C111" i="2"/>
  <c r="N86" i="1"/>
  <c r="C112" i="2"/>
  <c r="N117" i="1"/>
  <c r="C113" i="2"/>
  <c r="N80" i="1"/>
  <c r="C114" i="2"/>
  <c r="N168" i="1"/>
  <c r="C115" i="2"/>
  <c r="N203" i="1"/>
  <c r="C116" i="2"/>
  <c r="N133" i="1"/>
  <c r="C117" i="2"/>
  <c r="N123" i="1"/>
  <c r="C118" i="2"/>
  <c r="N138" i="1"/>
  <c r="C119" i="2"/>
  <c r="N33" i="1"/>
  <c r="C120" i="2"/>
  <c r="N48" i="1"/>
  <c r="C121" i="2"/>
  <c r="N166" i="1"/>
  <c r="C122" i="2"/>
  <c r="N139" i="1"/>
  <c r="C123" i="2"/>
  <c r="N169" i="1"/>
  <c r="C124" i="2"/>
  <c r="N22" i="1"/>
  <c r="C125" i="2"/>
  <c r="N27" i="1"/>
  <c r="C126" i="2"/>
  <c r="N31" i="1"/>
  <c r="C127" i="2"/>
  <c r="N32" i="1"/>
  <c r="C128" i="2"/>
  <c r="N35" i="1"/>
  <c r="C129" i="2"/>
  <c r="N56" i="1"/>
  <c r="C130" i="2"/>
  <c r="N57" i="1"/>
  <c r="C131" i="2"/>
  <c r="N71" i="1"/>
  <c r="C132" i="2"/>
  <c r="N90" i="1"/>
  <c r="C133" i="2"/>
  <c r="N100" i="1"/>
  <c r="C134" i="2"/>
  <c r="N113" i="1"/>
  <c r="C135" i="2"/>
  <c r="N124" i="1"/>
  <c r="C136" i="2"/>
  <c r="N136" i="1"/>
  <c r="C137" i="2"/>
  <c r="N154" i="1"/>
  <c r="C138" i="2"/>
  <c r="N157" i="1"/>
  <c r="C139" i="2"/>
  <c r="N165" i="1"/>
  <c r="C140" i="2"/>
  <c r="N173" i="1"/>
  <c r="C141" i="2"/>
  <c r="N174" i="1"/>
  <c r="C142" i="2"/>
  <c r="N175" i="1"/>
  <c r="C143" i="2"/>
  <c r="N176" i="1"/>
  <c r="C144" i="2"/>
  <c r="N177" i="1"/>
  <c r="C145" i="2"/>
  <c r="N188" i="1"/>
  <c r="C146" i="2"/>
  <c r="N204" i="1"/>
  <c r="C147" i="2"/>
  <c r="N205" i="1"/>
  <c r="C148" i="2"/>
  <c r="N206" i="1"/>
  <c r="C149" i="2"/>
  <c r="N208" i="1"/>
  <c r="C150" i="2"/>
  <c r="N212" i="1"/>
  <c r="C151" i="2"/>
  <c r="N213" i="1"/>
  <c r="C152" i="2"/>
  <c r="B13" i="3"/>
  <c r="B25" i="3"/>
  <c r="B10" i="3"/>
  <c r="C10" i="3"/>
  <c r="B11" i="3"/>
  <c r="C11" i="3"/>
  <c r="C24" i="3"/>
  <c r="B24" i="3"/>
  <c r="C9" i="3"/>
  <c r="C23" i="3"/>
  <c r="B9" i="3"/>
  <c r="B23" i="3"/>
  <c r="C8" i="3"/>
  <c r="C22" i="3"/>
  <c r="B8" i="3"/>
  <c r="B22" i="3"/>
  <c r="B6" i="3"/>
  <c r="C6" i="3"/>
  <c r="B7" i="3"/>
  <c r="C7" i="3"/>
  <c r="C21" i="3"/>
  <c r="B21" i="3"/>
  <c r="C20" i="3"/>
  <c r="B5" i="3"/>
  <c r="B20" i="3"/>
  <c r="C12" i="3"/>
  <c r="C13" i="3"/>
  <c r="C14" i="3"/>
  <c r="C15" i="3"/>
  <c r="B12" i="3"/>
  <c r="B14" i="3"/>
  <c r="B15" i="3"/>
  <c r="N130" i="1"/>
  <c r="N6" i="1"/>
  <c r="N7" i="1"/>
  <c r="N14" i="1"/>
  <c r="N16" i="1"/>
  <c r="N17" i="1"/>
  <c r="N19" i="1"/>
  <c r="N25" i="1"/>
  <c r="N34" i="1"/>
  <c r="N38" i="1"/>
  <c r="N39" i="1"/>
  <c r="N40" i="1"/>
  <c r="N41" i="1"/>
  <c r="N42" i="1"/>
  <c r="N43" i="1"/>
  <c r="N44" i="1"/>
  <c r="N49" i="1"/>
  <c r="N50" i="1"/>
  <c r="N51" i="1"/>
  <c r="N55" i="1"/>
  <c r="N59" i="1"/>
  <c r="N60" i="1"/>
  <c r="N63" i="1"/>
  <c r="N65" i="1"/>
  <c r="N67" i="1"/>
  <c r="N68" i="1"/>
  <c r="N72" i="1"/>
  <c r="N79" i="1"/>
  <c r="N81" i="1"/>
  <c r="N85" i="1"/>
  <c r="N91" i="1"/>
  <c r="N92" i="1"/>
  <c r="N98" i="1"/>
  <c r="N129" i="1"/>
  <c r="N131" i="1"/>
  <c r="N132" i="1"/>
  <c r="N135" i="1"/>
  <c r="N137" i="1"/>
  <c r="N143" i="1"/>
  <c r="N144" i="1"/>
  <c r="N145" i="1"/>
  <c r="N149" i="1"/>
  <c r="N158" i="1"/>
  <c r="N159" i="1"/>
  <c r="N160" i="1"/>
  <c r="N161" i="1"/>
  <c r="N167" i="1"/>
  <c r="N172" i="1"/>
  <c r="N182" i="1"/>
  <c r="N183" i="1"/>
  <c r="N184" i="1"/>
  <c r="N191" i="1"/>
  <c r="N192" i="1"/>
  <c r="N193" i="1"/>
  <c r="N194" i="1"/>
  <c r="N196" i="1"/>
  <c r="N197" i="1"/>
  <c r="N199" i="1"/>
  <c r="N200" i="1"/>
  <c r="N207" i="1"/>
  <c r="N214" i="1"/>
</calcChain>
</file>

<file path=xl/comments1.xml><?xml version="1.0" encoding="utf-8"?>
<comments xmlns="http://schemas.openxmlformats.org/spreadsheetml/2006/main">
  <authors>
    <author>Bryan Palmintier</author>
  </authors>
  <commentList>
    <comment ref="AD201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Based on average Coal_subituminous plants with high &amp; low removed</t>
        </r>
      </text>
    </comment>
    <comment ref="AD202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Based on weighted average of Natural Gas Steam plants</t>
        </r>
      </text>
    </comment>
  </commentList>
</comments>
</file>

<file path=xl/sharedStrings.xml><?xml version="1.0" encoding="utf-8"?>
<sst xmlns="http://schemas.openxmlformats.org/spreadsheetml/2006/main" count="2006" uniqueCount="451">
  <si>
    <t>eGRID2010 year 2007 file plant sequence number</t>
  </si>
  <si>
    <t>Plant state abbreviation</t>
  </si>
  <si>
    <t>Plant name</t>
  </si>
  <si>
    <t>DOE/EIA ORIS plant or facility code</t>
  </si>
  <si>
    <t>SEQPLT07</t>
  </si>
  <si>
    <t>PSTATABB</t>
  </si>
  <si>
    <t>PNAME</t>
  </si>
  <si>
    <t>ORISPL</t>
  </si>
  <si>
    <t>Power control area name</t>
  </si>
  <si>
    <t>PCANAME</t>
  </si>
  <si>
    <t>eGRID subregion name</t>
  </si>
  <si>
    <t>SRNAME</t>
  </si>
  <si>
    <t>Number of boilers</t>
  </si>
  <si>
    <t>Number of generators</t>
  </si>
  <si>
    <t xml:space="preserve">Plant combustion status </t>
  </si>
  <si>
    <t>NUMBLR</t>
  </si>
  <si>
    <t>NUMGEN</t>
  </si>
  <si>
    <t>COMBUST</t>
  </si>
  <si>
    <t>Plant primary fuel</t>
  </si>
  <si>
    <t>Plant primary coal/oil/gas/ other fossil fuel category</t>
  </si>
  <si>
    <t>Plant primary fuel generation category</t>
  </si>
  <si>
    <t>Flag indicating if the plant  burned or generated any amount of coal:  1 = Yes</t>
  </si>
  <si>
    <t>Plant capacity factor</t>
  </si>
  <si>
    <t>Plant nameplate capacity (MW)</t>
  </si>
  <si>
    <t>PLPRMFL</t>
  </si>
  <si>
    <t>PLFUELCT</t>
  </si>
  <si>
    <t>PLPFGNCT</t>
  </si>
  <si>
    <t>COALFLAG</t>
  </si>
  <si>
    <t>CAPFAC</t>
  </si>
  <si>
    <t>NAMEPCAP</t>
  </si>
  <si>
    <t>Combined heat and power (CHP) plant adjustment flag:  1 = Yes</t>
  </si>
  <si>
    <t>CHP plant useful thermal output (MMBtu)</t>
  </si>
  <si>
    <t>CHP plant power to heat ratio</t>
  </si>
  <si>
    <t>CHP plant electric allocation factor</t>
  </si>
  <si>
    <t>Plant pumped storage flag:                 1 = Yes</t>
  </si>
  <si>
    <t>Plant annual heat input (MMBtu)</t>
  </si>
  <si>
    <t>Plant ozone season heat input (MMBtu)</t>
  </si>
  <si>
    <t>Plant annual net generation (MWh)</t>
  </si>
  <si>
    <t>CHPFLAG</t>
  </si>
  <si>
    <t>USETHRMO</t>
  </si>
  <si>
    <t>PWRTOHT</t>
  </si>
  <si>
    <t>ELCALLOC</t>
  </si>
  <si>
    <t>PSFLAG</t>
  </si>
  <si>
    <t>PLHTIAN</t>
  </si>
  <si>
    <t>PLHTIOZ</t>
  </si>
  <si>
    <t>PLNGENAN</t>
  </si>
  <si>
    <t>Plant annual CO2 equivalent emissions (tons)</t>
  </si>
  <si>
    <t>PLCO2EQA</t>
  </si>
  <si>
    <t>Plant annual CO2 equivalent total output emission rate (lb/MWh)</t>
  </si>
  <si>
    <t>PLC2ERTA</t>
  </si>
  <si>
    <t>Plant annual CO2 input emission rate (lb/MMBtu)</t>
  </si>
  <si>
    <t>PLCO2RA</t>
  </si>
  <si>
    <t>Plant nominal heat rate (Btu/kWh)</t>
  </si>
  <si>
    <t>Plant annual coal net generation (MWh)</t>
  </si>
  <si>
    <t>Plant annual oil net generation (MWh)</t>
  </si>
  <si>
    <t>Plant annual gas net generation (MWh)</t>
  </si>
  <si>
    <t>Plant annual nuclear net generation (MWh)</t>
  </si>
  <si>
    <t>Plant annual hydro net generation (MWh)</t>
  </si>
  <si>
    <t>Plant annual biomass net generation (MWh)</t>
  </si>
  <si>
    <t>Plant annual wind net generation (MWh)</t>
  </si>
  <si>
    <t>Plant annual solar net generation (MWh)</t>
  </si>
  <si>
    <t>Plant annual geothermal net generation (MWh)</t>
  </si>
  <si>
    <t>Plant annual other fossil net generation (MWh)</t>
  </si>
  <si>
    <t>Plant annual other unknown/ purchased fuel net generation (MWh)</t>
  </si>
  <si>
    <t>Plant annual total nonrenewables net generation (MWh)</t>
  </si>
  <si>
    <t>Plant annual total renewables net generation (MWh)</t>
  </si>
  <si>
    <t>Plant annual total nonhydro renewables net generation (MWh)</t>
  </si>
  <si>
    <t>Plant annual total combustion net generation (MWh)</t>
  </si>
  <si>
    <t>Plant annual total noncombustion net generation (MWh)</t>
  </si>
  <si>
    <t>Plant coal generation percent (resource mix)</t>
  </si>
  <si>
    <t>Plant oil generation percent (resource mix)</t>
  </si>
  <si>
    <t>Plant gas generation percent (resource mix)</t>
  </si>
  <si>
    <t>Plant nuclear generation percent (resource mix)</t>
  </si>
  <si>
    <t>Plant  hydro generation percent (resource mix)</t>
  </si>
  <si>
    <t>Plant biomass generation percent (resource mix)</t>
  </si>
  <si>
    <t>Plant wind generation percent (resource mix)</t>
  </si>
  <si>
    <t>Plant solar generation percent (resource mix)</t>
  </si>
  <si>
    <t>Plant geothermal generation percent (resource mix)</t>
  </si>
  <si>
    <t>Plant other fossil generation percent (resource mix)</t>
  </si>
  <si>
    <t>Plant other unknown / purchased fuel generation percent (resource mix)</t>
  </si>
  <si>
    <t>Plant total nonrenewables generation percent (resource mix)</t>
  </si>
  <si>
    <t>Plant total renewables generation percent (resource mix)</t>
  </si>
  <si>
    <t>Plant total nonhydro renewables generation percent (resource mix)</t>
  </si>
  <si>
    <t>Plant total combustion generation percent (resource mix)</t>
  </si>
  <si>
    <t>Plant total noncombustion generation percent (resource mix)</t>
  </si>
  <si>
    <t>PLHTRT</t>
  </si>
  <si>
    <t>PLGENACL</t>
  </si>
  <si>
    <t>PLGENAOL</t>
  </si>
  <si>
    <t>PLGENAGS</t>
  </si>
  <si>
    <t>PLGENANC</t>
  </si>
  <si>
    <t>PLGENAHY</t>
  </si>
  <si>
    <t>PLGENABM</t>
  </si>
  <si>
    <t>PLGENAWI</t>
  </si>
  <si>
    <t>PLGENASO</t>
  </si>
  <si>
    <t>PLGENAGT</t>
  </si>
  <si>
    <t>PLGENAOF</t>
  </si>
  <si>
    <t>PLGENAOP</t>
  </si>
  <si>
    <t>PLGENATN</t>
  </si>
  <si>
    <t>PLGENATR</t>
  </si>
  <si>
    <t>PLGENATH</t>
  </si>
  <si>
    <t>PLGENACY</t>
  </si>
  <si>
    <t>PLGENACN</t>
  </si>
  <si>
    <t>PLCLPR</t>
  </si>
  <si>
    <t>PLOLPR</t>
  </si>
  <si>
    <t>PLGSPR</t>
  </si>
  <si>
    <t>PLNCPR</t>
  </si>
  <si>
    <t>PLHYPR</t>
  </si>
  <si>
    <t>PLBMPR</t>
  </si>
  <si>
    <t>PLWIPR</t>
  </si>
  <si>
    <t>PLSOPR</t>
  </si>
  <si>
    <t>PLGTPR</t>
  </si>
  <si>
    <t>PLOFPR</t>
  </si>
  <si>
    <t>PLOPPR</t>
  </si>
  <si>
    <t>PLTNPR</t>
  </si>
  <si>
    <t>PLTRPR</t>
  </si>
  <si>
    <t>PLTHPR</t>
  </si>
  <si>
    <t>PLCYPR</t>
  </si>
  <si>
    <t>PLCNPR</t>
  </si>
  <si>
    <t>TX</t>
  </si>
  <si>
    <t>AES Deepwater</t>
  </si>
  <si>
    <t>ERCOT ISO</t>
  </si>
  <si>
    <t>ERCOT All</t>
  </si>
  <si>
    <t>PC</t>
  </si>
  <si>
    <t>OIL</t>
  </si>
  <si>
    <t>Altura CoGen LLC</t>
  </si>
  <si>
    <t>NG</t>
  </si>
  <si>
    <t>GAS</t>
  </si>
  <si>
    <t>Amistad Dam &amp; Power</t>
  </si>
  <si>
    <t>WAT</t>
  </si>
  <si>
    <t>HYDRO</t>
  </si>
  <si>
    <t>N/A</t>
  </si>
  <si>
    <t>Arthur Von Rosenberg</t>
  </si>
  <si>
    <t>Barney M Davis</t>
  </si>
  <si>
    <t>Midkiff Plant</t>
  </si>
  <si>
    <t>BASF Freeport Works</t>
  </si>
  <si>
    <t>Bastrop Energy Center</t>
  </si>
  <si>
    <t>Westhollow Technology Center</t>
  </si>
  <si>
    <t>Jameson Gas Processing Plant</t>
  </si>
  <si>
    <t>Bayou Cogen Plant</t>
  </si>
  <si>
    <t>Texas Petrochemicals</t>
  </si>
  <si>
    <t>Enterprise Products Operating</t>
  </si>
  <si>
    <t>Baytown Energy Center</t>
  </si>
  <si>
    <t>Corpus Christi</t>
  </si>
  <si>
    <t>Big Brown</t>
  </si>
  <si>
    <t>Bosque County Peaking</t>
  </si>
  <si>
    <t>Brazos Valley Generating Facility</t>
  </si>
  <si>
    <t>Chocolate Bayou Works</t>
  </si>
  <si>
    <t>LIG</t>
  </si>
  <si>
    <t>COAL</t>
  </si>
  <si>
    <t>Brazos Wind Farm</t>
  </si>
  <si>
    <t>WND</t>
  </si>
  <si>
    <t>WIND</t>
  </si>
  <si>
    <t>Bryan</t>
  </si>
  <si>
    <t>Valero Refinery Corpus Christi East</t>
  </si>
  <si>
    <t>Buffalo Gap II</t>
  </si>
  <si>
    <t>Buffalo Gap Wind Farm</t>
  </si>
  <si>
    <t>C R Wing Cogen Plant</t>
  </si>
  <si>
    <t>Callahan Divide Wind Energy Center</t>
  </si>
  <si>
    <t>Cedar Bayou</t>
  </si>
  <si>
    <t>Bridgeport Gas Processing Plant</t>
  </si>
  <si>
    <t>Channel Energy Center</t>
  </si>
  <si>
    <t>Channelview Cogeneration Plant</t>
  </si>
  <si>
    <t>Chocolate Bayou Plant</t>
  </si>
  <si>
    <t>Clear Lake Cogeneration Ltd</t>
  </si>
  <si>
    <t>Coleto Creek</t>
  </si>
  <si>
    <t>Colorado Bend Energy Center</t>
  </si>
  <si>
    <t>SUB</t>
  </si>
  <si>
    <t>Comanche Peak</t>
  </si>
  <si>
    <t>Corpus Christi Energy Center</t>
  </si>
  <si>
    <t>Corpus Refinery</t>
  </si>
  <si>
    <t>Dansby</t>
  </si>
  <si>
    <t>Decker Creek</t>
  </si>
  <si>
    <t>DeCordova Steam Electric Station</t>
  </si>
  <si>
    <t>Deer Park Energy Center</t>
  </si>
  <si>
    <t>Desert Sky</t>
  </si>
  <si>
    <t>Yates Gas Plant</t>
  </si>
  <si>
    <t>Dow Chemical Texas Operation</t>
  </si>
  <si>
    <t>EG178 Facility</t>
  </si>
  <si>
    <t>NUC</t>
  </si>
  <si>
    <t>NUCLEAR</t>
  </si>
  <si>
    <t>Rice University</t>
  </si>
  <si>
    <t>Ennis Power Company LLC</t>
  </si>
  <si>
    <t>Exelon LaPorte Generating Station</t>
  </si>
  <si>
    <t>ExxonMobil Baytown Refinery</t>
  </si>
  <si>
    <t>ExxonMobil Baytown Turbine</t>
  </si>
  <si>
    <t>Fayette Power Project</t>
  </si>
  <si>
    <t>Forest Creek Wind Farm LLC</t>
  </si>
  <si>
    <t>Formosa Utility Venture Ltd</t>
  </si>
  <si>
    <t>Forney Energy Center</t>
  </si>
  <si>
    <t>Freestone Power Generation LP</t>
  </si>
  <si>
    <t>Frontera Energy Center</t>
  </si>
  <si>
    <t>Gibbons Creek</t>
  </si>
  <si>
    <t>Graham</t>
  </si>
  <si>
    <t>Granite Shoals</t>
  </si>
  <si>
    <t>Green Power 2</t>
  </si>
  <si>
    <t>Greens Bayou</t>
  </si>
  <si>
    <t>Gregory Power Facility</t>
  </si>
  <si>
    <t>Guadalupe Generating Station</t>
  </si>
  <si>
    <t>Hal C Weaver Power Plant</t>
  </si>
  <si>
    <t>Handley</t>
  </si>
  <si>
    <t>Hays Energy Project</t>
  </si>
  <si>
    <t>Hidalgo Energy Center</t>
  </si>
  <si>
    <t>Holly Street</t>
  </si>
  <si>
    <t>Horse Hollow Wind Energy Center</t>
  </si>
  <si>
    <t>Houston Chemical Complex Battleground</t>
  </si>
  <si>
    <t>Ingleside Cogeneration</t>
  </si>
  <si>
    <t>J K Spruce</t>
  </si>
  <si>
    <t>Baylor University Cogen</t>
  </si>
  <si>
    <t>J T Deely</t>
  </si>
  <si>
    <t>Jack County</t>
  </si>
  <si>
    <t>Johnson County</t>
  </si>
  <si>
    <t>OK</t>
  </si>
  <si>
    <t>Kiamichi Energy Facility</t>
  </si>
  <si>
    <t>King Mountain Wind Ranch 1</t>
  </si>
  <si>
    <t>Lake Creek</t>
  </si>
  <si>
    <t>Robert Mueller Energy Center</t>
  </si>
  <si>
    <t>Lake Hubbard</t>
  </si>
  <si>
    <t>Lamar Power Project</t>
  </si>
  <si>
    <t>Laredo</t>
  </si>
  <si>
    <t>Leon Creek</t>
  </si>
  <si>
    <t>Limestone</t>
  </si>
  <si>
    <t>Lost Pines 1 Power Project</t>
  </si>
  <si>
    <t>Magic Valley Generating Station</t>
  </si>
  <si>
    <t>Marshall Ford</t>
  </si>
  <si>
    <t>Martin Lake</t>
  </si>
  <si>
    <t>Mesquite Wind Power LLC</t>
  </si>
  <si>
    <t>Midlothian Energy Facility</t>
  </si>
  <si>
    <t>Benedum Plant</t>
  </si>
  <si>
    <t>Monticello</t>
  </si>
  <si>
    <t>Morgan Creek</t>
  </si>
  <si>
    <t>Mountain Creek</t>
  </si>
  <si>
    <t>Newgulf Cogen</t>
  </si>
  <si>
    <t>North Lake</t>
  </si>
  <si>
    <t>North Texas</t>
  </si>
  <si>
    <t>NWP Indian Mesa Wind Farm</t>
  </si>
  <si>
    <t>O W Sommers</t>
  </si>
  <si>
    <t>Odessa Ector Generating Station</t>
  </si>
  <si>
    <t>Oklaunion</t>
  </si>
  <si>
    <t>Southwest Texas State University</t>
  </si>
  <si>
    <t>Oyster Creek Unit VIII</t>
  </si>
  <si>
    <t>P H Robinson</t>
  </si>
  <si>
    <t>Paris Energy Center</t>
  </si>
  <si>
    <t>Pasadena Cogeneration</t>
  </si>
  <si>
    <t>Pearsall</t>
  </si>
  <si>
    <t>Permian Basin</t>
  </si>
  <si>
    <t>Point Comfort Operations</t>
  </si>
  <si>
    <t>Post Wind Farm LP</t>
  </si>
  <si>
    <t>Power Station 4</t>
  </si>
  <si>
    <t>Central Utility Plant</t>
  </si>
  <si>
    <t>Powerlane Plant</t>
  </si>
  <si>
    <t>Quail Run Energy Center</t>
  </si>
  <si>
    <t>R W Miller</t>
  </si>
  <si>
    <t>Ray Olinger</t>
  </si>
  <si>
    <t>Rio Nogales Power Project</t>
  </si>
  <si>
    <t>S&amp;L Cogeneration</t>
  </si>
  <si>
    <t>Sam Bertron</t>
  </si>
  <si>
    <t>Sam Rayburn</t>
  </si>
  <si>
    <t>San Jacinto Steam Electric Station</t>
  </si>
  <si>
    <t>San Miguel</t>
  </si>
  <si>
    <t>Sand Bluff LLC</t>
  </si>
  <si>
    <t>Sand Hill</t>
  </si>
  <si>
    <t>Sandow No 4</t>
  </si>
  <si>
    <t>Scurry County Wind LP</t>
  </si>
  <si>
    <t>Shell Deer Park</t>
  </si>
  <si>
    <t>Signal Hill Wichita Falls Power LP</t>
  </si>
  <si>
    <t>Silas Ray</t>
  </si>
  <si>
    <t>Sim Gideon</t>
  </si>
  <si>
    <t>Snyder Wind Farm</t>
  </si>
  <si>
    <t>South Texas Project</t>
  </si>
  <si>
    <t>Spencer</t>
  </si>
  <si>
    <t>Stryker Creek</t>
  </si>
  <si>
    <t>Sweeny Cogen Facility</t>
  </si>
  <si>
    <t>Sweetwater Wind 2 LLC</t>
  </si>
  <si>
    <t>Sweetwater Wind 3 LLC</t>
  </si>
  <si>
    <t>Sweetwater Wind 4 LLC</t>
  </si>
  <si>
    <t>Sweetwater Wind 5</t>
  </si>
  <si>
    <t>T H Wharton</t>
  </si>
  <si>
    <t>Tenaska Frontier Generation Station</t>
  </si>
  <si>
    <t>Tenaska Gateway Generating Station</t>
  </si>
  <si>
    <t>Texas City Plant Union Carbide</t>
  </si>
  <si>
    <t>Texas City Power Plant</t>
  </si>
  <si>
    <t>Thomas C Ferguson</t>
  </si>
  <si>
    <t>Tradinghouse</t>
  </si>
  <si>
    <t>Trent Wind Farm LP</t>
  </si>
  <si>
    <t>Buchanan</t>
  </si>
  <si>
    <t>Trinidad</t>
  </si>
  <si>
    <t>Twin Oaks Power One</t>
  </si>
  <si>
    <t>TXU Sweetwater Generating Plant</t>
  </si>
  <si>
    <t>Union Carbide Seadrift Cogen</t>
  </si>
  <si>
    <t>Domain Plant</t>
  </si>
  <si>
    <t>BP Chemicals Green Lake Plant</t>
  </si>
  <si>
    <t>Sweetwater Wind  1 LLC</t>
  </si>
  <si>
    <t>V H Braunig</t>
  </si>
  <si>
    <t>Big Spring Wind Power Facility</t>
  </si>
  <si>
    <t>West Texas Windplant</t>
  </si>
  <si>
    <t>Falcon Dam &amp; Power</t>
  </si>
  <si>
    <t>WH</t>
  </si>
  <si>
    <t>WSTHTOTPUR</t>
  </si>
  <si>
    <t>Delaware Mountain Windfarm</t>
  </si>
  <si>
    <t>Marble Falls</t>
  </si>
  <si>
    <t>Whitney</t>
  </si>
  <si>
    <t>Celanese Engineering Resin</t>
  </si>
  <si>
    <t>Morris Sheppard</t>
  </si>
  <si>
    <t>Sherwin Alumina</t>
  </si>
  <si>
    <t>Austin</t>
  </si>
  <si>
    <t>Inks</t>
  </si>
  <si>
    <t>Valero Refinery Corpus Christi West</t>
  </si>
  <si>
    <t>Village Creek Wastewater Treatment Plant</t>
  </si>
  <si>
    <t>State Farm Insur Support Center Central</t>
  </si>
  <si>
    <t>Eagle Pass</t>
  </si>
  <si>
    <t>Tessman Road</t>
  </si>
  <si>
    <t>Atascosita</t>
  </si>
  <si>
    <t>PUR</t>
  </si>
  <si>
    <t>LFG</t>
  </si>
  <si>
    <t>BIOMASS</t>
  </si>
  <si>
    <t>DFO</t>
  </si>
  <si>
    <t>Robert D Willis</t>
  </si>
  <si>
    <t>Seadrift Coke LP</t>
  </si>
  <si>
    <t>Rhodia Houston Plant</t>
  </si>
  <si>
    <t>Rio Grande Valley Sugar Growers</t>
  </si>
  <si>
    <t>Valley</t>
  </si>
  <si>
    <t>West Texas Renewables LLC</t>
  </si>
  <si>
    <t>Victoria Texas Plant</t>
  </si>
  <si>
    <t>OTH</t>
  </si>
  <si>
    <t>AB</t>
  </si>
  <si>
    <t>Austin Gas Recovery</t>
  </si>
  <si>
    <t>Skyline Gas Recovery</t>
  </si>
  <si>
    <t>Canyon</t>
  </si>
  <si>
    <t>DFW Gas Recovery</t>
  </si>
  <si>
    <t>PPG Industries Works 4</t>
  </si>
  <si>
    <t>W B Tuttle</t>
  </si>
  <si>
    <t>West Texas Wind Energy LLC</t>
  </si>
  <si>
    <t>Baytown</t>
  </si>
  <si>
    <t>Coastal Plains</t>
  </si>
  <si>
    <t>Whirlwind Energy Center</t>
  </si>
  <si>
    <t>University of Texas at San Antonio</t>
  </si>
  <si>
    <t>Oak Ridge North Power</t>
  </si>
  <si>
    <t>Bluebonnet</t>
  </si>
  <si>
    <t>Sunset Farms</t>
  </si>
  <si>
    <t>Wise County Power LP</t>
  </si>
  <si>
    <t>Dunlap TP 1</t>
  </si>
  <si>
    <t>OBL</t>
  </si>
  <si>
    <t>Wolf Hollow I LP</t>
  </si>
  <si>
    <t>University of Texas at Dallas</t>
  </si>
  <si>
    <t>Woodward Mountain I</t>
  </si>
  <si>
    <t>Abbott TP 3</t>
  </si>
  <si>
    <t>Lewisville</t>
  </si>
  <si>
    <t>H 4</t>
  </si>
  <si>
    <t>H 5</t>
  </si>
  <si>
    <t>Nolte</t>
  </si>
  <si>
    <t>TP 4</t>
  </si>
  <si>
    <t>C E Newman</t>
  </si>
  <si>
    <t>Woodward Mountain II</t>
  </si>
  <si>
    <t>2007 ERCOT Data from eGrid2010 v1.1</t>
  </si>
  <si>
    <t>PRMVR</t>
  </si>
  <si>
    <t>6CT+1CA</t>
  </si>
  <si>
    <t>2CT+1CA</t>
  </si>
  <si>
    <t>1CT+1CA</t>
  </si>
  <si>
    <t>Added  by Bryan</t>
  </si>
  <si>
    <t>Generator prime mover type (partial lookup with manual)</t>
  </si>
  <si>
    <t>NG_IC</t>
  </si>
  <si>
    <t>2CA+1GT+1GT</t>
  </si>
  <si>
    <t>1CA+2CT</t>
  </si>
  <si>
    <t>2IC+1ST</t>
  </si>
  <si>
    <t>1CA+4CT</t>
  </si>
  <si>
    <t>1CA+1CT</t>
  </si>
  <si>
    <t>3CT+2CA</t>
  </si>
  <si>
    <t>4CT+1CA</t>
  </si>
  <si>
    <t>4GT+2ST</t>
  </si>
  <si>
    <t>4GT+1ST</t>
  </si>
  <si>
    <t>3CT+1CA</t>
  </si>
  <si>
    <t>8CT+2CA</t>
  </si>
  <si>
    <t>6CT+3CA+1GT</t>
  </si>
  <si>
    <t>6CT+2CA</t>
  </si>
  <si>
    <t>4CT+2CA</t>
  </si>
  <si>
    <t>1ST+6GT</t>
  </si>
  <si>
    <t>4CT+3CA</t>
  </si>
  <si>
    <t>2CT+4CA</t>
  </si>
  <si>
    <t>Generator category (partial manual)</t>
  </si>
  <si>
    <t>ST</t>
  </si>
  <si>
    <t>Comment</t>
  </si>
  <si>
    <t>also 3 much smaller IC</t>
  </si>
  <si>
    <t>2ST+5GT</t>
  </si>
  <si>
    <t>2ST+6GT</t>
  </si>
  <si>
    <t>3ST+2GT</t>
  </si>
  <si>
    <t>3ST+1GT</t>
  </si>
  <si>
    <t>1GT+1IC</t>
  </si>
  <si>
    <t>4ST and 2GT</t>
  </si>
  <si>
    <t>Crazy mix of CCGT, Hydro and other NG</t>
  </si>
  <si>
    <t>1CT+1CA+4GT</t>
  </si>
  <si>
    <t>2GT+2ST</t>
  </si>
  <si>
    <t>also 8 small IC</t>
  </si>
  <si>
    <t>CT+CA+GT+ST</t>
  </si>
  <si>
    <t>also 5 small IC</t>
  </si>
  <si>
    <t>2CA+8CT+7GT</t>
  </si>
  <si>
    <t>1GT+1ST</t>
  </si>
  <si>
    <t xml:space="preserve">also 2 small IC </t>
  </si>
  <si>
    <t>4CT+4CA</t>
  </si>
  <si>
    <t>3ST+1OT</t>
  </si>
  <si>
    <t>2GT+2IC</t>
  </si>
  <si>
    <t>total capacity = 3969MW</t>
  </si>
  <si>
    <t>includes 1 GT</t>
  </si>
  <si>
    <r>
      <t xml:space="preserve">W A Parish </t>
    </r>
    <r>
      <rPr>
        <b/>
        <sz val="8.5"/>
        <rFont val="Arial"/>
        <family val="2"/>
      </rPr>
      <t>- GAS</t>
    </r>
  </si>
  <si>
    <r>
      <t xml:space="preserve">W A Parish </t>
    </r>
    <r>
      <rPr>
        <b/>
        <sz val="8.5"/>
        <rFont val="Arial"/>
        <family val="2"/>
      </rPr>
      <t>- COAL</t>
    </r>
  </si>
  <si>
    <t>Retired</t>
  </si>
  <si>
    <t>Steam Plants no-longer in use</t>
  </si>
  <si>
    <t>1CA retired</t>
  </si>
  <si>
    <t>1ST retired</t>
  </si>
  <si>
    <t>HY</t>
  </si>
  <si>
    <t>IC</t>
  </si>
  <si>
    <t>GT</t>
  </si>
  <si>
    <t>WT</t>
  </si>
  <si>
    <t>CS</t>
  </si>
  <si>
    <t>CA</t>
  </si>
  <si>
    <t>W A Parish - COAL</t>
  </si>
  <si>
    <t>W A Parish - GAS</t>
  </si>
  <si>
    <t>Non-CHP Generators</t>
  </si>
  <si>
    <t>Insert Spacer</t>
  </si>
  <si>
    <t>Plant Name</t>
  </si>
  <si>
    <t>Plant Type</t>
  </si>
  <si>
    <t>Capacity (MW)</t>
  </si>
  <si>
    <t>RAW_TYPE</t>
  </si>
  <si>
    <t>Row Offset (from header)</t>
  </si>
  <si>
    <t>Type</t>
  </si>
  <si>
    <t>1GT+ST</t>
  </si>
  <si>
    <t>Biomass</t>
  </si>
  <si>
    <t>Coal_Lig</t>
  </si>
  <si>
    <t>Coal_Sub</t>
  </si>
  <si>
    <t>Nuclear</t>
  </si>
  <si>
    <t>NG_CCGT</t>
  </si>
  <si>
    <t>NG_ST</t>
  </si>
  <si>
    <t>NG_GT</t>
  </si>
  <si>
    <t>Oil</t>
  </si>
  <si>
    <t>Wind</t>
  </si>
  <si>
    <t>Hydro</t>
  </si>
  <si>
    <t>Heatrate (BTU/kWh)</t>
  </si>
  <si>
    <t>Weighted Avg Heatrate (BTU/kWh)</t>
  </si>
  <si>
    <t>HR*Cap</t>
  </si>
  <si>
    <t>Detailed Cluster List</t>
  </si>
  <si>
    <t>Simplified Cluster List</t>
  </si>
  <si>
    <t>Coal</t>
  </si>
  <si>
    <t>NG_Peak</t>
  </si>
  <si>
    <t>Avg Size (MW)</t>
  </si>
  <si>
    <t>ERCOT Generation Plant List Data notes</t>
  </si>
  <si>
    <t>2) Add in data on prime-mover type from generator lists (partial lookup with extensive manual correction) Smaller units are ignored if dominated by much larger prime-mover types</t>
  </si>
  <si>
    <t>4) Update capacities based on retirements and standby for gens &gt;20MW [-XXX capacity]</t>
  </si>
  <si>
    <t>?) Remove plants with capacity factors &lt; ??</t>
  </si>
  <si>
    <t>) Update wind capacity based on 2009 installed data from wind+load time series [+XXX capacity]</t>
  </si>
  <si>
    <t>3) Split any large multi-fuel plants (e.g. WA Parish)</t>
  </si>
  <si>
    <t>5) Filter out combined heat and power [-XXX capacity]</t>
  </si>
  <si>
    <t>1) Start with 2007 plant list from eGrid2010 v1.1 (copy and paste VALUES ONLY to new workbook)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</si>
</sst>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"/>
    <numFmt numFmtId="165" formatCode="0.0"/>
    <numFmt numFmtId="166" formatCode="0.0;\ #;\ 0"/>
    <numFmt numFmtId="167" formatCode="0.0000"/>
    <numFmt numFmtId="168" formatCode="#,##0.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.5"/>
      <name val="Arial"/>
      <family val="2"/>
    </font>
    <font>
      <b/>
      <sz val="8.5"/>
      <color indexed="12"/>
      <name val="Arial"/>
      <family val="2"/>
    </font>
    <font>
      <sz val="8.5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0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49" fontId="2" fillId="0" borderId="0" xfId="1" applyNumberFormat="1" applyFont="1" applyAlignment="1">
      <alignment wrapText="1"/>
    </xf>
    <xf numFmtId="49" fontId="2" fillId="0" borderId="0" xfId="1" quotePrefix="1" applyNumberFormat="1" applyFont="1" applyAlignment="1">
      <alignment horizontal="left" wrapText="1"/>
    </xf>
    <xf numFmtId="49" fontId="3" fillId="0" borderId="0" xfId="1" applyNumberFormat="1" applyFont="1" applyAlignment="1"/>
    <xf numFmtId="49" fontId="2" fillId="0" borderId="0" xfId="1" applyNumberFormat="1" applyFont="1" applyAlignment="1">
      <alignment horizontal="left" wrapText="1"/>
    </xf>
    <xf numFmtId="164" fontId="2" fillId="0" borderId="0" xfId="1" applyNumberFormat="1" applyFont="1" applyAlignment="1">
      <alignment horizontal="left" wrapText="1"/>
    </xf>
    <xf numFmtId="164" fontId="3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0" fontId="4" fillId="0" borderId="0" xfId="1" applyFont="1" applyAlignment="1"/>
    <xf numFmtId="0" fontId="4" fillId="0" borderId="0" xfId="1" applyFont="1"/>
    <xf numFmtId="165" fontId="4" fillId="0" borderId="0" xfId="1" applyNumberFormat="1" applyFont="1"/>
    <xf numFmtId="1" fontId="4" fillId="0" borderId="0" xfId="1" applyNumberFormat="1" applyFont="1"/>
    <xf numFmtId="166" fontId="4" fillId="0" borderId="0" xfId="1" applyNumberFormat="1" applyFont="1"/>
    <xf numFmtId="167" fontId="4" fillId="0" borderId="0" xfId="1" applyNumberFormat="1" applyFont="1"/>
    <xf numFmtId="168" fontId="4" fillId="0" borderId="0" xfId="1" applyNumberFormat="1" applyFont="1"/>
    <xf numFmtId="164" fontId="4" fillId="0" borderId="0" xfId="1" applyNumberFormat="1" applyFont="1" applyAlignment="1">
      <alignment horizontal="right"/>
    </xf>
    <xf numFmtId="4" fontId="4" fillId="0" borderId="0" xfId="1" applyNumberFormat="1" applyFont="1"/>
    <xf numFmtId="164" fontId="4" fillId="0" borderId="0" xfId="1" applyNumberFormat="1" applyFont="1"/>
    <xf numFmtId="167" fontId="4" fillId="0" borderId="0" xfId="1" applyNumberFormat="1" applyFont="1" applyAlignment="1">
      <alignment horizontal="right"/>
    </xf>
    <xf numFmtId="4" fontId="4" fillId="0" borderId="0" xfId="1" applyNumberFormat="1" applyFont="1" applyAlignment="1">
      <alignment horizontal="right"/>
    </xf>
    <xf numFmtId="0" fontId="0" fillId="2" borderId="0" xfId="0" applyFill="1"/>
    <xf numFmtId="49" fontId="2" fillId="2" borderId="0" xfId="1" applyNumberFormat="1" applyFont="1" applyFill="1" applyAlignment="1">
      <alignment horizontal="left" wrapText="1"/>
    </xf>
    <xf numFmtId="49" fontId="3" fillId="2" borderId="0" xfId="1" applyNumberFormat="1" applyFont="1" applyFill="1" applyAlignment="1"/>
    <xf numFmtId="0" fontId="4" fillId="2" borderId="0" xfId="1" applyFont="1" applyFill="1"/>
    <xf numFmtId="0" fontId="2" fillId="2" borderId="0" xfId="1" applyFont="1" applyFill="1"/>
    <xf numFmtId="0" fontId="2" fillId="0" borderId="0" xfId="1" applyFont="1"/>
    <xf numFmtId="0" fontId="4" fillId="2" borderId="0" xfId="1" applyFont="1" applyFill="1" applyAlignment="1"/>
    <xf numFmtId="165" fontId="4" fillId="2" borderId="0" xfId="1" applyNumberFormat="1" applyFont="1" applyFill="1"/>
    <xf numFmtId="1" fontId="4" fillId="2" borderId="0" xfId="1" applyNumberFormat="1" applyFont="1" applyFill="1"/>
    <xf numFmtId="166" fontId="4" fillId="2" borderId="0" xfId="1" applyNumberFormat="1" applyFont="1" applyFill="1"/>
    <xf numFmtId="167" fontId="4" fillId="2" borderId="0" xfId="1" applyNumberFormat="1" applyFont="1" applyFill="1"/>
    <xf numFmtId="168" fontId="2" fillId="2" borderId="0" xfId="1" applyNumberFormat="1" applyFont="1" applyFill="1"/>
    <xf numFmtId="168" fontId="4" fillId="2" borderId="0" xfId="1" applyNumberFormat="1" applyFont="1" applyFill="1"/>
    <xf numFmtId="164" fontId="4" fillId="2" borderId="0" xfId="1" applyNumberFormat="1" applyFont="1" applyFill="1" applyAlignment="1">
      <alignment horizontal="right"/>
    </xf>
    <xf numFmtId="167" fontId="4" fillId="2" borderId="0" xfId="1" applyNumberFormat="1" applyFont="1" applyFill="1" applyAlignment="1">
      <alignment horizontal="right"/>
    </xf>
    <xf numFmtId="4" fontId="4" fillId="2" borderId="0" xfId="1" applyNumberFormat="1" applyFont="1" applyFill="1"/>
    <xf numFmtId="164" fontId="4" fillId="2" borderId="0" xfId="1" applyNumberFormat="1" applyFont="1" applyFill="1"/>
    <xf numFmtId="0" fontId="2" fillId="2" borderId="0" xfId="1" quotePrefix="1" applyFont="1" applyFill="1" applyAlignment="1">
      <alignment horizontal="left" wrapText="1"/>
    </xf>
    <xf numFmtId="0" fontId="0" fillId="0" borderId="1" xfId="0" applyBorder="1"/>
    <xf numFmtId="0" fontId="7" fillId="3" borderId="0" xfId="0" applyFont="1" applyFill="1"/>
    <xf numFmtId="1" fontId="0" fillId="0" borderId="0" xfId="0" applyNumberFormat="1"/>
    <xf numFmtId="1" fontId="0" fillId="0" borderId="1" xfId="0" applyNumberFormat="1" applyBorder="1"/>
    <xf numFmtId="1" fontId="7" fillId="3" borderId="0" xfId="0" applyNumberFormat="1" applyFont="1" applyFill="1"/>
    <xf numFmtId="0" fontId="0" fillId="4" borderId="0" xfId="0" applyFill="1"/>
    <xf numFmtId="1" fontId="0" fillId="2" borderId="0" xfId="0" applyNumberFormat="1" applyFill="1"/>
    <xf numFmtId="3" fontId="0" fillId="0" borderId="0" xfId="0" applyNumberFormat="1"/>
    <xf numFmtId="0" fontId="10" fillId="4" borderId="0" xfId="0" applyFont="1" applyFill="1" applyAlignment="1">
      <alignment horizontal="center"/>
    </xf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7" sqref="A7:XFD7"/>
    </sheetView>
  </sheetViews>
  <sheetFormatPr baseColWidth="10" defaultRowHeight="15" x14ac:dyDescent="0"/>
  <sheetData>
    <row r="1" spans="1:1">
      <c r="A1" t="s">
        <v>443</v>
      </c>
    </row>
    <row r="3" spans="1:1">
      <c r="A3" t="s">
        <v>450</v>
      </c>
    </row>
    <row r="4" spans="1:1">
      <c r="A4" t="s">
        <v>444</v>
      </c>
    </row>
    <row r="5" spans="1:1">
      <c r="A5" t="s">
        <v>448</v>
      </c>
    </row>
    <row r="6" spans="1:1">
      <c r="A6" t="s">
        <v>445</v>
      </c>
    </row>
    <row r="7" spans="1:1">
      <c r="A7" t="s">
        <v>449</v>
      </c>
    </row>
    <row r="10" spans="1:1">
      <c r="A10" t="s">
        <v>446</v>
      </c>
    </row>
    <row r="11" spans="1:1">
      <c r="A11" t="s">
        <v>447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tabSelected="1" workbookViewId="0">
      <selection activeCell="A5" sqref="A5"/>
    </sheetView>
  </sheetViews>
  <sheetFormatPr baseColWidth="10" defaultRowHeight="15" x14ac:dyDescent="0"/>
  <cols>
    <col min="2" max="2" width="16.1640625" customWidth="1"/>
    <col min="3" max="3" width="29.5" bestFit="1" customWidth="1"/>
    <col min="4" max="4" width="13.33203125" customWidth="1"/>
  </cols>
  <sheetData>
    <row r="3" spans="1:4" ht="18">
      <c r="A3" s="47" t="s">
        <v>438</v>
      </c>
      <c r="B3" s="47"/>
      <c r="C3" s="47"/>
      <c r="D3" s="47"/>
    </row>
    <row r="4" spans="1:4">
      <c r="A4" s="44" t="s">
        <v>423</v>
      </c>
      <c r="B4" s="44" t="s">
        <v>420</v>
      </c>
      <c r="C4" s="44" t="s">
        <v>436</v>
      </c>
      <c r="D4" s="44" t="s">
        <v>442</v>
      </c>
    </row>
    <row r="5" spans="1:4">
      <c r="A5" t="s">
        <v>428</v>
      </c>
      <c r="B5" s="41">
        <f t="shared" ref="B5:B15" ca="1" si="0">SUMIF(gen_type,$A5,gen_cap)</f>
        <v>5138.6000000000004</v>
      </c>
      <c r="C5" s="45">
        <v>10400</v>
      </c>
    </row>
    <row r="6" spans="1:4">
      <c r="A6" t="s">
        <v>426</v>
      </c>
      <c r="B6" s="41">
        <f t="shared" ca="1" si="0"/>
        <v>6766</v>
      </c>
      <c r="C6" s="41">
        <f t="shared" ref="C6:C15" ca="1" si="1">SUMIF(gen_type,$A6,gen_hr_x_cap)/SUMIF(gen_type,$A6,gen_cap)</f>
        <v>10675.731754685188</v>
      </c>
    </row>
    <row r="7" spans="1:4">
      <c r="A7" t="s">
        <v>427</v>
      </c>
      <c r="B7" s="41">
        <f t="shared" ca="1" si="0"/>
        <v>9639.2999999999993</v>
      </c>
      <c r="C7" s="41">
        <f t="shared" ca="1" si="1"/>
        <v>10967.781240542363</v>
      </c>
    </row>
    <row r="8" spans="1:4">
      <c r="A8" t="s">
        <v>429</v>
      </c>
      <c r="B8" s="41">
        <f t="shared" ca="1" si="0"/>
        <v>23690.400000000001</v>
      </c>
      <c r="C8" s="41">
        <f t="shared" ca="1" si="1"/>
        <v>7584.1603420478323</v>
      </c>
    </row>
    <row r="9" spans="1:4">
      <c r="A9" t="s">
        <v>430</v>
      </c>
      <c r="B9" s="41">
        <f t="shared" ca="1" si="0"/>
        <v>20372.600000000002</v>
      </c>
      <c r="C9" s="41">
        <f t="shared" ca="1" si="1"/>
        <v>12640.967824661555</v>
      </c>
    </row>
    <row r="10" spans="1:4">
      <c r="A10" t="s">
        <v>431</v>
      </c>
      <c r="B10" s="41">
        <f t="shared" ca="1" si="0"/>
        <v>3296.3999999999996</v>
      </c>
      <c r="C10" s="41">
        <f t="shared" ca="1" si="1"/>
        <v>12294.149980654654</v>
      </c>
    </row>
    <row r="11" spans="1:4">
      <c r="A11" t="s">
        <v>360</v>
      </c>
      <c r="B11" s="41">
        <f t="shared" ca="1" si="0"/>
        <v>760</v>
      </c>
      <c r="C11" s="41">
        <f t="shared" ca="1" si="1"/>
        <v>13220.848524802634</v>
      </c>
    </row>
    <row r="12" spans="1:4">
      <c r="A12" t="s">
        <v>432</v>
      </c>
      <c r="B12" s="41">
        <f t="shared" ca="1" si="0"/>
        <v>16.8</v>
      </c>
      <c r="C12" s="41">
        <f t="shared" ca="1" si="1"/>
        <v>10500.914442857144</v>
      </c>
    </row>
    <row r="13" spans="1:4">
      <c r="A13" t="s">
        <v>433</v>
      </c>
      <c r="B13" s="41">
        <f t="shared" ca="1" si="0"/>
        <v>3710.5</v>
      </c>
      <c r="C13" s="41">
        <f t="shared" ca="1" si="1"/>
        <v>1</v>
      </c>
    </row>
    <row r="14" spans="1:4">
      <c r="A14" t="s">
        <v>425</v>
      </c>
      <c r="B14" s="41">
        <f t="shared" ca="1" si="0"/>
        <v>58.599999999999994</v>
      </c>
      <c r="C14" s="41">
        <f t="shared" ca="1" si="1"/>
        <v>12830.182179863483</v>
      </c>
    </row>
    <row r="15" spans="1:4">
      <c r="A15" t="s">
        <v>434</v>
      </c>
      <c r="B15" s="41">
        <f t="shared" ca="1" si="0"/>
        <v>466.2</v>
      </c>
      <c r="C15" s="41">
        <f t="shared" ca="1" si="1"/>
        <v>1</v>
      </c>
    </row>
    <row r="16" spans="1:4">
      <c r="B16" s="41"/>
      <c r="C16" s="41"/>
    </row>
    <row r="18" spans="1:3" ht="18">
      <c r="A18" s="47" t="s">
        <v>439</v>
      </c>
      <c r="B18" s="47"/>
      <c r="C18" s="47"/>
    </row>
    <row r="19" spans="1:3">
      <c r="A19" s="44" t="s">
        <v>423</v>
      </c>
      <c r="B19" s="44" t="s">
        <v>420</v>
      </c>
      <c r="C19" s="44" t="s">
        <v>436</v>
      </c>
    </row>
    <row r="20" spans="1:3">
      <c r="A20" t="s">
        <v>428</v>
      </c>
      <c r="B20" s="41">
        <f ca="1">B5</f>
        <v>5138.6000000000004</v>
      </c>
      <c r="C20" s="41">
        <f>C5</f>
        <v>10400</v>
      </c>
    </row>
    <row r="21" spans="1:3">
      <c r="A21" t="s">
        <v>440</v>
      </c>
      <c r="B21" s="41">
        <f ca="1">SUM(B6:B7)</f>
        <v>16405.3</v>
      </c>
      <c r="C21" s="41">
        <f ca="1">(B6*C6+B7*C7)/SUM(B6:B7)</f>
        <v>10847.331945417638</v>
      </c>
    </row>
    <row r="22" spans="1:3">
      <c r="A22" t="s">
        <v>429</v>
      </c>
      <c r="B22" s="41">
        <f ca="1">B8</f>
        <v>23690.400000000001</v>
      </c>
      <c r="C22" s="41">
        <f ca="1">C8</f>
        <v>7584.1603420478323</v>
      </c>
    </row>
    <row r="23" spans="1:3">
      <c r="A23" t="s">
        <v>430</v>
      </c>
      <c r="B23" s="41">
        <f ca="1">B9</f>
        <v>20372.600000000002</v>
      </c>
      <c r="C23" s="41">
        <f ca="1">C9</f>
        <v>12640.967824661555</v>
      </c>
    </row>
    <row r="24" spans="1:3">
      <c r="A24" t="s">
        <v>441</v>
      </c>
      <c r="B24" s="41">
        <f ca="1">SUM(B10:B11)</f>
        <v>4056.3999999999996</v>
      </c>
      <c r="C24" s="41">
        <f ca="1">(B10*C10+B11*C11)/SUM(B10:B11)</f>
        <v>12467.774596952966</v>
      </c>
    </row>
    <row r="25" spans="1:3">
      <c r="A25" t="s">
        <v>433</v>
      </c>
      <c r="B25" s="41">
        <f ca="1">B13</f>
        <v>3710.5</v>
      </c>
      <c r="C25">
        <v>1</v>
      </c>
    </row>
  </sheetData>
  <mergeCells count="2">
    <mergeCell ref="A18:C18"/>
    <mergeCell ref="A3:D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A23" workbookViewId="0">
      <selection activeCell="G6" sqref="G6"/>
    </sheetView>
  </sheetViews>
  <sheetFormatPr baseColWidth="10" defaultRowHeight="15" x14ac:dyDescent="0"/>
  <cols>
    <col min="1" max="1" width="33.6640625" bestFit="1" customWidth="1"/>
    <col min="3" max="3" width="14.1640625" customWidth="1"/>
    <col min="4" max="4" width="15.6640625" style="41" customWidth="1"/>
    <col min="5" max="5" width="17.83203125" customWidth="1"/>
  </cols>
  <sheetData>
    <row r="1" spans="1:6">
      <c r="A1" t="s">
        <v>416</v>
      </c>
    </row>
    <row r="3" spans="1:6" s="39" customFormat="1">
      <c r="A3" s="39" t="s">
        <v>418</v>
      </c>
      <c r="B3" s="39" t="s">
        <v>422</v>
      </c>
      <c r="C3" s="39" t="s">
        <v>419</v>
      </c>
      <c r="D3" s="42" t="s">
        <v>420</v>
      </c>
      <c r="E3" s="39" t="s">
        <v>435</v>
      </c>
      <c r="F3" s="39" t="s">
        <v>437</v>
      </c>
    </row>
    <row r="4" spans="1:6">
      <c r="A4" t="s">
        <v>326</v>
      </c>
      <c r="B4">
        <f t="shared" ref="B4:B35" si="0">MATCH(A4,PNAME,0)</f>
        <v>160</v>
      </c>
      <c r="C4" t="str">
        <f t="shared" ref="C4:C35" ca="1" si="1">OFFSET(RAW_TYPE_header,$B4,0)</f>
        <v>BIOMASS</v>
      </c>
      <c r="D4" s="41">
        <f t="shared" ref="D4:D35" ca="1" si="2">OFFSET(NAMEPCAP_header,$B4,0)</f>
        <v>6.4</v>
      </c>
      <c r="E4" s="41">
        <f t="shared" ref="E4:E35" ca="1" si="3">IF(ISNUMBER(OFFSET(PLHTRT_header,$B4,0)),OFFSET(PLHTRT_header,$B4,0),1)</f>
        <v>10563.723599999999</v>
      </c>
      <c r="F4">
        <f ca="1">D4*E4</f>
        <v>67607.831040000005</v>
      </c>
    </row>
    <row r="5" spans="1:6">
      <c r="A5" t="s">
        <v>336</v>
      </c>
      <c r="B5">
        <f t="shared" si="0"/>
        <v>122</v>
      </c>
      <c r="C5" t="str">
        <f t="shared" ca="1" si="1"/>
        <v>BIOMASS</v>
      </c>
      <c r="D5" s="41">
        <f t="shared" ca="1" si="2"/>
        <v>4.8</v>
      </c>
      <c r="E5" s="41">
        <f t="shared" ca="1" si="3"/>
        <v>10798.554099999999</v>
      </c>
      <c r="F5">
        <f t="shared" ref="F5:F68" ca="1" si="4">D5*E5</f>
        <v>51833.059679999998</v>
      </c>
    </row>
    <row r="6" spans="1:6">
      <c r="A6" t="s">
        <v>333</v>
      </c>
      <c r="B6">
        <f t="shared" si="0"/>
        <v>41</v>
      </c>
      <c r="C6" t="str">
        <f t="shared" ca="1" si="1"/>
        <v>BIOMASS</v>
      </c>
      <c r="D6" s="41">
        <f t="shared" ca="1" si="2"/>
        <v>5.2</v>
      </c>
      <c r="E6" s="41">
        <f t="shared" ca="1" si="3"/>
        <v>11229.0556</v>
      </c>
      <c r="F6">
        <f t="shared" ca="1" si="4"/>
        <v>58391.089119999997</v>
      </c>
    </row>
    <row r="7" spans="1:6">
      <c r="A7" t="s">
        <v>311</v>
      </c>
      <c r="B7">
        <f t="shared" si="0"/>
        <v>6</v>
      </c>
      <c r="C7" t="str">
        <f t="shared" ca="1" si="1"/>
        <v>BIOMASS</v>
      </c>
      <c r="D7" s="41">
        <f t="shared" ca="1" si="2"/>
        <v>8.1999999999999993</v>
      </c>
      <c r="E7" s="41">
        <f t="shared" ca="1" si="3"/>
        <v>11352.2225</v>
      </c>
      <c r="F7">
        <f t="shared" ca="1" si="4"/>
        <v>93088.224499999997</v>
      </c>
    </row>
    <row r="8" spans="1:6">
      <c r="A8" t="s">
        <v>332</v>
      </c>
      <c r="B8">
        <f t="shared" si="0"/>
        <v>14</v>
      </c>
      <c r="C8" t="str">
        <f t="shared" ca="1" si="1"/>
        <v>BIOMASS</v>
      </c>
      <c r="D8" s="41">
        <f t="shared" ca="1" si="2"/>
        <v>5.2</v>
      </c>
      <c r="E8" s="41">
        <f t="shared" ca="1" si="3"/>
        <v>11512.604499999999</v>
      </c>
      <c r="F8">
        <f t="shared" ca="1" si="4"/>
        <v>59865.543400000002</v>
      </c>
    </row>
    <row r="9" spans="1:6">
      <c r="A9" t="s">
        <v>325</v>
      </c>
      <c r="B9">
        <f t="shared" si="0"/>
        <v>8</v>
      </c>
      <c r="C9" t="str">
        <f t="shared" ca="1" si="1"/>
        <v>BIOMASS</v>
      </c>
      <c r="D9" s="41">
        <f t="shared" ca="1" si="2"/>
        <v>6.4</v>
      </c>
      <c r="E9" s="41">
        <f t="shared" ca="1" si="3"/>
        <v>12022.402400000001</v>
      </c>
      <c r="F9">
        <f t="shared" ca="1" si="4"/>
        <v>76943.375360000005</v>
      </c>
    </row>
    <row r="10" spans="1:6">
      <c r="A10" t="s">
        <v>337</v>
      </c>
      <c r="B10">
        <f t="shared" si="0"/>
        <v>19</v>
      </c>
      <c r="C10" t="str">
        <f t="shared" ca="1" si="1"/>
        <v>BIOMASS</v>
      </c>
      <c r="D10" s="41">
        <f t="shared" ca="1" si="2"/>
        <v>4</v>
      </c>
      <c r="E10" s="41">
        <f t="shared" ca="1" si="3"/>
        <v>12023.278200000001</v>
      </c>
      <c r="F10">
        <f t="shared" ca="1" si="4"/>
        <v>48093.112800000003</v>
      </c>
    </row>
    <row r="11" spans="1:6">
      <c r="A11" t="s">
        <v>338</v>
      </c>
      <c r="B11">
        <f t="shared" si="0"/>
        <v>167</v>
      </c>
      <c r="C11" t="str">
        <f t="shared" ca="1" si="1"/>
        <v>BIOMASS</v>
      </c>
      <c r="D11" s="41">
        <f t="shared" ca="1" si="2"/>
        <v>4</v>
      </c>
      <c r="E11" s="41">
        <f t="shared" ca="1" si="3"/>
        <v>12539.6168</v>
      </c>
      <c r="F11">
        <f t="shared" ca="1" si="4"/>
        <v>50158.467199999999</v>
      </c>
    </row>
    <row r="12" spans="1:6">
      <c r="A12" t="s">
        <v>310</v>
      </c>
      <c r="B12">
        <f t="shared" si="0"/>
        <v>177</v>
      </c>
      <c r="C12" t="str">
        <f t="shared" ca="1" si="1"/>
        <v>BIOMASS</v>
      </c>
      <c r="D12" s="41">
        <f t="shared" ca="1" si="2"/>
        <v>8.4</v>
      </c>
      <c r="E12" s="41">
        <f t="shared" ca="1" si="3"/>
        <v>16309.063099999999</v>
      </c>
      <c r="F12">
        <f t="shared" ca="1" si="4"/>
        <v>136996.13003999999</v>
      </c>
    </row>
    <row r="13" spans="1:6">
      <c r="A13" t="s">
        <v>328</v>
      </c>
      <c r="B13">
        <f t="shared" si="0"/>
        <v>54</v>
      </c>
      <c r="C13" t="str">
        <f t="shared" ca="1" si="1"/>
        <v>BIOMASS</v>
      </c>
      <c r="D13" s="41">
        <f t="shared" ca="1" si="2"/>
        <v>6</v>
      </c>
      <c r="E13" s="41">
        <f t="shared" ca="1" si="3"/>
        <v>18145.307100000002</v>
      </c>
      <c r="F13">
        <f t="shared" ca="1" si="4"/>
        <v>108871.8426</v>
      </c>
    </row>
    <row r="14" spans="1:6">
      <c r="A14" t="s">
        <v>220</v>
      </c>
      <c r="B14">
        <f t="shared" si="0"/>
        <v>103</v>
      </c>
      <c r="C14" t="str">
        <f t="shared" ca="1" si="1"/>
        <v>COAL_LIG</v>
      </c>
      <c r="D14" s="41">
        <f t="shared" ca="1" si="2"/>
        <v>1849.8</v>
      </c>
      <c r="E14" s="41">
        <f t="shared" ca="1" si="3"/>
        <v>9612.2278000000006</v>
      </c>
      <c r="F14">
        <f t="shared" ca="1" si="4"/>
        <v>17780698.984439999</v>
      </c>
    </row>
    <row r="15" spans="1:6">
      <c r="A15" t="s">
        <v>143</v>
      </c>
      <c r="B15">
        <f t="shared" si="0"/>
        <v>17</v>
      </c>
      <c r="C15" t="str">
        <f t="shared" ca="1" si="1"/>
        <v>COAL_LIG</v>
      </c>
      <c r="D15" s="41">
        <f t="shared" ca="1" si="2"/>
        <v>1186.8</v>
      </c>
      <c r="E15" s="41">
        <f t="shared" ca="1" si="3"/>
        <v>10697.8676</v>
      </c>
      <c r="F15">
        <f t="shared" ca="1" si="4"/>
        <v>12696229.267679999</v>
      </c>
    </row>
    <row r="16" spans="1:6">
      <c r="A16" t="s">
        <v>286</v>
      </c>
      <c r="B16">
        <f t="shared" si="0"/>
        <v>186</v>
      </c>
      <c r="C16" t="str">
        <f t="shared" ca="1" si="1"/>
        <v>COAL_LIG</v>
      </c>
      <c r="D16" s="41">
        <f t="shared" ca="1" si="2"/>
        <v>349.2</v>
      </c>
      <c r="E16" s="41">
        <f t="shared" ca="1" si="3"/>
        <v>10859.8285</v>
      </c>
      <c r="F16">
        <f t="shared" ca="1" si="4"/>
        <v>3792252.1121999999</v>
      </c>
    </row>
    <row r="17" spans="1:6">
      <c r="A17" t="s">
        <v>224</v>
      </c>
      <c r="B17">
        <f t="shared" si="0"/>
        <v>108</v>
      </c>
      <c r="C17" t="str">
        <f t="shared" ca="1" si="1"/>
        <v>COAL_LIG</v>
      </c>
      <c r="D17" s="41">
        <f t="shared" ca="1" si="2"/>
        <v>2379.6</v>
      </c>
      <c r="E17" s="41">
        <f t="shared" ca="1" si="3"/>
        <v>11089.6999</v>
      </c>
      <c r="F17">
        <f t="shared" ca="1" si="4"/>
        <v>26389049.882039998</v>
      </c>
    </row>
    <row r="18" spans="1:6">
      <c r="A18" t="s">
        <v>261</v>
      </c>
      <c r="B18">
        <f t="shared" si="0"/>
        <v>152</v>
      </c>
      <c r="C18" t="str">
        <f t="shared" ca="1" si="1"/>
        <v>COAL_LIG</v>
      </c>
      <c r="D18" s="41">
        <f t="shared" ca="1" si="2"/>
        <v>590.6</v>
      </c>
      <c r="E18" s="41">
        <f t="shared" ca="1" si="3"/>
        <v>11163.206399999999</v>
      </c>
      <c r="F18">
        <f t="shared" ca="1" si="4"/>
        <v>6592989.6998399999</v>
      </c>
    </row>
    <row r="19" spans="1:6">
      <c r="A19" t="s">
        <v>258</v>
      </c>
      <c r="B19">
        <f t="shared" si="0"/>
        <v>149</v>
      </c>
      <c r="C19" t="str">
        <f t="shared" ca="1" si="1"/>
        <v>COAL_LIG</v>
      </c>
      <c r="D19" s="41">
        <f t="shared" ca="1" si="2"/>
        <v>410</v>
      </c>
      <c r="E19" s="41">
        <f t="shared" ca="1" si="3"/>
        <v>12148.2466</v>
      </c>
      <c r="F19">
        <f t="shared" ca="1" si="4"/>
        <v>4980781.1060000006</v>
      </c>
    </row>
    <row r="20" spans="1:6">
      <c r="A20" t="s">
        <v>414</v>
      </c>
      <c r="B20">
        <f t="shared" si="0"/>
        <v>197</v>
      </c>
      <c r="C20" t="str">
        <f t="shared" ca="1" si="1"/>
        <v>COAL_SUB</v>
      </c>
      <c r="D20" s="41">
        <f t="shared" ca="1" si="2"/>
        <v>2697.4</v>
      </c>
      <c r="E20" s="41">
        <f t="shared" ca="1" si="3"/>
        <v>10600</v>
      </c>
      <c r="F20">
        <f t="shared" ca="1" si="4"/>
        <v>28592440</v>
      </c>
    </row>
    <row r="21" spans="1:6">
      <c r="A21" t="s">
        <v>191</v>
      </c>
      <c r="B21">
        <f t="shared" si="0"/>
        <v>72</v>
      </c>
      <c r="C21" t="str">
        <f t="shared" ca="1" si="1"/>
        <v>COAL_SUB</v>
      </c>
      <c r="D21" s="41">
        <f t="shared" ca="1" si="2"/>
        <v>453.5</v>
      </c>
      <c r="E21" s="41">
        <f t="shared" ca="1" si="3"/>
        <v>9976.6839999999993</v>
      </c>
      <c r="F21">
        <f t="shared" ca="1" si="4"/>
        <v>4524426.1940000001</v>
      </c>
    </row>
    <row r="22" spans="1:6">
      <c r="A22" t="s">
        <v>164</v>
      </c>
      <c r="B22">
        <f t="shared" si="0"/>
        <v>42</v>
      </c>
      <c r="C22" t="str">
        <f t="shared" ca="1" si="1"/>
        <v>COAL_SUB</v>
      </c>
      <c r="D22" s="41">
        <f t="shared" ca="1" si="2"/>
        <v>600.4</v>
      </c>
      <c r="E22" s="41">
        <f t="shared" ca="1" si="3"/>
        <v>10132.796399999999</v>
      </c>
      <c r="F22">
        <f t="shared" ca="1" si="4"/>
        <v>6083730.9585599992</v>
      </c>
    </row>
    <row r="23" spans="1:6">
      <c r="A23" t="s">
        <v>237</v>
      </c>
      <c r="B23">
        <f t="shared" si="0"/>
        <v>124</v>
      </c>
      <c r="C23" t="str">
        <f t="shared" ca="1" si="1"/>
        <v>COAL_SUB</v>
      </c>
      <c r="D23" s="41">
        <f t="shared" ca="1" si="2"/>
        <v>720</v>
      </c>
      <c r="E23" s="41">
        <f t="shared" ca="1" si="3"/>
        <v>10581.8488</v>
      </c>
      <c r="F23">
        <f t="shared" ca="1" si="4"/>
        <v>7618931.1359999999</v>
      </c>
    </row>
    <row r="24" spans="1:6">
      <c r="A24" t="s">
        <v>185</v>
      </c>
      <c r="B24">
        <f t="shared" si="0"/>
        <v>66</v>
      </c>
      <c r="C24" t="str">
        <f t="shared" ca="1" si="1"/>
        <v>COAL_SUB</v>
      </c>
      <c r="D24" s="41">
        <f t="shared" ca="1" si="2"/>
        <v>1690</v>
      </c>
      <c r="E24" s="41">
        <f t="shared" ca="1" si="3"/>
        <v>10678.8804</v>
      </c>
      <c r="F24">
        <f t="shared" ca="1" si="4"/>
        <v>18047307.875999998</v>
      </c>
    </row>
    <row r="25" spans="1:6">
      <c r="A25" t="s">
        <v>206</v>
      </c>
      <c r="B25">
        <f t="shared" si="0"/>
        <v>90</v>
      </c>
      <c r="C25" t="str">
        <f t="shared" ca="1" si="1"/>
        <v>COAL_SUB</v>
      </c>
      <c r="D25" s="41">
        <f t="shared" ca="1" si="2"/>
        <v>566</v>
      </c>
      <c r="E25" s="41">
        <f t="shared" ca="1" si="3"/>
        <v>10822.1747</v>
      </c>
      <c r="F25">
        <f t="shared" ca="1" si="4"/>
        <v>6125350.8801999995</v>
      </c>
    </row>
    <row r="26" spans="1:6">
      <c r="A26" t="s">
        <v>228</v>
      </c>
      <c r="B26">
        <f t="shared" si="0"/>
        <v>112</v>
      </c>
      <c r="C26" t="str">
        <f t="shared" ca="1" si="1"/>
        <v>COAL_SUB</v>
      </c>
      <c r="D26" s="41">
        <f t="shared" ca="1" si="2"/>
        <v>1980</v>
      </c>
      <c r="E26" s="41">
        <f t="shared" ca="1" si="3"/>
        <v>10915.7438</v>
      </c>
      <c r="F26">
        <f t="shared" ca="1" si="4"/>
        <v>21613172.723999999</v>
      </c>
    </row>
    <row r="27" spans="1:6">
      <c r="A27" t="s">
        <v>208</v>
      </c>
      <c r="B27">
        <f t="shared" si="0"/>
        <v>91</v>
      </c>
      <c r="C27" t="str">
        <f t="shared" ca="1" si="1"/>
        <v>COAL_SUB</v>
      </c>
      <c r="D27" s="41">
        <f t="shared" ca="1" si="2"/>
        <v>932</v>
      </c>
      <c r="E27" s="41">
        <f t="shared" ca="1" si="3"/>
        <v>14073.3626</v>
      </c>
      <c r="F27">
        <f t="shared" ca="1" si="4"/>
        <v>13116373.9432</v>
      </c>
    </row>
    <row r="28" spans="1:6">
      <c r="A28" t="s">
        <v>345</v>
      </c>
      <c r="B28">
        <f t="shared" si="0"/>
        <v>1</v>
      </c>
      <c r="C28" t="str">
        <f t="shared" ca="1" si="1"/>
        <v>HYDRO</v>
      </c>
      <c r="D28" s="41">
        <f t="shared" ca="1" si="2"/>
        <v>2.8</v>
      </c>
      <c r="E28" s="41">
        <f t="shared" ca="1" si="3"/>
        <v>1</v>
      </c>
      <c r="F28">
        <f t="shared" ca="1" si="4"/>
        <v>2.8</v>
      </c>
    </row>
    <row r="29" spans="1:6">
      <c r="A29" t="s">
        <v>127</v>
      </c>
      <c r="B29">
        <f t="shared" si="0"/>
        <v>4</v>
      </c>
      <c r="C29" t="str">
        <f t="shared" ca="1" si="1"/>
        <v>HYDRO</v>
      </c>
      <c r="D29" s="41">
        <f t="shared" ca="1" si="2"/>
        <v>66</v>
      </c>
      <c r="E29" s="41">
        <f t="shared" ca="1" si="3"/>
        <v>1</v>
      </c>
      <c r="F29">
        <f t="shared" ca="1" si="4"/>
        <v>66</v>
      </c>
    </row>
    <row r="30" spans="1:6">
      <c r="A30" t="s">
        <v>304</v>
      </c>
      <c r="B30">
        <f t="shared" si="0"/>
        <v>7</v>
      </c>
      <c r="C30" t="str">
        <f t="shared" ca="1" si="1"/>
        <v>HYDRO</v>
      </c>
      <c r="D30" s="41">
        <f t="shared" ca="1" si="2"/>
        <v>16</v>
      </c>
      <c r="E30" s="41">
        <f t="shared" ca="1" si="3"/>
        <v>1</v>
      </c>
      <c r="F30">
        <f t="shared" ca="1" si="4"/>
        <v>16</v>
      </c>
    </row>
    <row r="31" spans="1:6">
      <c r="A31" t="s">
        <v>284</v>
      </c>
      <c r="B31">
        <f t="shared" si="0"/>
        <v>26</v>
      </c>
      <c r="C31" t="str">
        <f t="shared" ca="1" si="1"/>
        <v>HYDRO</v>
      </c>
      <c r="D31" s="41">
        <f t="shared" ca="1" si="2"/>
        <v>47.8</v>
      </c>
      <c r="E31" s="41">
        <f t="shared" ca="1" si="3"/>
        <v>1</v>
      </c>
      <c r="F31">
        <f t="shared" ca="1" si="4"/>
        <v>47.8</v>
      </c>
    </row>
    <row r="32" spans="1:6">
      <c r="A32" t="s">
        <v>327</v>
      </c>
      <c r="B32">
        <f t="shared" si="0"/>
        <v>32</v>
      </c>
      <c r="C32" t="str">
        <f t="shared" ca="1" si="1"/>
        <v>HYDRO</v>
      </c>
      <c r="D32" s="41">
        <f t="shared" ca="1" si="2"/>
        <v>6</v>
      </c>
      <c r="E32" s="41">
        <f t="shared" ca="1" si="3"/>
        <v>1</v>
      </c>
      <c r="F32">
        <f t="shared" ca="1" si="4"/>
        <v>6</v>
      </c>
    </row>
    <row r="33" spans="1:6">
      <c r="A33" t="s">
        <v>340</v>
      </c>
      <c r="B33">
        <f t="shared" si="0"/>
        <v>57</v>
      </c>
      <c r="C33" t="str">
        <f t="shared" ca="1" si="1"/>
        <v>HYDRO</v>
      </c>
      <c r="D33" s="41">
        <f t="shared" ca="1" si="2"/>
        <v>3.6</v>
      </c>
      <c r="E33" s="41">
        <f t="shared" ca="1" si="3"/>
        <v>1</v>
      </c>
      <c r="F33">
        <f t="shared" ca="1" si="4"/>
        <v>3.6</v>
      </c>
    </row>
    <row r="34" spans="1:6">
      <c r="A34" t="s">
        <v>309</v>
      </c>
      <c r="B34">
        <f t="shared" si="0"/>
        <v>58</v>
      </c>
      <c r="C34" t="str">
        <f t="shared" ca="1" si="1"/>
        <v>HYDRO</v>
      </c>
      <c r="D34" s="41">
        <f t="shared" ca="1" si="2"/>
        <v>9.6</v>
      </c>
      <c r="E34" s="41">
        <f t="shared" ca="1" si="3"/>
        <v>1</v>
      </c>
      <c r="F34">
        <f t="shared" ca="1" si="4"/>
        <v>9.6</v>
      </c>
    </row>
    <row r="35" spans="1:6">
      <c r="A35" t="s">
        <v>295</v>
      </c>
      <c r="B35">
        <f t="shared" si="0"/>
        <v>65</v>
      </c>
      <c r="C35" t="str">
        <f t="shared" ca="1" si="1"/>
        <v>HYDRO</v>
      </c>
      <c r="D35" s="41">
        <f t="shared" ca="1" si="2"/>
        <v>31.5</v>
      </c>
      <c r="E35" s="41">
        <f t="shared" ca="1" si="3"/>
        <v>1</v>
      </c>
      <c r="F35">
        <f t="shared" ca="1" si="4"/>
        <v>31.5</v>
      </c>
    </row>
    <row r="36" spans="1:6">
      <c r="A36" t="s">
        <v>193</v>
      </c>
      <c r="B36">
        <f t="shared" ref="B36:B67" si="5">MATCH(A36,PNAME,0)</f>
        <v>74</v>
      </c>
      <c r="C36" t="str">
        <f t="shared" ref="C36:C67" ca="1" si="6">OFFSET(RAW_TYPE_header,$B36,0)</f>
        <v>HYDRO</v>
      </c>
      <c r="D36" s="41">
        <f t="shared" ref="D36:D67" ca="1" si="7">OFFSET(NAMEPCAP_header,$B36,0)</f>
        <v>60</v>
      </c>
      <c r="E36" s="41">
        <f t="shared" ref="E36:E67" ca="1" si="8">IF(ISNUMBER(OFFSET(PLHTRT_header,$B36,0)),OFFSET(PLHTRT_header,$B36,0),1)</f>
        <v>1</v>
      </c>
      <c r="F36">
        <f t="shared" ca="1" si="4"/>
        <v>60</v>
      </c>
    </row>
    <row r="37" spans="1:6">
      <c r="A37" t="s">
        <v>347</v>
      </c>
      <c r="B37">
        <f t="shared" si="5"/>
        <v>79</v>
      </c>
      <c r="C37" t="str">
        <f t="shared" ca="1" si="6"/>
        <v>HYDRO</v>
      </c>
      <c r="D37" s="41">
        <f t="shared" ca="1" si="7"/>
        <v>2.4</v>
      </c>
      <c r="E37" s="41">
        <f t="shared" ca="1" si="8"/>
        <v>1</v>
      </c>
      <c r="F37">
        <f t="shared" ca="1" si="4"/>
        <v>2.4</v>
      </c>
    </row>
    <row r="38" spans="1:6">
      <c r="A38" t="s">
        <v>348</v>
      </c>
      <c r="B38">
        <f t="shared" si="5"/>
        <v>80</v>
      </c>
      <c r="C38" t="str">
        <f t="shared" ca="1" si="6"/>
        <v>HYDRO</v>
      </c>
      <c r="D38" s="41">
        <f t="shared" ca="1" si="7"/>
        <v>2.4</v>
      </c>
      <c r="E38" s="41">
        <f t="shared" ca="1" si="8"/>
        <v>1</v>
      </c>
      <c r="F38">
        <f t="shared" ca="1" si="4"/>
        <v>2.4</v>
      </c>
    </row>
    <row r="39" spans="1:6">
      <c r="A39" t="s">
        <v>305</v>
      </c>
      <c r="B39">
        <f t="shared" si="5"/>
        <v>89</v>
      </c>
      <c r="C39" t="str">
        <f t="shared" ca="1" si="6"/>
        <v>HYDRO</v>
      </c>
      <c r="D39" s="41">
        <f t="shared" ca="1" si="7"/>
        <v>15</v>
      </c>
      <c r="E39" s="41">
        <f t="shared" ca="1" si="8"/>
        <v>1</v>
      </c>
      <c r="F39">
        <f t="shared" ca="1" si="4"/>
        <v>15</v>
      </c>
    </row>
    <row r="40" spans="1:6">
      <c r="A40" t="s">
        <v>346</v>
      </c>
      <c r="B40">
        <f t="shared" si="5"/>
        <v>102</v>
      </c>
      <c r="C40" t="str">
        <f t="shared" ca="1" si="6"/>
        <v>HYDRO</v>
      </c>
      <c r="D40" s="41">
        <f t="shared" ca="1" si="7"/>
        <v>2.8</v>
      </c>
      <c r="E40" s="41">
        <f t="shared" ca="1" si="8"/>
        <v>1</v>
      </c>
      <c r="F40">
        <f t="shared" ca="1" si="4"/>
        <v>2.8</v>
      </c>
    </row>
    <row r="41" spans="1:6">
      <c r="A41" t="s">
        <v>299</v>
      </c>
      <c r="B41">
        <f t="shared" si="5"/>
        <v>106</v>
      </c>
      <c r="C41" t="str">
        <f t="shared" ca="1" si="6"/>
        <v>HYDRO</v>
      </c>
      <c r="D41" s="41">
        <f t="shared" ca="1" si="7"/>
        <v>30</v>
      </c>
      <c r="E41" s="41">
        <f t="shared" ca="1" si="8"/>
        <v>1</v>
      </c>
      <c r="F41">
        <f t="shared" ca="1" si="4"/>
        <v>30</v>
      </c>
    </row>
    <row r="42" spans="1:6">
      <c r="A42" t="s">
        <v>223</v>
      </c>
      <c r="B42">
        <f t="shared" si="5"/>
        <v>107</v>
      </c>
      <c r="C42" t="str">
        <f t="shared" ca="1" si="6"/>
        <v>HYDRO</v>
      </c>
      <c r="D42" s="41">
        <f t="shared" ca="1" si="7"/>
        <v>102.5</v>
      </c>
      <c r="E42" s="41">
        <f t="shared" ca="1" si="8"/>
        <v>1</v>
      </c>
      <c r="F42">
        <f t="shared" ca="1" si="4"/>
        <v>102.5</v>
      </c>
    </row>
    <row r="43" spans="1:6">
      <c r="A43" t="s">
        <v>302</v>
      </c>
      <c r="B43">
        <f t="shared" si="5"/>
        <v>114</v>
      </c>
      <c r="C43" t="str">
        <f t="shared" ca="1" si="6"/>
        <v>HYDRO</v>
      </c>
      <c r="D43" s="41">
        <f t="shared" ca="1" si="7"/>
        <v>25</v>
      </c>
      <c r="E43" s="41">
        <f t="shared" ca="1" si="8"/>
        <v>1</v>
      </c>
      <c r="F43">
        <f t="shared" ca="1" si="4"/>
        <v>25</v>
      </c>
    </row>
    <row r="44" spans="1:6">
      <c r="A44" t="s">
        <v>349</v>
      </c>
      <c r="B44">
        <f t="shared" si="5"/>
        <v>117</v>
      </c>
      <c r="C44" t="str">
        <f t="shared" ca="1" si="6"/>
        <v>HYDRO</v>
      </c>
      <c r="D44" s="41">
        <f t="shared" ca="1" si="7"/>
        <v>2.4</v>
      </c>
      <c r="E44" s="41">
        <f t="shared" ca="1" si="8"/>
        <v>1</v>
      </c>
      <c r="F44">
        <f t="shared" ca="1" si="4"/>
        <v>2.4</v>
      </c>
    </row>
    <row r="45" spans="1:6">
      <c r="A45" t="s">
        <v>316</v>
      </c>
      <c r="B45">
        <f t="shared" si="5"/>
        <v>143</v>
      </c>
      <c r="C45" t="str">
        <f t="shared" ca="1" si="6"/>
        <v>HYDRO</v>
      </c>
      <c r="D45" s="41">
        <f t="shared" ca="1" si="7"/>
        <v>8</v>
      </c>
      <c r="E45" s="41">
        <f t="shared" ca="1" si="8"/>
        <v>1</v>
      </c>
      <c r="F45">
        <f t="shared" ca="1" si="4"/>
        <v>8</v>
      </c>
    </row>
    <row r="46" spans="1:6">
      <c r="A46" t="s">
        <v>350</v>
      </c>
      <c r="B46">
        <f t="shared" si="5"/>
        <v>182</v>
      </c>
      <c r="C46" t="str">
        <f t="shared" ca="1" si="6"/>
        <v>HYDRO</v>
      </c>
      <c r="D46" s="41">
        <f t="shared" ca="1" si="7"/>
        <v>2.4</v>
      </c>
      <c r="E46" s="41">
        <f t="shared" ca="1" si="8"/>
        <v>1</v>
      </c>
      <c r="F46">
        <f t="shared" ca="1" si="4"/>
        <v>2.4</v>
      </c>
    </row>
    <row r="47" spans="1:6">
      <c r="A47" t="s">
        <v>300</v>
      </c>
      <c r="B47">
        <f t="shared" si="5"/>
        <v>205</v>
      </c>
      <c r="C47" t="str">
        <f t="shared" ca="1" si="6"/>
        <v>HYDRO</v>
      </c>
      <c r="D47" s="41">
        <f t="shared" ca="1" si="7"/>
        <v>30</v>
      </c>
      <c r="E47" s="41">
        <f t="shared" ca="1" si="8"/>
        <v>1</v>
      </c>
      <c r="F47">
        <f t="shared" ca="1" si="4"/>
        <v>30</v>
      </c>
    </row>
    <row r="48" spans="1:6">
      <c r="A48" t="s">
        <v>277</v>
      </c>
      <c r="B48">
        <f t="shared" si="5"/>
        <v>175</v>
      </c>
      <c r="C48" t="str">
        <f t="shared" ca="1" si="6"/>
        <v>NG_CCGT</v>
      </c>
      <c r="D48" s="41">
        <f t="shared" ca="1" si="7"/>
        <v>939.7</v>
      </c>
      <c r="E48" s="41">
        <f t="shared" ca="1" si="8"/>
        <v>6901.1476000000002</v>
      </c>
      <c r="F48">
        <f t="shared" ca="1" si="4"/>
        <v>6485008.3997200001</v>
      </c>
    </row>
    <row r="49" spans="1:6">
      <c r="A49" t="s">
        <v>200</v>
      </c>
      <c r="B49">
        <f t="shared" si="5"/>
        <v>83</v>
      </c>
      <c r="C49" t="str">
        <f t="shared" ca="1" si="6"/>
        <v>NG_CCGT</v>
      </c>
      <c r="D49" s="41">
        <f t="shared" ca="1" si="7"/>
        <v>989</v>
      </c>
      <c r="E49" s="41">
        <f t="shared" ca="1" si="8"/>
        <v>7157.5585000000001</v>
      </c>
      <c r="F49">
        <f t="shared" ca="1" si="4"/>
        <v>7078825.3564999998</v>
      </c>
    </row>
    <row r="50" spans="1:6">
      <c r="A50" t="s">
        <v>221</v>
      </c>
      <c r="B50">
        <f t="shared" si="5"/>
        <v>104</v>
      </c>
      <c r="C50" t="str">
        <f t="shared" ca="1" si="6"/>
        <v>NG_CCGT</v>
      </c>
      <c r="D50" s="41">
        <f t="shared" ca="1" si="7"/>
        <v>595</v>
      </c>
      <c r="E50" s="41">
        <f t="shared" ca="1" si="8"/>
        <v>7216.9366</v>
      </c>
      <c r="F50">
        <f t="shared" ca="1" si="4"/>
        <v>4294077.2769999998</v>
      </c>
    </row>
    <row r="51" spans="1:6">
      <c r="A51" t="s">
        <v>201</v>
      </c>
      <c r="B51">
        <f t="shared" si="5"/>
        <v>84</v>
      </c>
      <c r="C51" t="str">
        <f t="shared" ca="1" si="6"/>
        <v>NG_CCGT</v>
      </c>
      <c r="D51" s="41">
        <f t="shared" ca="1" si="7"/>
        <v>551.29999999999995</v>
      </c>
      <c r="E51" s="41">
        <f t="shared" ca="1" si="8"/>
        <v>7219.3086000000003</v>
      </c>
      <c r="F51">
        <f t="shared" ca="1" si="4"/>
        <v>3980004.8311799997</v>
      </c>
    </row>
    <row r="52" spans="1:6">
      <c r="A52" t="s">
        <v>222</v>
      </c>
      <c r="B52">
        <f t="shared" si="5"/>
        <v>105</v>
      </c>
      <c r="C52" t="str">
        <f t="shared" ca="1" si="6"/>
        <v>NG_CCGT</v>
      </c>
      <c r="D52" s="41">
        <f t="shared" ca="1" si="7"/>
        <v>801</v>
      </c>
      <c r="E52" s="41">
        <f t="shared" ca="1" si="8"/>
        <v>7274.9705999999996</v>
      </c>
      <c r="F52">
        <f t="shared" ca="1" si="4"/>
        <v>5827251.4506000001</v>
      </c>
    </row>
    <row r="53" spans="1:6">
      <c r="A53" t="s">
        <v>209</v>
      </c>
      <c r="B53">
        <f t="shared" si="5"/>
        <v>92</v>
      </c>
      <c r="C53" t="str">
        <f t="shared" ca="1" si="6"/>
        <v>NG_CCGT</v>
      </c>
      <c r="D53" s="41">
        <f t="shared" ca="1" si="7"/>
        <v>640</v>
      </c>
      <c r="E53" s="41">
        <f t="shared" ca="1" si="8"/>
        <v>7283.8815000000004</v>
      </c>
      <c r="F53">
        <f t="shared" ca="1" si="4"/>
        <v>4661684.16</v>
      </c>
    </row>
    <row r="54" spans="1:6">
      <c r="A54" t="s">
        <v>253</v>
      </c>
      <c r="B54">
        <f t="shared" si="5"/>
        <v>142</v>
      </c>
      <c r="C54" t="str">
        <f t="shared" ca="1" si="6"/>
        <v>NG_CCGT</v>
      </c>
      <c r="D54" s="41">
        <f t="shared" ca="1" si="7"/>
        <v>898.2</v>
      </c>
      <c r="E54" s="41">
        <f t="shared" ca="1" si="8"/>
        <v>7297.8635999999997</v>
      </c>
      <c r="F54">
        <f t="shared" ca="1" si="4"/>
        <v>6554941.0855200002</v>
      </c>
    </row>
    <row r="55" spans="1:6">
      <c r="A55" t="s">
        <v>260</v>
      </c>
      <c r="B55">
        <f t="shared" si="5"/>
        <v>151</v>
      </c>
      <c r="C55" t="str">
        <f t="shared" ca="1" si="6"/>
        <v>NG_CCGT</v>
      </c>
      <c r="D55" s="41">
        <f t="shared" ca="1" si="7"/>
        <v>593.6</v>
      </c>
      <c r="E55" s="41">
        <f t="shared" ca="1" si="8"/>
        <v>7328.4525000000003</v>
      </c>
      <c r="F55">
        <f t="shared" ca="1" si="4"/>
        <v>4350169.4040000001</v>
      </c>
    </row>
    <row r="56" spans="1:6">
      <c r="A56" t="s">
        <v>188</v>
      </c>
      <c r="B56">
        <f t="shared" si="5"/>
        <v>69</v>
      </c>
      <c r="C56" t="str">
        <f t="shared" ca="1" si="6"/>
        <v>NG_CCGT</v>
      </c>
      <c r="D56" s="41">
        <f t="shared" ca="1" si="7"/>
        <v>1783.8</v>
      </c>
      <c r="E56" s="41">
        <f t="shared" ca="1" si="8"/>
        <v>7351.1148000000003</v>
      </c>
      <c r="F56">
        <f t="shared" ca="1" si="4"/>
        <v>13112918.58024</v>
      </c>
    </row>
    <row r="57" spans="1:6">
      <c r="A57" t="s">
        <v>181</v>
      </c>
      <c r="B57">
        <f t="shared" si="5"/>
        <v>60</v>
      </c>
      <c r="C57" t="str">
        <f t="shared" ca="1" si="6"/>
        <v>NG_CCGT</v>
      </c>
      <c r="D57" s="41">
        <f t="shared" ca="1" si="7"/>
        <v>418</v>
      </c>
      <c r="E57" s="41">
        <f t="shared" ca="1" si="8"/>
        <v>7360.7479000000003</v>
      </c>
      <c r="F57">
        <f t="shared" ca="1" si="4"/>
        <v>3076792.6222000001</v>
      </c>
    </row>
    <row r="58" spans="1:6">
      <c r="A58" t="s">
        <v>165</v>
      </c>
      <c r="B58">
        <f t="shared" si="5"/>
        <v>43</v>
      </c>
      <c r="C58" t="str">
        <f t="shared" ca="1" si="6"/>
        <v>NG_CCGT</v>
      </c>
      <c r="D58" s="41">
        <f t="shared" ca="1" si="7"/>
        <v>451.1</v>
      </c>
      <c r="E58" s="41">
        <f t="shared" ca="1" si="8"/>
        <v>7385.5686999999998</v>
      </c>
      <c r="F58">
        <f t="shared" ca="1" si="4"/>
        <v>3331630.0405700002</v>
      </c>
    </row>
    <row r="59" spans="1:6">
      <c r="A59" t="s">
        <v>212</v>
      </c>
      <c r="B59">
        <f t="shared" si="5"/>
        <v>95</v>
      </c>
      <c r="C59" t="str">
        <f t="shared" ca="1" si="6"/>
        <v>NG_CCGT</v>
      </c>
      <c r="D59" s="41">
        <f t="shared" ca="1" si="7"/>
        <v>1370</v>
      </c>
      <c r="E59" s="41">
        <f t="shared" ca="1" si="8"/>
        <v>7397.1151</v>
      </c>
      <c r="F59">
        <f t="shared" ca="1" si="4"/>
        <v>10134047.687000001</v>
      </c>
    </row>
    <row r="60" spans="1:6">
      <c r="A60" t="s">
        <v>197</v>
      </c>
      <c r="B60">
        <f t="shared" si="5"/>
        <v>78</v>
      </c>
      <c r="C60" t="str">
        <f t="shared" ca="1" si="6"/>
        <v>NG_CCGT</v>
      </c>
      <c r="D60" s="41">
        <f t="shared" ca="1" si="7"/>
        <v>1142.2</v>
      </c>
      <c r="E60" s="41">
        <f t="shared" ca="1" si="8"/>
        <v>7422.8235999999997</v>
      </c>
      <c r="F60">
        <f t="shared" ca="1" si="4"/>
        <v>8478349.1159199998</v>
      </c>
    </row>
    <row r="61" spans="1:6">
      <c r="A61" t="s">
        <v>226</v>
      </c>
      <c r="B61">
        <f t="shared" si="5"/>
        <v>111</v>
      </c>
      <c r="C61" t="str">
        <f t="shared" ca="1" si="6"/>
        <v>NG_CCGT</v>
      </c>
      <c r="D61" s="41">
        <f t="shared" ca="1" si="7"/>
        <v>1734</v>
      </c>
      <c r="E61" s="41">
        <f t="shared" ca="1" si="8"/>
        <v>7460.4422999999997</v>
      </c>
      <c r="F61">
        <f t="shared" ca="1" si="4"/>
        <v>12936406.948199999</v>
      </c>
    </row>
    <row r="62" spans="1:6">
      <c r="A62" t="s">
        <v>145</v>
      </c>
      <c r="B62">
        <f t="shared" si="5"/>
        <v>22</v>
      </c>
      <c r="C62" t="str">
        <f t="shared" ca="1" si="6"/>
        <v>NG_CCGT</v>
      </c>
      <c r="D62" s="41">
        <f t="shared" ca="1" si="7"/>
        <v>675.6</v>
      </c>
      <c r="E62" s="41">
        <f t="shared" ca="1" si="8"/>
        <v>7461.7038000000002</v>
      </c>
      <c r="F62">
        <f t="shared" ca="1" si="4"/>
        <v>5041127.0872800006</v>
      </c>
    </row>
    <row r="63" spans="1:6">
      <c r="A63" t="s">
        <v>278</v>
      </c>
      <c r="B63">
        <f t="shared" si="5"/>
        <v>176</v>
      </c>
      <c r="C63" t="str">
        <f t="shared" ca="1" si="6"/>
        <v>NG_CCGT</v>
      </c>
      <c r="D63" s="41">
        <f t="shared" ca="1" si="7"/>
        <v>939.6</v>
      </c>
      <c r="E63" s="41">
        <f t="shared" ca="1" si="8"/>
        <v>7474.6581999999999</v>
      </c>
      <c r="F63">
        <f t="shared" ca="1" si="4"/>
        <v>7023188.8447200004</v>
      </c>
    </row>
    <row r="64" spans="1:6">
      <c r="A64" t="s">
        <v>131</v>
      </c>
      <c r="B64">
        <f t="shared" si="5"/>
        <v>5</v>
      </c>
      <c r="C64" t="str">
        <f t="shared" ca="1" si="6"/>
        <v>NG_CCGT</v>
      </c>
      <c r="D64" s="41">
        <f t="shared" ca="1" si="7"/>
        <v>550</v>
      </c>
      <c r="E64" s="41">
        <f t="shared" ca="1" si="8"/>
        <v>7499.1319999999996</v>
      </c>
      <c r="F64">
        <f t="shared" ca="1" si="4"/>
        <v>4124522.5999999996</v>
      </c>
    </row>
    <row r="65" spans="1:6">
      <c r="A65" t="s">
        <v>189</v>
      </c>
      <c r="B65">
        <f t="shared" si="5"/>
        <v>70</v>
      </c>
      <c r="C65" t="str">
        <f t="shared" ca="1" si="6"/>
        <v>NG_CCGT</v>
      </c>
      <c r="D65" s="41">
        <f t="shared" ca="1" si="7"/>
        <v>1036</v>
      </c>
      <c r="E65" s="41">
        <f t="shared" ca="1" si="8"/>
        <v>7522.1940999999997</v>
      </c>
      <c r="F65">
        <f t="shared" ca="1" si="4"/>
        <v>7792993.0875999993</v>
      </c>
    </row>
    <row r="66" spans="1:6">
      <c r="A66" t="s">
        <v>190</v>
      </c>
      <c r="B66">
        <f t="shared" si="5"/>
        <v>71</v>
      </c>
      <c r="C66" t="str">
        <f t="shared" ca="1" si="6"/>
        <v>NG_CCGT</v>
      </c>
      <c r="D66" s="41">
        <f t="shared" ca="1" si="7"/>
        <v>529</v>
      </c>
      <c r="E66" s="41">
        <f t="shared" ca="1" si="8"/>
        <v>7534.7875999999997</v>
      </c>
      <c r="F66">
        <f t="shared" ca="1" si="4"/>
        <v>3985902.6403999999</v>
      </c>
    </row>
    <row r="67" spans="1:6">
      <c r="A67" t="s">
        <v>236</v>
      </c>
      <c r="B67">
        <f t="shared" si="5"/>
        <v>123</v>
      </c>
      <c r="C67" t="str">
        <f t="shared" ca="1" si="6"/>
        <v>NG_CCGT</v>
      </c>
      <c r="D67" s="41">
        <f t="shared" ca="1" si="7"/>
        <v>1135.2</v>
      </c>
      <c r="E67" s="41">
        <f t="shared" ca="1" si="8"/>
        <v>7604.0679</v>
      </c>
      <c r="F67">
        <f t="shared" ca="1" si="4"/>
        <v>8632137.8800799996</v>
      </c>
    </row>
    <row r="68" spans="1:6">
      <c r="A68" t="s">
        <v>339</v>
      </c>
      <c r="B68">
        <f t="shared" ref="B68:B99" si="9">MATCH(A68,PNAME,0)</f>
        <v>206</v>
      </c>
      <c r="C68" t="str">
        <f t="shared" ref="C68:C99" ca="1" si="10">OFFSET(RAW_TYPE_header,$B68,0)</f>
        <v>NG_CCGT</v>
      </c>
      <c r="D68" s="41">
        <f t="shared" ref="D68:D99" ca="1" si="11">OFFSET(NAMEPCAP_header,$B68,0)</f>
        <v>746</v>
      </c>
      <c r="E68" s="41">
        <f t="shared" ref="E68:E99" ca="1" si="12">IF(ISNUMBER(OFFSET(PLHTRT_header,$B68,0)),OFFSET(PLHTRT_header,$B68,0),1)</f>
        <v>7609.4831999999997</v>
      </c>
      <c r="F68">
        <f t="shared" ca="1" si="4"/>
        <v>5676674.4671999998</v>
      </c>
    </row>
    <row r="69" spans="1:6">
      <c r="A69" t="s">
        <v>144</v>
      </c>
      <c r="B69">
        <f t="shared" si="9"/>
        <v>20</v>
      </c>
      <c r="C69" t="str">
        <f t="shared" ca="1" si="10"/>
        <v>NG_CCGT</v>
      </c>
      <c r="D69" s="41">
        <f t="shared" ca="1" si="11"/>
        <v>557</v>
      </c>
      <c r="E69" s="41">
        <f t="shared" ca="1" si="12"/>
        <v>7639.3872000000001</v>
      </c>
      <c r="F69">
        <f t="shared" ref="F69:F132" ca="1" si="13">D69*E69</f>
        <v>4255138.6704000002</v>
      </c>
    </row>
    <row r="70" spans="1:6">
      <c r="A70" t="s">
        <v>217</v>
      </c>
      <c r="B70">
        <f t="shared" si="9"/>
        <v>99</v>
      </c>
      <c r="C70" t="str">
        <f t="shared" ca="1" si="10"/>
        <v>NG_CCGT</v>
      </c>
      <c r="D70" s="41">
        <f t="shared" ca="1" si="11"/>
        <v>1090.8</v>
      </c>
      <c r="E70" s="41">
        <f t="shared" ca="1" si="12"/>
        <v>7767.5189</v>
      </c>
      <c r="F70">
        <f t="shared" ca="1" si="13"/>
        <v>8472809.6161199994</v>
      </c>
    </row>
    <row r="71" spans="1:6">
      <c r="A71" t="s">
        <v>135</v>
      </c>
      <c r="B71">
        <f t="shared" si="9"/>
        <v>11</v>
      </c>
      <c r="C71" t="str">
        <f t="shared" ca="1" si="10"/>
        <v>NG_CCGT</v>
      </c>
      <c r="D71" s="41">
        <f t="shared" ca="1" si="11"/>
        <v>727.8</v>
      </c>
      <c r="E71" s="41">
        <f t="shared" ca="1" si="12"/>
        <v>7844.9359000000004</v>
      </c>
      <c r="F71">
        <f t="shared" ca="1" si="13"/>
        <v>5709544.3480200004</v>
      </c>
    </row>
    <row r="72" spans="1:6">
      <c r="A72" t="s">
        <v>342</v>
      </c>
      <c r="B72">
        <f t="shared" si="9"/>
        <v>207</v>
      </c>
      <c r="C72" t="str">
        <f t="shared" ca="1" si="10"/>
        <v>NG_CCGT</v>
      </c>
      <c r="D72" s="41">
        <f t="shared" ca="1" si="11"/>
        <v>809.6</v>
      </c>
      <c r="E72" s="41">
        <f t="shared" ca="1" si="12"/>
        <v>7881.9714999999997</v>
      </c>
      <c r="F72">
        <f t="shared" ca="1" si="13"/>
        <v>6381244.1263999995</v>
      </c>
    </row>
    <row r="73" spans="1:6">
      <c r="A73" t="s">
        <v>250</v>
      </c>
      <c r="B73">
        <f t="shared" si="9"/>
        <v>136</v>
      </c>
      <c r="C73" t="str">
        <f t="shared" ca="1" si="10"/>
        <v>NG_CCGT</v>
      </c>
      <c r="D73" s="41">
        <f t="shared" ca="1" si="11"/>
        <v>573</v>
      </c>
      <c r="E73" s="41">
        <f t="shared" ca="1" si="12"/>
        <v>8539.7026999999998</v>
      </c>
      <c r="F73">
        <f t="shared" ca="1" si="13"/>
        <v>4893249.6470999997</v>
      </c>
    </row>
    <row r="74" spans="1:6">
      <c r="A74" t="s">
        <v>256</v>
      </c>
      <c r="B74">
        <f t="shared" si="9"/>
        <v>147</v>
      </c>
      <c r="C74" t="str">
        <f t="shared" ca="1" si="10"/>
        <v>NG_CCGT</v>
      </c>
      <c r="D74" s="41">
        <f t="shared" ca="1" si="11"/>
        <v>240.2</v>
      </c>
      <c r="E74" s="41">
        <f t="shared" ca="1" si="12"/>
        <v>9147.3395</v>
      </c>
      <c r="F74">
        <f t="shared" ca="1" si="13"/>
        <v>2197190.9479</v>
      </c>
    </row>
    <row r="75" spans="1:6">
      <c r="A75" t="s">
        <v>276</v>
      </c>
      <c r="B75">
        <f t="shared" si="9"/>
        <v>174</v>
      </c>
      <c r="C75" t="str">
        <f t="shared" ca="1" si="10"/>
        <v>NG_CCGT</v>
      </c>
      <c r="D75" s="41">
        <f t="shared" ca="1" si="11"/>
        <v>1173.7</v>
      </c>
      <c r="E75" s="41">
        <f t="shared" ca="1" si="12"/>
        <v>9528.8073999999997</v>
      </c>
      <c r="F75">
        <f t="shared" ca="1" si="13"/>
        <v>11183961.245379999</v>
      </c>
    </row>
    <row r="76" spans="1:6">
      <c r="A76" t="s">
        <v>171</v>
      </c>
      <c r="B76">
        <f t="shared" si="9"/>
        <v>49</v>
      </c>
      <c r="C76" t="str">
        <f t="shared" ca="1" si="10"/>
        <v>NG_GT</v>
      </c>
      <c r="D76" s="41">
        <f t="shared" ca="1" si="11"/>
        <v>932</v>
      </c>
      <c r="E76" s="41">
        <f t="shared" ca="1" si="12"/>
        <v>11002.0326</v>
      </c>
      <c r="F76">
        <f t="shared" ca="1" si="13"/>
        <v>10253894.383200001</v>
      </c>
    </row>
    <row r="77" spans="1:6">
      <c r="A77" t="s">
        <v>170</v>
      </c>
      <c r="B77">
        <f t="shared" si="9"/>
        <v>48</v>
      </c>
      <c r="C77" t="str">
        <f t="shared" ca="1" si="10"/>
        <v>NG_GT</v>
      </c>
      <c r="D77" s="41">
        <f t="shared" ca="1" si="11"/>
        <v>154.1</v>
      </c>
      <c r="E77" s="41">
        <f t="shared" ca="1" si="12"/>
        <v>11287.7024</v>
      </c>
      <c r="F77">
        <f t="shared" ca="1" si="13"/>
        <v>1739434.9398399999</v>
      </c>
    </row>
    <row r="78" spans="1:6">
      <c r="A78" t="s">
        <v>219</v>
      </c>
      <c r="B78">
        <f t="shared" si="9"/>
        <v>101</v>
      </c>
      <c r="C78" t="str">
        <f t="shared" ca="1" si="10"/>
        <v>NG_GT</v>
      </c>
      <c r="D78" s="41">
        <f t="shared" ca="1" si="11"/>
        <v>418.3</v>
      </c>
      <c r="E78" s="41">
        <f t="shared" ca="1" si="12"/>
        <v>11834.4105</v>
      </c>
      <c r="F78">
        <f t="shared" ca="1" si="13"/>
        <v>4950333.9121500002</v>
      </c>
    </row>
    <row r="79" spans="1:6">
      <c r="A79" t="s">
        <v>172</v>
      </c>
      <c r="B79">
        <f t="shared" si="9"/>
        <v>50</v>
      </c>
      <c r="C79" t="str">
        <f t="shared" ca="1" si="10"/>
        <v>NG_GT</v>
      </c>
      <c r="D79" s="41">
        <f t="shared" ca="1" si="11"/>
        <v>1156.8</v>
      </c>
      <c r="E79" s="41">
        <f t="shared" ca="1" si="12"/>
        <v>12146.7222</v>
      </c>
      <c r="F79">
        <f t="shared" ca="1" si="13"/>
        <v>14051328.24096</v>
      </c>
    </row>
    <row r="80" spans="1:6">
      <c r="A80" t="s">
        <v>182</v>
      </c>
      <c r="B80">
        <f t="shared" si="9"/>
        <v>62</v>
      </c>
      <c r="C80" t="str">
        <f t="shared" ca="1" si="10"/>
        <v>NG_GT</v>
      </c>
      <c r="D80" s="41">
        <f t="shared" ca="1" si="11"/>
        <v>236</v>
      </c>
      <c r="E80" s="41">
        <f t="shared" ca="1" si="12"/>
        <v>12676.2768</v>
      </c>
      <c r="F80">
        <f t="shared" ca="1" si="13"/>
        <v>2991601.3248000001</v>
      </c>
    </row>
    <row r="81" spans="1:6">
      <c r="A81" t="s">
        <v>215</v>
      </c>
      <c r="B81">
        <f t="shared" si="9"/>
        <v>144</v>
      </c>
      <c r="C81" t="str">
        <f t="shared" ca="1" si="10"/>
        <v>NG_GT</v>
      </c>
      <c r="D81" s="41">
        <f t="shared" ca="1" si="11"/>
        <v>6.1</v>
      </c>
      <c r="E81" s="41">
        <f t="shared" ca="1" si="12"/>
        <v>12893.6988</v>
      </c>
      <c r="F81">
        <f t="shared" ca="1" si="13"/>
        <v>78651.562680000003</v>
      </c>
    </row>
    <row r="82" spans="1:6">
      <c r="A82" t="s">
        <v>257</v>
      </c>
      <c r="B82">
        <f t="shared" si="9"/>
        <v>148</v>
      </c>
      <c r="C82" t="str">
        <f t="shared" ca="1" si="10"/>
        <v>NG_GT</v>
      </c>
      <c r="D82" s="41">
        <f t="shared" ca="1" si="11"/>
        <v>176.4</v>
      </c>
      <c r="E82" s="41">
        <f t="shared" ca="1" si="12"/>
        <v>13515.5355</v>
      </c>
      <c r="F82">
        <f t="shared" ca="1" si="13"/>
        <v>2384140.4622</v>
      </c>
    </row>
    <row r="83" spans="1:6">
      <c r="A83" t="s">
        <v>231</v>
      </c>
      <c r="B83">
        <f t="shared" si="9"/>
        <v>116</v>
      </c>
      <c r="C83" t="str">
        <f t="shared" ca="1" si="10"/>
        <v>NG_GT</v>
      </c>
      <c r="D83" s="41">
        <f t="shared" ca="1" si="11"/>
        <v>78.7</v>
      </c>
      <c r="E83" s="41">
        <f t="shared" ca="1" si="12"/>
        <v>13783.925999999999</v>
      </c>
      <c r="F83">
        <f t="shared" ca="1" si="13"/>
        <v>1084794.9761999999</v>
      </c>
    </row>
    <row r="84" spans="1:6">
      <c r="A84" t="s">
        <v>152</v>
      </c>
      <c r="B84">
        <f t="shared" si="9"/>
        <v>25</v>
      </c>
      <c r="C84" t="str">
        <f t="shared" ca="1" si="10"/>
        <v>NG_GT</v>
      </c>
      <c r="D84" s="41">
        <f t="shared" ca="1" si="11"/>
        <v>138</v>
      </c>
      <c r="E84" s="41">
        <f t="shared" ca="1" si="12"/>
        <v>21683.015899999999</v>
      </c>
      <c r="F84">
        <f t="shared" ca="1" si="13"/>
        <v>2992256.1941999998</v>
      </c>
    </row>
    <row r="85" spans="1:6">
      <c r="A85" t="s">
        <v>133</v>
      </c>
      <c r="B85">
        <f t="shared" si="9"/>
        <v>110</v>
      </c>
      <c r="C85" t="str">
        <f t="shared" ca="1" si="10"/>
        <v>NG_IC</v>
      </c>
      <c r="D85" s="41">
        <f t="shared" ca="1" si="11"/>
        <v>3.6</v>
      </c>
      <c r="E85" s="41">
        <f t="shared" ca="1" si="12"/>
        <v>4949.3608000000004</v>
      </c>
      <c r="F85">
        <f t="shared" ca="1" si="13"/>
        <v>17817.698880000004</v>
      </c>
    </row>
    <row r="86" spans="1:6">
      <c r="A86" t="s">
        <v>159</v>
      </c>
      <c r="B86">
        <f t="shared" si="9"/>
        <v>24</v>
      </c>
      <c r="C86" t="str">
        <f t="shared" ca="1" si="10"/>
        <v>NG_IC</v>
      </c>
      <c r="D86" s="41">
        <f t="shared" ca="1" si="11"/>
        <v>7</v>
      </c>
      <c r="E86" s="41">
        <f t="shared" ca="1" si="12"/>
        <v>10146.281999999999</v>
      </c>
      <c r="F86">
        <f t="shared" ca="1" si="13"/>
        <v>71023.973999999987</v>
      </c>
    </row>
    <row r="87" spans="1:6">
      <c r="A87" t="s">
        <v>265</v>
      </c>
      <c r="B87">
        <f t="shared" si="9"/>
        <v>158</v>
      </c>
      <c r="C87" t="str">
        <f t="shared" ca="1" si="10"/>
        <v>NG_IC</v>
      </c>
      <c r="D87" s="41">
        <f t="shared" ca="1" si="11"/>
        <v>181.4</v>
      </c>
      <c r="E87" s="41">
        <f t="shared" ca="1" si="12"/>
        <v>11083.1548</v>
      </c>
      <c r="F87">
        <f t="shared" ca="1" si="13"/>
        <v>2010484.2807200002</v>
      </c>
    </row>
    <row r="88" spans="1:6">
      <c r="A88" t="s">
        <v>227</v>
      </c>
      <c r="B88">
        <f t="shared" si="9"/>
        <v>16</v>
      </c>
      <c r="C88" t="str">
        <f t="shared" ca="1" si="10"/>
        <v>NG_IC</v>
      </c>
      <c r="D88" s="41">
        <f t="shared" ca="1" si="11"/>
        <v>2</v>
      </c>
      <c r="E88" s="41">
        <f t="shared" ca="1" si="12"/>
        <v>12761.722299999999</v>
      </c>
      <c r="F88">
        <f t="shared" ca="1" si="13"/>
        <v>25523.444599999999</v>
      </c>
    </row>
    <row r="89" spans="1:6">
      <c r="A89" t="s">
        <v>285</v>
      </c>
      <c r="B89">
        <f t="shared" si="9"/>
        <v>185</v>
      </c>
      <c r="C89" t="str">
        <f t="shared" ca="1" si="10"/>
        <v>NG_IC</v>
      </c>
      <c r="D89" s="41">
        <f t="shared" ca="1" si="11"/>
        <v>243.3</v>
      </c>
      <c r="E89" s="41">
        <f t="shared" ca="1" si="12"/>
        <v>13507.6908</v>
      </c>
      <c r="F89">
        <f t="shared" ca="1" si="13"/>
        <v>3286421.1716400003</v>
      </c>
    </row>
    <row r="90" spans="1:6">
      <c r="A90" t="s">
        <v>137</v>
      </c>
      <c r="B90">
        <f t="shared" si="9"/>
        <v>93</v>
      </c>
      <c r="C90" t="str">
        <f t="shared" ca="1" si="10"/>
        <v>NG_IC</v>
      </c>
      <c r="D90" s="41">
        <f t="shared" ca="1" si="11"/>
        <v>1.1000000000000001</v>
      </c>
      <c r="E90" s="41">
        <f t="shared" ca="1" si="12"/>
        <v>14038.796700000001</v>
      </c>
      <c r="F90">
        <f t="shared" ca="1" si="13"/>
        <v>15442.676370000003</v>
      </c>
    </row>
    <row r="91" spans="1:6">
      <c r="A91" t="s">
        <v>214</v>
      </c>
      <c r="B91">
        <f t="shared" si="9"/>
        <v>97</v>
      </c>
      <c r="C91" t="str">
        <f t="shared" ca="1" si="10"/>
        <v>NG_IC</v>
      </c>
      <c r="D91" s="41">
        <f t="shared" ca="1" si="11"/>
        <v>321.60000000000002</v>
      </c>
      <c r="E91" s="41">
        <f t="shared" ca="1" si="12"/>
        <v>14369.190399999999</v>
      </c>
      <c r="F91">
        <f t="shared" ca="1" si="13"/>
        <v>4621131.6326400004</v>
      </c>
    </row>
    <row r="92" spans="1:6">
      <c r="A92" t="s">
        <v>415</v>
      </c>
      <c r="B92">
        <f t="shared" si="9"/>
        <v>198</v>
      </c>
      <c r="C92" t="str">
        <f t="shared" ca="1" si="10"/>
        <v>NG_ST</v>
      </c>
      <c r="D92" s="41">
        <f t="shared" ca="1" si="11"/>
        <v>1271.5999999999999</v>
      </c>
      <c r="E92" s="41">
        <f t="shared" ca="1" si="12"/>
        <v>12600</v>
      </c>
      <c r="F92">
        <f t="shared" ca="1" si="13"/>
        <v>16022159.999999998</v>
      </c>
    </row>
    <row r="93" spans="1:6">
      <c r="A93" t="s">
        <v>158</v>
      </c>
      <c r="B93">
        <f t="shared" si="9"/>
        <v>33</v>
      </c>
      <c r="C93" t="str">
        <f t="shared" ca="1" si="10"/>
        <v>NG_ST</v>
      </c>
      <c r="D93" s="41">
        <f t="shared" ca="1" si="11"/>
        <v>1530</v>
      </c>
      <c r="E93" s="41">
        <f t="shared" ca="1" si="12"/>
        <v>10729.3395</v>
      </c>
      <c r="F93">
        <f t="shared" ca="1" si="13"/>
        <v>16415889.435000001</v>
      </c>
    </row>
    <row r="94" spans="1:6">
      <c r="A94" t="s">
        <v>281</v>
      </c>
      <c r="B94">
        <f t="shared" si="9"/>
        <v>181</v>
      </c>
      <c r="C94" t="str">
        <f t="shared" ca="1" si="10"/>
        <v>NG_ST</v>
      </c>
      <c r="D94" s="41">
        <f t="shared" ca="1" si="11"/>
        <v>446</v>
      </c>
      <c r="E94" s="41">
        <f t="shared" ca="1" si="12"/>
        <v>10993.7582</v>
      </c>
      <c r="F94">
        <f t="shared" ca="1" si="13"/>
        <v>4903216.1572000002</v>
      </c>
    </row>
    <row r="95" spans="1:6">
      <c r="A95" t="s">
        <v>292</v>
      </c>
      <c r="B95">
        <f t="shared" si="9"/>
        <v>191</v>
      </c>
      <c r="C95" t="str">
        <f t="shared" ca="1" si="10"/>
        <v>NG_ST</v>
      </c>
      <c r="D95" s="41">
        <f t="shared" ca="1" si="11"/>
        <v>894</v>
      </c>
      <c r="E95" s="41">
        <f t="shared" ca="1" si="12"/>
        <v>11160.701800000001</v>
      </c>
      <c r="F95">
        <f t="shared" ca="1" si="13"/>
        <v>9977667.4092000015</v>
      </c>
    </row>
    <row r="96" spans="1:6">
      <c r="A96" t="s">
        <v>270</v>
      </c>
      <c r="B96">
        <f t="shared" si="9"/>
        <v>166</v>
      </c>
      <c r="C96" t="str">
        <f t="shared" ca="1" si="10"/>
        <v>NG_ST</v>
      </c>
      <c r="D96" s="41">
        <f t="shared" ca="1" si="11"/>
        <v>713.4</v>
      </c>
      <c r="E96" s="41">
        <f t="shared" ca="1" si="12"/>
        <v>11375.1299</v>
      </c>
      <c r="F96">
        <f t="shared" ca="1" si="13"/>
        <v>8115017.6706599994</v>
      </c>
    </row>
    <row r="97" spans="1:6">
      <c r="A97" t="s">
        <v>132</v>
      </c>
      <c r="B97">
        <f t="shared" si="9"/>
        <v>9</v>
      </c>
      <c r="C97" t="str">
        <f t="shared" ca="1" si="10"/>
        <v>NG_ST</v>
      </c>
      <c r="D97" s="41">
        <f t="shared" ca="1" si="11"/>
        <v>703</v>
      </c>
      <c r="E97" s="41">
        <f t="shared" ca="1" si="12"/>
        <v>11415.4848</v>
      </c>
      <c r="F97">
        <f t="shared" ca="1" si="13"/>
        <v>8025085.8144000005</v>
      </c>
    </row>
    <row r="98" spans="1:6">
      <c r="A98" t="s">
        <v>266</v>
      </c>
      <c r="B98">
        <f t="shared" si="9"/>
        <v>159</v>
      </c>
      <c r="C98" t="str">
        <f t="shared" ca="1" si="10"/>
        <v>NG_ST</v>
      </c>
      <c r="D98" s="41">
        <f t="shared" ca="1" si="11"/>
        <v>639</v>
      </c>
      <c r="E98" s="41">
        <f t="shared" ca="1" si="12"/>
        <v>11456.1824</v>
      </c>
      <c r="F98">
        <f t="shared" ca="1" si="13"/>
        <v>7320500.5536000002</v>
      </c>
    </row>
    <row r="99" spans="1:6">
      <c r="A99" t="s">
        <v>255</v>
      </c>
      <c r="B99">
        <f t="shared" si="9"/>
        <v>146</v>
      </c>
      <c r="C99" t="str">
        <f t="shared" ca="1" si="10"/>
        <v>NG_ST</v>
      </c>
      <c r="D99" s="41">
        <f t="shared" ca="1" si="11"/>
        <v>875.1</v>
      </c>
      <c r="E99" s="41">
        <f t="shared" ca="1" si="12"/>
        <v>11572.251099999999</v>
      </c>
      <c r="F99">
        <f t="shared" ca="1" si="13"/>
        <v>10126876.93761</v>
      </c>
    </row>
    <row r="100" spans="1:6">
      <c r="A100" t="s">
        <v>218</v>
      </c>
      <c r="B100">
        <f t="shared" ref="B100:B131" si="14">MATCH(A100,PNAME,0)</f>
        <v>100</v>
      </c>
      <c r="C100" t="str">
        <f t="shared" ref="C100:C131" ca="1" si="15">OFFSET(RAW_TYPE_header,$B100,0)</f>
        <v>NG_ST</v>
      </c>
      <c r="D100" s="41">
        <f t="shared" ref="D100:D131" ca="1" si="16">OFFSET(NAMEPCAP_header,$B100,0)</f>
        <v>187.2</v>
      </c>
      <c r="E100" s="41">
        <f t="shared" ref="E100:E131" ca="1" si="17">IF(ISNUMBER(OFFSET(PLHTRT_header,$B100,0)),OFFSET(PLHTRT_header,$B100,0),1)</f>
        <v>11592.188399999999</v>
      </c>
      <c r="F100">
        <f t="shared" ca="1" si="13"/>
        <v>2170057.6684799995</v>
      </c>
    </row>
    <row r="101" spans="1:6">
      <c r="A101" t="s">
        <v>232</v>
      </c>
      <c r="B101">
        <f t="shared" si="14"/>
        <v>118</v>
      </c>
      <c r="C101" t="str">
        <f t="shared" ca="1" si="15"/>
        <v>NG_ST</v>
      </c>
      <c r="D101" s="41">
        <f t="shared" ca="1" si="16"/>
        <v>708.5</v>
      </c>
      <c r="E101" s="41">
        <f t="shared" ca="1" si="17"/>
        <v>11651.4782</v>
      </c>
      <c r="F101">
        <f t="shared" ca="1" si="13"/>
        <v>8255072.3046999993</v>
      </c>
    </row>
    <row r="102" spans="1:6">
      <c r="A102" t="s">
        <v>282</v>
      </c>
      <c r="B102">
        <f t="shared" si="14"/>
        <v>183</v>
      </c>
      <c r="C102" t="str">
        <f t="shared" ca="1" si="15"/>
        <v>NG_ST</v>
      </c>
      <c r="D102" s="41">
        <f t="shared" ca="1" si="16"/>
        <v>1379.7</v>
      </c>
      <c r="E102" s="41">
        <f t="shared" ca="1" si="17"/>
        <v>11838.394899999999</v>
      </c>
      <c r="F102">
        <f t="shared" ca="1" si="13"/>
        <v>16333433.443529999</v>
      </c>
    </row>
    <row r="103" spans="1:6">
      <c r="A103" t="s">
        <v>192</v>
      </c>
      <c r="B103">
        <f t="shared" si="14"/>
        <v>73</v>
      </c>
      <c r="C103" t="str">
        <f t="shared" ca="1" si="15"/>
        <v>NG_ST</v>
      </c>
      <c r="D103" s="41">
        <f t="shared" ca="1" si="16"/>
        <v>634.70000000000005</v>
      </c>
      <c r="E103" s="41">
        <f t="shared" ca="1" si="17"/>
        <v>11947.0672</v>
      </c>
      <c r="F103">
        <f t="shared" ca="1" si="13"/>
        <v>7582803.5518399999</v>
      </c>
    </row>
    <row r="104" spans="1:6">
      <c r="A104" t="s">
        <v>202</v>
      </c>
      <c r="B104">
        <f t="shared" si="14"/>
        <v>85</v>
      </c>
      <c r="C104" t="str">
        <f t="shared" ca="1" si="15"/>
        <v>NG_ST</v>
      </c>
      <c r="D104" s="41">
        <f t="shared" ca="1" si="16"/>
        <v>0</v>
      </c>
      <c r="E104" s="41">
        <f t="shared" ca="1" si="17"/>
        <v>12055.891299999999</v>
      </c>
      <c r="F104">
        <f t="shared" ca="1" si="13"/>
        <v>0</v>
      </c>
    </row>
    <row r="105" spans="1:6">
      <c r="A105" t="s">
        <v>235</v>
      </c>
      <c r="B105">
        <f t="shared" si="14"/>
        <v>121</v>
      </c>
      <c r="C105" t="str">
        <f t="shared" ca="1" si="15"/>
        <v>NG_ST</v>
      </c>
      <c r="D105" s="41">
        <f t="shared" ca="1" si="16"/>
        <v>892</v>
      </c>
      <c r="E105" s="41">
        <f t="shared" ca="1" si="17"/>
        <v>12109.390799999999</v>
      </c>
      <c r="F105">
        <f t="shared" ca="1" si="13"/>
        <v>10801576.593599999</v>
      </c>
    </row>
    <row r="106" spans="1:6">
      <c r="A106" t="s">
        <v>216</v>
      </c>
      <c r="B106">
        <f t="shared" si="14"/>
        <v>98</v>
      </c>
      <c r="C106" t="str">
        <f t="shared" ca="1" si="15"/>
        <v>NG_ST</v>
      </c>
      <c r="D106" s="41">
        <f t="shared" ca="1" si="16"/>
        <v>927.5</v>
      </c>
      <c r="E106" s="41">
        <f t="shared" ca="1" si="17"/>
        <v>12158.615599999999</v>
      </c>
      <c r="F106">
        <f t="shared" ca="1" si="13"/>
        <v>11277115.968999999</v>
      </c>
    </row>
    <row r="107" spans="1:6">
      <c r="A107" t="s">
        <v>252</v>
      </c>
      <c r="B107">
        <f t="shared" si="14"/>
        <v>138</v>
      </c>
      <c r="C107" t="str">
        <f t="shared" ca="1" si="15"/>
        <v>NG_ST</v>
      </c>
      <c r="D107" s="41">
        <f t="shared" ca="1" si="16"/>
        <v>427.7</v>
      </c>
      <c r="E107" s="41">
        <f t="shared" ca="1" si="17"/>
        <v>12326.225899999999</v>
      </c>
      <c r="F107">
        <f t="shared" ca="1" si="13"/>
        <v>5271926.8174299998</v>
      </c>
    </row>
    <row r="108" spans="1:6">
      <c r="A108" t="s">
        <v>230</v>
      </c>
      <c r="B108">
        <f t="shared" si="14"/>
        <v>115</v>
      </c>
      <c r="C108" t="str">
        <f t="shared" ca="1" si="15"/>
        <v>NG_ST</v>
      </c>
      <c r="D108" s="41">
        <f t="shared" ca="1" si="16"/>
        <v>958.3</v>
      </c>
      <c r="E108" s="41">
        <f t="shared" ca="1" si="17"/>
        <v>12480.7251</v>
      </c>
      <c r="F108">
        <f t="shared" ca="1" si="13"/>
        <v>11960278.863329999</v>
      </c>
    </row>
    <row r="109" spans="1:6">
      <c r="A109" t="s">
        <v>251</v>
      </c>
      <c r="B109">
        <f t="shared" si="14"/>
        <v>137</v>
      </c>
      <c r="C109" t="str">
        <f t="shared" ca="1" si="15"/>
        <v>NG_ST</v>
      </c>
      <c r="D109" s="41">
        <f t="shared" ca="1" si="16"/>
        <v>603.6</v>
      </c>
      <c r="E109" s="41">
        <f t="shared" ca="1" si="17"/>
        <v>12666.144399999999</v>
      </c>
      <c r="F109">
        <f t="shared" ca="1" si="13"/>
        <v>7645284.7598399995</v>
      </c>
    </row>
    <row r="110" spans="1:6">
      <c r="A110" t="s">
        <v>320</v>
      </c>
      <c r="B110">
        <f t="shared" si="14"/>
        <v>194</v>
      </c>
      <c r="C110" t="str">
        <f t="shared" ca="1" si="15"/>
        <v>NG_ST</v>
      </c>
      <c r="D110" s="41">
        <f t="shared" ca="1" si="16"/>
        <v>1175.4000000000001</v>
      </c>
      <c r="E110" s="41">
        <f t="shared" ca="1" si="17"/>
        <v>13663.995699999999</v>
      </c>
      <c r="F110">
        <f t="shared" ca="1" si="13"/>
        <v>16060660.545780001</v>
      </c>
    </row>
    <row r="111" spans="1:6">
      <c r="A111" t="s">
        <v>244</v>
      </c>
      <c r="B111">
        <f t="shared" si="14"/>
        <v>130</v>
      </c>
      <c r="C111" t="str">
        <f t="shared" ca="1" si="15"/>
        <v>NG_ST</v>
      </c>
      <c r="D111" s="41">
        <f t="shared" ca="1" si="16"/>
        <v>1097.4000000000001</v>
      </c>
      <c r="E111" s="41">
        <f t="shared" ca="1" si="17"/>
        <v>13749.712100000001</v>
      </c>
      <c r="F111">
        <f t="shared" ca="1" si="13"/>
        <v>15088934.058540002</v>
      </c>
    </row>
    <row r="112" spans="1:6">
      <c r="A112" t="s">
        <v>199</v>
      </c>
      <c r="B112">
        <f t="shared" si="14"/>
        <v>82</v>
      </c>
      <c r="C112" t="str">
        <f t="shared" ca="1" si="15"/>
        <v>NG_ST</v>
      </c>
      <c r="D112" s="41">
        <f t="shared" ca="1" si="16"/>
        <v>1433.3</v>
      </c>
      <c r="E112" s="41">
        <f t="shared" ca="1" si="17"/>
        <v>13823.453</v>
      </c>
      <c r="F112">
        <f t="shared" ca="1" si="13"/>
        <v>19813155.184899997</v>
      </c>
    </row>
    <row r="113" spans="1:6">
      <c r="A113" t="s">
        <v>229</v>
      </c>
      <c r="B113">
        <f t="shared" si="14"/>
        <v>113</v>
      </c>
      <c r="C113" t="str">
        <f t="shared" ca="1" si="15"/>
        <v>NG_ST</v>
      </c>
      <c r="D113" s="41">
        <f t="shared" ca="1" si="16"/>
        <v>1224.3</v>
      </c>
      <c r="E113" s="41">
        <f t="shared" ca="1" si="17"/>
        <v>13843.9169</v>
      </c>
      <c r="F113">
        <f t="shared" ca="1" si="13"/>
        <v>16949107.460669998</v>
      </c>
    </row>
    <row r="114" spans="1:6">
      <c r="A114" t="s">
        <v>195</v>
      </c>
      <c r="B114">
        <f t="shared" si="14"/>
        <v>76</v>
      </c>
      <c r="C114" t="str">
        <f t="shared" ca="1" si="15"/>
        <v>NG_ST</v>
      </c>
      <c r="D114" s="41">
        <f t="shared" ca="1" si="16"/>
        <v>878.4</v>
      </c>
      <c r="E114" s="41">
        <f t="shared" ca="1" si="17"/>
        <v>14680.6042</v>
      </c>
      <c r="F114">
        <f t="shared" ca="1" si="13"/>
        <v>12895442.729279999</v>
      </c>
    </row>
    <row r="115" spans="1:6">
      <c r="A115" t="s">
        <v>269</v>
      </c>
      <c r="B115">
        <f t="shared" si="14"/>
        <v>164</v>
      </c>
      <c r="C115" t="str">
        <f t="shared" ca="1" si="15"/>
        <v>NG_ST</v>
      </c>
      <c r="D115" s="41">
        <f t="shared" ca="1" si="16"/>
        <v>126.5</v>
      </c>
      <c r="E115" s="41">
        <f t="shared" ca="1" si="17"/>
        <v>16622.149399999998</v>
      </c>
      <c r="F115">
        <f t="shared" ca="1" si="13"/>
        <v>2102701.8990999996</v>
      </c>
    </row>
    <row r="116" spans="1:6">
      <c r="A116" t="s">
        <v>330</v>
      </c>
      <c r="B116">
        <f t="shared" si="14"/>
        <v>199</v>
      </c>
      <c r="C116" t="str">
        <f t="shared" ca="1" si="15"/>
        <v>NG_ST</v>
      </c>
      <c r="D116" s="41">
        <f t="shared" ca="1" si="16"/>
        <v>380.3</v>
      </c>
      <c r="E116" s="41">
        <f t="shared" ca="1" si="17"/>
        <v>17473.950099999998</v>
      </c>
      <c r="F116">
        <f t="shared" ca="1" si="13"/>
        <v>6645343.2230299991</v>
      </c>
    </row>
    <row r="117" spans="1:6">
      <c r="A117" t="s">
        <v>243</v>
      </c>
      <c r="B117">
        <f t="shared" si="14"/>
        <v>129</v>
      </c>
      <c r="C117" t="str">
        <f t="shared" ca="1" si="15"/>
        <v>NG_ST</v>
      </c>
      <c r="D117" s="41">
        <f t="shared" ca="1" si="16"/>
        <v>66</v>
      </c>
      <c r="E117" s="41">
        <f t="shared" ca="1" si="17"/>
        <v>17521.4794</v>
      </c>
      <c r="F117">
        <f t="shared" ca="1" si="13"/>
        <v>1156417.6403999999</v>
      </c>
    </row>
    <row r="118" spans="1:6">
      <c r="A118" t="s">
        <v>233</v>
      </c>
      <c r="B118">
        <f t="shared" si="14"/>
        <v>119</v>
      </c>
      <c r="C118" t="str">
        <f t="shared" ca="1" si="15"/>
        <v>NG_ST</v>
      </c>
      <c r="D118" s="41">
        <f t="shared" ca="1" si="16"/>
        <v>71</v>
      </c>
      <c r="E118" s="41">
        <f t="shared" ca="1" si="17"/>
        <v>20366.336599999999</v>
      </c>
      <c r="F118">
        <f t="shared" ca="1" si="13"/>
        <v>1446009.8986</v>
      </c>
    </row>
    <row r="119" spans="1:6">
      <c r="A119" t="s">
        <v>249</v>
      </c>
      <c r="B119">
        <f t="shared" si="14"/>
        <v>134</v>
      </c>
      <c r="C119" t="str">
        <f t="shared" ca="1" si="15"/>
        <v>NG_ST</v>
      </c>
      <c r="D119" s="41">
        <f t="shared" ca="1" si="16"/>
        <v>84.7</v>
      </c>
      <c r="E119" s="41">
        <f t="shared" ca="1" si="17"/>
        <v>23364.725399999999</v>
      </c>
      <c r="F119">
        <f t="shared" ca="1" si="13"/>
        <v>1978992.24138</v>
      </c>
    </row>
    <row r="120" spans="1:6">
      <c r="A120" t="s">
        <v>351</v>
      </c>
      <c r="B120">
        <f t="shared" si="14"/>
        <v>29</v>
      </c>
      <c r="C120" t="str">
        <f t="shared" ca="1" si="15"/>
        <v>NG_ST</v>
      </c>
      <c r="D120" s="41">
        <f t="shared" ca="1" si="16"/>
        <v>44</v>
      </c>
      <c r="E120" s="41">
        <f t="shared" ca="1" si="17"/>
        <v>27014.824400000001</v>
      </c>
      <c r="F120">
        <f t="shared" ca="1" si="13"/>
        <v>1188652.2736</v>
      </c>
    </row>
    <row r="121" spans="1:6">
      <c r="A121" t="s">
        <v>167</v>
      </c>
      <c r="B121">
        <f t="shared" si="14"/>
        <v>44</v>
      </c>
      <c r="C121" t="str">
        <f t="shared" ca="1" si="15"/>
        <v>NUCLEAR</v>
      </c>
      <c r="D121" s="41">
        <f t="shared" ca="1" si="16"/>
        <v>2430</v>
      </c>
      <c r="E121" s="41">
        <f t="shared" ca="1" si="17"/>
        <v>1</v>
      </c>
      <c r="F121">
        <f t="shared" ca="1" si="13"/>
        <v>2430</v>
      </c>
    </row>
    <row r="122" spans="1:6">
      <c r="A122" t="s">
        <v>268</v>
      </c>
      <c r="B122">
        <f t="shared" si="14"/>
        <v>162</v>
      </c>
      <c r="C122" t="str">
        <f t="shared" ca="1" si="15"/>
        <v>NUCLEAR</v>
      </c>
      <c r="D122" s="41">
        <f t="shared" ca="1" si="16"/>
        <v>2708.6</v>
      </c>
      <c r="E122" s="41">
        <f t="shared" ca="1" si="17"/>
        <v>1</v>
      </c>
      <c r="F122">
        <f t="shared" ca="1" si="13"/>
        <v>2708.6</v>
      </c>
    </row>
    <row r="123" spans="1:6">
      <c r="A123" t="s">
        <v>329</v>
      </c>
      <c r="B123">
        <f t="shared" si="14"/>
        <v>135</v>
      </c>
      <c r="C123" t="str">
        <f t="shared" ca="1" si="15"/>
        <v>OIL</v>
      </c>
      <c r="D123" s="41">
        <f t="shared" ca="1" si="16"/>
        <v>6</v>
      </c>
      <c r="E123" s="41">
        <f t="shared" ca="1" si="17"/>
        <v>6828.8607000000002</v>
      </c>
      <c r="F123">
        <f t="shared" ca="1" si="13"/>
        <v>40973.164199999999</v>
      </c>
    </row>
    <row r="124" spans="1:6">
      <c r="A124" t="s">
        <v>308</v>
      </c>
      <c r="B124">
        <f t="shared" si="14"/>
        <v>165</v>
      </c>
      <c r="C124" t="str">
        <f t="shared" ca="1" si="15"/>
        <v>OIL</v>
      </c>
      <c r="D124" s="41">
        <f t="shared" ca="1" si="16"/>
        <v>10.8</v>
      </c>
      <c r="E124" s="41">
        <f t="shared" ca="1" si="17"/>
        <v>12540.944299999999</v>
      </c>
      <c r="F124">
        <f t="shared" ca="1" si="13"/>
        <v>135442.19844000001</v>
      </c>
    </row>
    <row r="125" spans="1:6">
      <c r="A125" t="s">
        <v>293</v>
      </c>
      <c r="B125">
        <f t="shared" si="14"/>
        <v>18</v>
      </c>
      <c r="C125" t="str">
        <f t="shared" ca="1" si="15"/>
        <v>WIND</v>
      </c>
      <c r="D125" s="41">
        <f t="shared" ca="1" si="16"/>
        <v>34.299999999999997</v>
      </c>
      <c r="E125" s="41">
        <f t="shared" ca="1" si="17"/>
        <v>1</v>
      </c>
      <c r="F125">
        <f t="shared" ca="1" si="13"/>
        <v>34.299999999999997</v>
      </c>
    </row>
    <row r="126" spans="1:6">
      <c r="A126" t="s">
        <v>149</v>
      </c>
      <c r="B126">
        <f t="shared" si="14"/>
        <v>23</v>
      </c>
      <c r="C126" t="str">
        <f t="shared" ca="1" si="15"/>
        <v>WIND</v>
      </c>
      <c r="D126" s="41">
        <f t="shared" ca="1" si="16"/>
        <v>160</v>
      </c>
      <c r="E126" s="41">
        <f t="shared" ca="1" si="17"/>
        <v>1</v>
      </c>
      <c r="F126">
        <f t="shared" ca="1" si="13"/>
        <v>160</v>
      </c>
    </row>
    <row r="127" spans="1:6">
      <c r="A127" t="s">
        <v>154</v>
      </c>
      <c r="B127">
        <f t="shared" si="14"/>
        <v>27</v>
      </c>
      <c r="C127" t="str">
        <f t="shared" ca="1" si="15"/>
        <v>WIND</v>
      </c>
      <c r="D127" s="41">
        <f t="shared" ca="1" si="16"/>
        <v>232.5</v>
      </c>
      <c r="E127" s="41">
        <f t="shared" ca="1" si="17"/>
        <v>1</v>
      </c>
      <c r="F127">
        <f t="shared" ca="1" si="13"/>
        <v>232.5</v>
      </c>
    </row>
    <row r="128" spans="1:6">
      <c r="A128" t="s">
        <v>155</v>
      </c>
      <c r="B128">
        <f t="shared" si="14"/>
        <v>28</v>
      </c>
      <c r="C128" t="str">
        <f t="shared" ca="1" si="15"/>
        <v>WIND</v>
      </c>
      <c r="D128" s="41">
        <f t="shared" ca="1" si="16"/>
        <v>120.6</v>
      </c>
      <c r="E128" s="41">
        <f t="shared" ca="1" si="17"/>
        <v>1</v>
      </c>
      <c r="F128">
        <f t="shared" ca="1" si="13"/>
        <v>120.6</v>
      </c>
    </row>
    <row r="129" spans="1:6">
      <c r="A129" t="s">
        <v>157</v>
      </c>
      <c r="B129">
        <f t="shared" si="14"/>
        <v>31</v>
      </c>
      <c r="C129" t="str">
        <f t="shared" ca="1" si="15"/>
        <v>WIND</v>
      </c>
      <c r="D129" s="41">
        <f t="shared" ca="1" si="16"/>
        <v>114</v>
      </c>
      <c r="E129" s="41">
        <f t="shared" ca="1" si="17"/>
        <v>1</v>
      </c>
      <c r="F129">
        <f t="shared" ca="1" si="13"/>
        <v>114</v>
      </c>
    </row>
    <row r="130" spans="1:6">
      <c r="A130" t="s">
        <v>298</v>
      </c>
      <c r="B130">
        <f t="shared" si="14"/>
        <v>52</v>
      </c>
      <c r="C130" t="str">
        <f t="shared" ca="1" si="15"/>
        <v>WIND</v>
      </c>
      <c r="D130" s="41">
        <f t="shared" ca="1" si="16"/>
        <v>30</v>
      </c>
      <c r="E130" s="41">
        <f t="shared" ca="1" si="17"/>
        <v>1</v>
      </c>
      <c r="F130">
        <f t="shared" ca="1" si="13"/>
        <v>30</v>
      </c>
    </row>
    <row r="131" spans="1:6">
      <c r="A131" t="s">
        <v>174</v>
      </c>
      <c r="B131">
        <f t="shared" si="14"/>
        <v>53</v>
      </c>
      <c r="C131" t="str">
        <f t="shared" ca="1" si="15"/>
        <v>WIND</v>
      </c>
      <c r="D131" s="41">
        <f t="shared" ca="1" si="16"/>
        <v>160.5</v>
      </c>
      <c r="E131" s="41">
        <f t="shared" ca="1" si="17"/>
        <v>1</v>
      </c>
      <c r="F131">
        <f t="shared" ca="1" si="13"/>
        <v>160.5</v>
      </c>
    </row>
    <row r="132" spans="1:6">
      <c r="A132" t="s">
        <v>186</v>
      </c>
      <c r="B132">
        <f t="shared" ref="B132:B152" si="18">MATCH(A132,PNAME,0)</f>
        <v>67</v>
      </c>
      <c r="C132" t="str">
        <f t="shared" ref="C132:C152" ca="1" si="19">OFFSET(RAW_TYPE_header,$B132,0)</f>
        <v>WIND</v>
      </c>
      <c r="D132" s="41">
        <f t="shared" ref="D132:D152" ca="1" si="20">OFFSET(NAMEPCAP_header,$B132,0)</f>
        <v>124.2</v>
      </c>
      <c r="E132" s="41">
        <f t="shared" ref="E132:E152" ca="1" si="21">IF(ISNUMBER(OFFSET(PLHTRT_header,$B132,0)),OFFSET(PLHTRT_header,$B132,0),1)</f>
        <v>1</v>
      </c>
      <c r="F132">
        <f t="shared" ca="1" si="13"/>
        <v>124.2</v>
      </c>
    </row>
    <row r="133" spans="1:6">
      <c r="A133" t="s">
        <v>203</v>
      </c>
      <c r="B133">
        <f t="shared" si="18"/>
        <v>86</v>
      </c>
      <c r="C133" t="str">
        <f t="shared" ca="1" si="19"/>
        <v>WIND</v>
      </c>
      <c r="D133" s="41">
        <f t="shared" ca="1" si="20"/>
        <v>735.5</v>
      </c>
      <c r="E133" s="41">
        <f t="shared" ca="1" si="21"/>
        <v>1</v>
      </c>
      <c r="F133">
        <f t="shared" ref="F133:F152" ca="1" si="22">D133*E133</f>
        <v>735.5</v>
      </c>
    </row>
    <row r="134" spans="1:6">
      <c r="A134" t="s">
        <v>213</v>
      </c>
      <c r="B134">
        <f t="shared" si="18"/>
        <v>96</v>
      </c>
      <c r="C134" t="str">
        <f t="shared" ca="1" si="19"/>
        <v>WIND</v>
      </c>
      <c r="D134" s="41">
        <f t="shared" ca="1" si="20"/>
        <v>278</v>
      </c>
      <c r="E134" s="41">
        <f t="shared" ca="1" si="21"/>
        <v>1</v>
      </c>
      <c r="F134">
        <f t="shared" ca="1" si="22"/>
        <v>278</v>
      </c>
    </row>
    <row r="135" spans="1:6">
      <c r="A135" t="s">
        <v>225</v>
      </c>
      <c r="B135">
        <f t="shared" si="18"/>
        <v>109</v>
      </c>
      <c r="C135" t="str">
        <f t="shared" ca="1" si="19"/>
        <v>WIND</v>
      </c>
      <c r="D135" s="41">
        <f t="shared" ca="1" si="20"/>
        <v>200</v>
      </c>
      <c r="E135" s="41">
        <f t="shared" ca="1" si="21"/>
        <v>1</v>
      </c>
      <c r="F135">
        <f t="shared" ca="1" si="22"/>
        <v>200</v>
      </c>
    </row>
    <row r="136" spans="1:6">
      <c r="A136" t="s">
        <v>234</v>
      </c>
      <c r="B136">
        <f t="shared" si="18"/>
        <v>120</v>
      </c>
      <c r="C136" t="str">
        <f t="shared" ca="1" si="19"/>
        <v>WIND</v>
      </c>
      <c r="D136" s="41">
        <f t="shared" ca="1" si="20"/>
        <v>82.5</v>
      </c>
      <c r="E136" s="41">
        <f t="shared" ca="1" si="21"/>
        <v>1</v>
      </c>
      <c r="F136">
        <f t="shared" ca="1" si="22"/>
        <v>82.5</v>
      </c>
    </row>
    <row r="137" spans="1:6">
      <c r="A137" t="s">
        <v>246</v>
      </c>
      <c r="B137">
        <f t="shared" si="18"/>
        <v>132</v>
      </c>
      <c r="C137" t="str">
        <f t="shared" ca="1" si="19"/>
        <v>WIND</v>
      </c>
      <c r="D137" s="41">
        <f t="shared" ca="1" si="20"/>
        <v>84</v>
      </c>
      <c r="E137" s="41">
        <f t="shared" ca="1" si="21"/>
        <v>1</v>
      </c>
      <c r="F137">
        <f t="shared" ca="1" si="22"/>
        <v>84</v>
      </c>
    </row>
    <row r="138" spans="1:6">
      <c r="A138" t="s">
        <v>259</v>
      </c>
      <c r="B138">
        <f t="shared" si="18"/>
        <v>150</v>
      </c>
      <c r="C138" t="str">
        <f t="shared" ca="1" si="19"/>
        <v>WIND</v>
      </c>
      <c r="D138" s="41">
        <f t="shared" ca="1" si="20"/>
        <v>90</v>
      </c>
      <c r="E138" s="41">
        <f t="shared" ca="1" si="21"/>
        <v>1</v>
      </c>
      <c r="F138">
        <f t="shared" ca="1" si="22"/>
        <v>90</v>
      </c>
    </row>
    <row r="139" spans="1:6">
      <c r="A139" t="s">
        <v>262</v>
      </c>
      <c r="B139">
        <f t="shared" si="18"/>
        <v>153</v>
      </c>
      <c r="C139" t="str">
        <f t="shared" ca="1" si="19"/>
        <v>WIND</v>
      </c>
      <c r="D139" s="41">
        <f t="shared" ca="1" si="20"/>
        <v>130.5</v>
      </c>
      <c r="E139" s="41">
        <f t="shared" ca="1" si="21"/>
        <v>1</v>
      </c>
      <c r="F139">
        <f t="shared" ca="1" si="22"/>
        <v>130.5</v>
      </c>
    </row>
    <row r="140" spans="1:6">
      <c r="A140" t="s">
        <v>267</v>
      </c>
      <c r="B140">
        <f t="shared" si="18"/>
        <v>161</v>
      </c>
      <c r="C140" t="str">
        <f t="shared" ca="1" si="19"/>
        <v>WIND</v>
      </c>
      <c r="D140" s="41">
        <f t="shared" ca="1" si="20"/>
        <v>63</v>
      </c>
      <c r="E140" s="41">
        <f t="shared" ca="1" si="21"/>
        <v>1</v>
      </c>
      <c r="F140">
        <f t="shared" ca="1" si="22"/>
        <v>63</v>
      </c>
    </row>
    <row r="141" spans="1:6">
      <c r="A141" t="s">
        <v>291</v>
      </c>
      <c r="B141">
        <f t="shared" si="18"/>
        <v>169</v>
      </c>
      <c r="C141" t="str">
        <f t="shared" ca="1" si="19"/>
        <v>WIND</v>
      </c>
      <c r="D141" s="41">
        <f t="shared" ca="1" si="20"/>
        <v>37.5</v>
      </c>
      <c r="E141" s="41">
        <f t="shared" ca="1" si="21"/>
        <v>1</v>
      </c>
      <c r="F141">
        <f t="shared" ca="1" si="22"/>
        <v>37.5</v>
      </c>
    </row>
    <row r="142" spans="1:6">
      <c r="A142" t="s">
        <v>272</v>
      </c>
      <c r="B142">
        <f t="shared" si="18"/>
        <v>170</v>
      </c>
      <c r="C142" t="str">
        <f t="shared" ca="1" si="19"/>
        <v>WIND</v>
      </c>
      <c r="D142" s="41">
        <f t="shared" ca="1" si="20"/>
        <v>91.5</v>
      </c>
      <c r="E142" s="41">
        <f t="shared" ca="1" si="21"/>
        <v>1</v>
      </c>
      <c r="F142">
        <f t="shared" ca="1" si="22"/>
        <v>91.5</v>
      </c>
    </row>
    <row r="143" spans="1:6">
      <c r="A143" t="s">
        <v>273</v>
      </c>
      <c r="B143">
        <f t="shared" si="18"/>
        <v>171</v>
      </c>
      <c r="C143" t="str">
        <f t="shared" ca="1" si="19"/>
        <v>WIND</v>
      </c>
      <c r="D143" s="41">
        <f t="shared" ca="1" si="20"/>
        <v>135</v>
      </c>
      <c r="E143" s="41">
        <f t="shared" ca="1" si="21"/>
        <v>1</v>
      </c>
      <c r="F143">
        <f t="shared" ca="1" si="22"/>
        <v>135</v>
      </c>
    </row>
    <row r="144" spans="1:6">
      <c r="A144" t="s">
        <v>274</v>
      </c>
      <c r="B144">
        <f t="shared" si="18"/>
        <v>172</v>
      </c>
      <c r="C144" t="str">
        <f t="shared" ca="1" si="19"/>
        <v>WIND</v>
      </c>
      <c r="D144" s="41">
        <f t="shared" ca="1" si="20"/>
        <v>241</v>
      </c>
      <c r="E144" s="41">
        <f t="shared" ca="1" si="21"/>
        <v>1</v>
      </c>
      <c r="F144">
        <f t="shared" ca="1" si="22"/>
        <v>241</v>
      </c>
    </row>
    <row r="145" spans="1:6">
      <c r="A145" t="s">
        <v>275</v>
      </c>
      <c r="B145">
        <f t="shared" si="18"/>
        <v>173</v>
      </c>
      <c r="C145" t="str">
        <f t="shared" ca="1" si="19"/>
        <v>WIND</v>
      </c>
      <c r="D145" s="41">
        <f t="shared" ca="1" si="20"/>
        <v>80.5</v>
      </c>
      <c r="E145" s="41">
        <f t="shared" ca="1" si="21"/>
        <v>1</v>
      </c>
      <c r="F145">
        <f t="shared" ca="1" si="22"/>
        <v>80.5</v>
      </c>
    </row>
    <row r="146" spans="1:6">
      <c r="A146" t="s">
        <v>283</v>
      </c>
      <c r="B146">
        <f t="shared" si="18"/>
        <v>184</v>
      </c>
      <c r="C146" t="str">
        <f t="shared" ca="1" si="19"/>
        <v>WIND</v>
      </c>
      <c r="D146" s="41">
        <f t="shared" ca="1" si="20"/>
        <v>150</v>
      </c>
      <c r="E146" s="41">
        <f t="shared" ca="1" si="21"/>
        <v>1</v>
      </c>
      <c r="F146">
        <f t="shared" ca="1" si="22"/>
        <v>150</v>
      </c>
    </row>
    <row r="147" spans="1:6">
      <c r="A147" t="s">
        <v>321</v>
      </c>
      <c r="B147">
        <f t="shared" si="18"/>
        <v>200</v>
      </c>
      <c r="C147" t="str">
        <f t="shared" ca="1" si="19"/>
        <v>WIND</v>
      </c>
      <c r="D147" s="41">
        <f t="shared" ca="1" si="20"/>
        <v>7</v>
      </c>
      <c r="E147" s="41">
        <f t="shared" ca="1" si="21"/>
        <v>1</v>
      </c>
      <c r="F147">
        <f t="shared" ca="1" si="22"/>
        <v>7</v>
      </c>
    </row>
    <row r="148" spans="1:6">
      <c r="A148" t="s">
        <v>331</v>
      </c>
      <c r="B148">
        <f t="shared" si="18"/>
        <v>201</v>
      </c>
      <c r="C148" t="str">
        <f t="shared" ca="1" si="19"/>
        <v>WIND</v>
      </c>
      <c r="D148" s="41">
        <f t="shared" ca="1" si="20"/>
        <v>75</v>
      </c>
      <c r="E148" s="41">
        <f t="shared" ca="1" si="21"/>
        <v>1</v>
      </c>
      <c r="F148">
        <f t="shared" ca="1" si="22"/>
        <v>75</v>
      </c>
    </row>
    <row r="149" spans="1:6">
      <c r="A149" t="s">
        <v>294</v>
      </c>
      <c r="B149">
        <f t="shared" si="18"/>
        <v>202</v>
      </c>
      <c r="C149" t="str">
        <f t="shared" ca="1" si="19"/>
        <v>WIND</v>
      </c>
      <c r="D149" s="41">
        <f t="shared" ca="1" si="20"/>
        <v>33.6</v>
      </c>
      <c r="E149" s="41">
        <f t="shared" ca="1" si="21"/>
        <v>1</v>
      </c>
      <c r="F149">
        <f t="shared" ca="1" si="22"/>
        <v>33.6</v>
      </c>
    </row>
    <row r="150" spans="1:6">
      <c r="A150" t="s">
        <v>334</v>
      </c>
      <c r="B150">
        <f t="shared" si="18"/>
        <v>204</v>
      </c>
      <c r="C150" t="str">
        <f t="shared" ca="1" si="19"/>
        <v>WIND</v>
      </c>
      <c r="D150" s="41">
        <f t="shared" ca="1" si="20"/>
        <v>59.8</v>
      </c>
      <c r="E150" s="41">
        <f t="shared" ca="1" si="21"/>
        <v>1</v>
      </c>
      <c r="F150">
        <f t="shared" ca="1" si="22"/>
        <v>59.8</v>
      </c>
    </row>
    <row r="151" spans="1:6">
      <c r="A151" t="s">
        <v>344</v>
      </c>
      <c r="B151">
        <f t="shared" si="18"/>
        <v>208</v>
      </c>
      <c r="C151" t="str">
        <f t="shared" ca="1" si="19"/>
        <v>WIND</v>
      </c>
      <c r="D151" s="41">
        <f t="shared" ca="1" si="20"/>
        <v>82</v>
      </c>
      <c r="E151" s="41">
        <f t="shared" ca="1" si="21"/>
        <v>1</v>
      </c>
      <c r="F151">
        <f t="shared" ca="1" si="22"/>
        <v>82</v>
      </c>
    </row>
    <row r="152" spans="1:6">
      <c r="A152" t="s">
        <v>352</v>
      </c>
      <c r="B152">
        <f t="shared" si="18"/>
        <v>209</v>
      </c>
      <c r="C152" t="str">
        <f t="shared" ca="1" si="19"/>
        <v>WIND</v>
      </c>
      <c r="D152" s="41">
        <f t="shared" ca="1" si="20"/>
        <v>78</v>
      </c>
      <c r="E152" s="41">
        <f t="shared" ca="1" si="21"/>
        <v>1</v>
      </c>
      <c r="F152">
        <f t="shared" ca="1" si="22"/>
        <v>78</v>
      </c>
    </row>
    <row r="153" spans="1:6" s="40" customFormat="1">
      <c r="A153" s="40" t="s">
        <v>417</v>
      </c>
      <c r="D153" s="43"/>
      <c r="E153" s="43"/>
    </row>
    <row r="154" spans="1:6">
      <c r="D154" s="41">
        <f ca="1">SUM(gen_cap)</f>
        <v>73915.400000000023</v>
      </c>
    </row>
  </sheetData>
  <autoFilter ref="A3:E3">
    <sortState ref="A4:E153">
      <sortCondition ref="C3:C153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216"/>
  <sheetViews>
    <sheetView zoomScale="125" zoomScaleNormal="125" zoomScalePageLayoutView="125" workbookViewId="0">
      <pane xSplit="3" ySplit="4" topLeftCell="K5" activePane="bottomRight" state="frozenSplit"/>
      <selection pane="topRight" activeCell="D1" sqref="D1"/>
      <selection pane="bottomLeft" activeCell="A5" sqref="A5"/>
      <selection pane="bottomRight" activeCell="N5" sqref="N5"/>
    </sheetView>
  </sheetViews>
  <sheetFormatPr baseColWidth="10" defaultRowHeight="15" outlineLevelCol="1" x14ac:dyDescent="0"/>
  <cols>
    <col min="3" max="3" width="27.5" bestFit="1" customWidth="1"/>
    <col min="4" max="4" width="10.83203125" customWidth="1"/>
    <col min="5" max="9" width="10.83203125" hidden="1" customWidth="1" outlineLevel="1"/>
    <col min="10" max="10" width="10.83203125" collapsed="1"/>
    <col min="13" max="14" width="10.83203125" style="21"/>
    <col min="15" max="15" width="11.33203125" style="21" customWidth="1"/>
    <col min="16" max="17" width="0" hidden="1" customWidth="1" outlineLevel="1"/>
    <col min="18" max="18" width="10.83203125" collapsed="1"/>
    <col min="20" max="29" width="10.83203125" customWidth="1" outlineLevel="1"/>
  </cols>
  <sheetData>
    <row r="1" spans="1:62">
      <c r="A1" t="s">
        <v>353</v>
      </c>
    </row>
    <row r="2" spans="1:62">
      <c r="M2" s="21" t="s">
        <v>358</v>
      </c>
    </row>
    <row r="3" spans="1:62" ht="89">
      <c r="A3" s="1" t="s">
        <v>0</v>
      </c>
      <c r="B3" s="2" t="s">
        <v>1</v>
      </c>
      <c r="C3" s="1" t="s">
        <v>2</v>
      </c>
      <c r="D3" s="1" t="s">
        <v>3</v>
      </c>
      <c r="E3" s="1" t="s">
        <v>8</v>
      </c>
      <c r="F3" s="1" t="s">
        <v>10</v>
      </c>
      <c r="G3" s="4" t="s">
        <v>12</v>
      </c>
      <c r="H3" s="1" t="s">
        <v>13</v>
      </c>
      <c r="I3" s="1" t="s">
        <v>14</v>
      </c>
      <c r="J3" s="4" t="s">
        <v>18</v>
      </c>
      <c r="K3" s="4" t="s">
        <v>19</v>
      </c>
      <c r="L3" s="4" t="s">
        <v>20</v>
      </c>
      <c r="M3" s="38" t="s">
        <v>359</v>
      </c>
      <c r="N3" s="22" t="s">
        <v>378</v>
      </c>
      <c r="O3" s="22" t="s">
        <v>380</v>
      </c>
      <c r="P3" s="4" t="s">
        <v>21</v>
      </c>
      <c r="Q3" s="4" t="s">
        <v>22</v>
      </c>
      <c r="R3" s="4" t="s">
        <v>23</v>
      </c>
      <c r="S3" s="4" t="s">
        <v>30</v>
      </c>
      <c r="T3" s="4" t="s">
        <v>31</v>
      </c>
      <c r="U3" s="5" t="s">
        <v>32</v>
      </c>
      <c r="V3" s="4" t="s">
        <v>33</v>
      </c>
      <c r="W3" s="4" t="s">
        <v>34</v>
      </c>
      <c r="X3" s="4" t="s">
        <v>35</v>
      </c>
      <c r="Y3" s="4" t="s">
        <v>36</v>
      </c>
      <c r="Z3" s="4" t="s">
        <v>37</v>
      </c>
      <c r="AA3" s="4" t="s">
        <v>46</v>
      </c>
      <c r="AB3" s="4" t="s">
        <v>48</v>
      </c>
      <c r="AC3" s="4" t="s">
        <v>50</v>
      </c>
      <c r="AD3" s="4" t="s">
        <v>52</v>
      </c>
      <c r="AE3" s="4" t="s">
        <v>53</v>
      </c>
      <c r="AF3" s="2" t="s">
        <v>54</v>
      </c>
      <c r="AG3" s="4" t="s">
        <v>55</v>
      </c>
      <c r="AH3" s="4" t="s">
        <v>56</v>
      </c>
      <c r="AI3" s="4" t="s">
        <v>57</v>
      </c>
      <c r="AJ3" s="4" t="s">
        <v>58</v>
      </c>
      <c r="AK3" s="4" t="s">
        <v>59</v>
      </c>
      <c r="AL3" s="4" t="s">
        <v>60</v>
      </c>
      <c r="AM3" s="4" t="s">
        <v>61</v>
      </c>
      <c r="AN3" s="4" t="s">
        <v>62</v>
      </c>
      <c r="AO3" s="4" t="s">
        <v>63</v>
      </c>
      <c r="AP3" s="4" t="s">
        <v>64</v>
      </c>
      <c r="AQ3" s="4" t="s">
        <v>65</v>
      </c>
      <c r="AR3" s="4" t="s">
        <v>66</v>
      </c>
      <c r="AS3" s="4" t="s">
        <v>67</v>
      </c>
      <c r="AT3" s="4" t="s">
        <v>68</v>
      </c>
      <c r="AU3" s="4" t="s">
        <v>69</v>
      </c>
      <c r="AV3" s="4" t="s">
        <v>70</v>
      </c>
      <c r="AW3" s="4" t="s">
        <v>71</v>
      </c>
      <c r="AX3" s="4" t="s">
        <v>72</v>
      </c>
      <c r="AY3" s="4" t="s">
        <v>73</v>
      </c>
      <c r="AZ3" s="4" t="s">
        <v>74</v>
      </c>
      <c r="BA3" s="4" t="s">
        <v>75</v>
      </c>
      <c r="BB3" s="4" t="s">
        <v>76</v>
      </c>
      <c r="BC3" s="4" t="s">
        <v>77</v>
      </c>
      <c r="BD3" s="4" t="s">
        <v>78</v>
      </c>
      <c r="BE3" s="4" t="s">
        <v>79</v>
      </c>
      <c r="BF3" s="4" t="s">
        <v>80</v>
      </c>
      <c r="BG3" s="4" t="s">
        <v>81</v>
      </c>
      <c r="BH3" s="4" t="s">
        <v>82</v>
      </c>
      <c r="BI3" s="4" t="s">
        <v>83</v>
      </c>
      <c r="BJ3" s="4" t="s">
        <v>84</v>
      </c>
    </row>
    <row r="4" spans="1:62">
      <c r="A4" s="3" t="s">
        <v>4</v>
      </c>
      <c r="B4" s="3" t="s">
        <v>5</v>
      </c>
      <c r="C4" s="3" t="s">
        <v>6</v>
      </c>
      <c r="D4" s="3" t="s">
        <v>7</v>
      </c>
      <c r="E4" s="3" t="s">
        <v>9</v>
      </c>
      <c r="F4" s="3" t="s">
        <v>11</v>
      </c>
      <c r="G4" s="3" t="s">
        <v>15</v>
      </c>
      <c r="H4" s="3" t="s">
        <v>16</v>
      </c>
      <c r="I4" s="3" t="s">
        <v>17</v>
      </c>
      <c r="J4" s="3" t="s">
        <v>24</v>
      </c>
      <c r="K4" s="3" t="s">
        <v>25</v>
      </c>
      <c r="L4" s="3" t="s">
        <v>26</v>
      </c>
      <c r="M4" s="23" t="s">
        <v>354</v>
      </c>
      <c r="N4" s="23" t="s">
        <v>421</v>
      </c>
      <c r="O4" s="23"/>
      <c r="P4" s="3" t="s">
        <v>27</v>
      </c>
      <c r="Q4" s="3" t="s">
        <v>28</v>
      </c>
      <c r="R4" s="3" t="s">
        <v>29</v>
      </c>
      <c r="S4" s="3" t="s">
        <v>38</v>
      </c>
      <c r="T4" s="3" t="s">
        <v>39</v>
      </c>
      <c r="U4" s="6" t="s">
        <v>40</v>
      </c>
      <c r="V4" s="7" t="s">
        <v>41</v>
      </c>
      <c r="W4" s="3" t="s">
        <v>42</v>
      </c>
      <c r="X4" s="3" t="s">
        <v>43</v>
      </c>
      <c r="Y4" s="3" t="s">
        <v>44</v>
      </c>
      <c r="Z4" s="3" t="s">
        <v>45</v>
      </c>
      <c r="AA4" s="3" t="s">
        <v>47</v>
      </c>
      <c r="AB4" s="3" t="s">
        <v>49</v>
      </c>
      <c r="AC4" s="8" t="s">
        <v>51</v>
      </c>
      <c r="AD4" s="8" t="s">
        <v>85</v>
      </c>
      <c r="AE4" s="8" t="s">
        <v>86</v>
      </c>
      <c r="AF4" s="8" t="s">
        <v>87</v>
      </c>
      <c r="AG4" s="8" t="s">
        <v>88</v>
      </c>
      <c r="AH4" s="8" t="s">
        <v>89</v>
      </c>
      <c r="AI4" s="8" t="s">
        <v>90</v>
      </c>
      <c r="AJ4" s="8" t="s">
        <v>91</v>
      </c>
      <c r="AK4" s="8" t="s">
        <v>92</v>
      </c>
      <c r="AL4" s="8" t="s">
        <v>93</v>
      </c>
      <c r="AM4" s="8" t="s">
        <v>94</v>
      </c>
      <c r="AN4" s="8" t="s">
        <v>95</v>
      </c>
      <c r="AO4" s="8" t="s">
        <v>96</v>
      </c>
      <c r="AP4" s="8" t="s">
        <v>97</v>
      </c>
      <c r="AQ4" s="8" t="s">
        <v>98</v>
      </c>
      <c r="AR4" s="8" t="s">
        <v>99</v>
      </c>
      <c r="AS4" s="7" t="s">
        <v>100</v>
      </c>
      <c r="AT4" s="7" t="s">
        <v>101</v>
      </c>
      <c r="AU4" s="8" t="s">
        <v>102</v>
      </c>
      <c r="AV4" s="8" t="s">
        <v>103</v>
      </c>
      <c r="AW4" s="8" t="s">
        <v>104</v>
      </c>
      <c r="AX4" s="8" t="s">
        <v>105</v>
      </c>
      <c r="AY4" s="8" t="s">
        <v>106</v>
      </c>
      <c r="AZ4" s="8" t="s">
        <v>107</v>
      </c>
      <c r="BA4" s="8" t="s">
        <v>108</v>
      </c>
      <c r="BB4" s="8" t="s">
        <v>109</v>
      </c>
      <c r="BC4" s="8" t="s">
        <v>110</v>
      </c>
      <c r="BD4" s="8" t="s">
        <v>111</v>
      </c>
      <c r="BE4" s="8" t="s">
        <v>112</v>
      </c>
      <c r="BF4" s="8" t="s">
        <v>113</v>
      </c>
      <c r="BG4" s="8" t="s">
        <v>114</v>
      </c>
      <c r="BH4" s="8" t="s">
        <v>115</v>
      </c>
      <c r="BI4" s="7" t="s">
        <v>116</v>
      </c>
      <c r="BJ4" s="7" t="s">
        <v>117</v>
      </c>
    </row>
    <row r="5" spans="1:62">
      <c r="A5" s="9">
        <v>4324</v>
      </c>
      <c r="B5" s="10" t="s">
        <v>118</v>
      </c>
      <c r="C5" s="10" t="s">
        <v>345</v>
      </c>
      <c r="D5" s="11">
        <v>3581</v>
      </c>
      <c r="E5" s="11" t="s">
        <v>120</v>
      </c>
      <c r="F5" s="11" t="s">
        <v>121</v>
      </c>
      <c r="G5" s="12">
        <v>0</v>
      </c>
      <c r="H5" s="12">
        <v>2</v>
      </c>
      <c r="I5" s="13">
        <v>0</v>
      </c>
      <c r="J5" s="10" t="s">
        <v>128</v>
      </c>
      <c r="K5" s="10"/>
      <c r="L5" s="10" t="s">
        <v>129</v>
      </c>
      <c r="M5" s="24" t="s">
        <v>408</v>
      </c>
      <c r="N5" s="24" t="str">
        <f>IF(L5="GAS",IF(AND(NOT(ISERR(FIND("C",M5))), ISERR(FIND("IC",M5))),"NG_CCGT","NG_" &amp; IF(LEN(M5)=2,M5,MID(M5,2,2))),IF(L5="COAL",L5 &amp; "_" &amp; J5,L5))</f>
        <v>HYDRO</v>
      </c>
      <c r="O5" s="24"/>
      <c r="P5" s="12">
        <v>0</v>
      </c>
      <c r="Q5" s="14">
        <v>0.64319999999999999</v>
      </c>
      <c r="R5" s="15">
        <v>2.8</v>
      </c>
      <c r="S5" s="12">
        <v>0</v>
      </c>
      <c r="T5" s="15">
        <v>0</v>
      </c>
      <c r="U5" s="16">
        <v>0</v>
      </c>
      <c r="V5" s="14">
        <v>0</v>
      </c>
      <c r="W5" s="12">
        <v>0</v>
      </c>
      <c r="X5" s="15">
        <v>0</v>
      </c>
      <c r="Y5" s="15">
        <v>0</v>
      </c>
      <c r="Z5" s="15">
        <v>15775.65</v>
      </c>
      <c r="AA5" s="15">
        <v>0</v>
      </c>
      <c r="AB5" s="17">
        <v>0</v>
      </c>
      <c r="AC5" s="17">
        <v>0</v>
      </c>
      <c r="AD5" s="18" t="s">
        <v>130</v>
      </c>
      <c r="AE5" s="15">
        <v>0</v>
      </c>
      <c r="AF5" s="15">
        <v>0</v>
      </c>
      <c r="AG5" s="15">
        <v>0</v>
      </c>
      <c r="AH5" s="15">
        <v>0</v>
      </c>
      <c r="AI5" s="15">
        <v>15775.65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15775.65</v>
      </c>
      <c r="AR5" s="15">
        <v>0</v>
      </c>
      <c r="AS5" s="15">
        <v>0</v>
      </c>
      <c r="AT5" s="15">
        <v>15775.65</v>
      </c>
      <c r="AU5" s="18">
        <v>0</v>
      </c>
      <c r="AV5" s="18">
        <v>0</v>
      </c>
      <c r="AW5" s="18">
        <v>0</v>
      </c>
      <c r="AX5" s="18">
        <v>0</v>
      </c>
      <c r="AY5" s="18">
        <v>100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0</v>
      </c>
      <c r="BF5" s="18">
        <v>0</v>
      </c>
      <c r="BG5" s="18">
        <v>100</v>
      </c>
      <c r="BH5" s="18">
        <v>0</v>
      </c>
      <c r="BI5" s="18">
        <v>0</v>
      </c>
      <c r="BJ5" s="18">
        <v>100</v>
      </c>
    </row>
    <row r="6" spans="1:62">
      <c r="A6" s="9">
        <v>4326</v>
      </c>
      <c r="B6" s="10" t="s">
        <v>118</v>
      </c>
      <c r="C6" s="10" t="s">
        <v>119</v>
      </c>
      <c r="D6" s="11">
        <v>10670</v>
      </c>
      <c r="E6" s="11" t="s">
        <v>120</v>
      </c>
      <c r="F6" s="11" t="s">
        <v>121</v>
      </c>
      <c r="G6" s="12">
        <v>1</v>
      </c>
      <c r="H6" s="12">
        <v>1</v>
      </c>
      <c r="I6" s="13">
        <v>1</v>
      </c>
      <c r="J6" s="10" t="s">
        <v>122</v>
      </c>
      <c r="K6" s="10" t="s">
        <v>123</v>
      </c>
      <c r="L6" s="10" t="s">
        <v>123</v>
      </c>
      <c r="M6" s="24" t="s">
        <v>379</v>
      </c>
      <c r="N6" s="24" t="str">
        <f t="shared" ref="N6:N68" si="0">IF(L6="GAS",IF(AND(NOT(ISERR(FIND("C",M6))), ISERR(FIND("IC",M6))),"CCGT","NG_" &amp; IF(LEN(M6)=2,M6,MID(M6,2,2))),IF(L6="COAL",L6 &amp; "_" &amp; J6,L6))</f>
        <v>OIL</v>
      </c>
      <c r="O6" s="24"/>
      <c r="P6" s="12">
        <v>0</v>
      </c>
      <c r="Q6" s="14">
        <v>0.61140000000000005</v>
      </c>
      <c r="R6" s="15">
        <v>184</v>
      </c>
      <c r="S6" s="12">
        <v>1</v>
      </c>
      <c r="T6" s="15">
        <v>57953.599999999999</v>
      </c>
      <c r="U6" s="16">
        <v>58.0334</v>
      </c>
      <c r="V6" s="14">
        <v>0.98724100000000004</v>
      </c>
      <c r="W6" s="12">
        <v>0</v>
      </c>
      <c r="X6" s="15">
        <v>11780260.328</v>
      </c>
      <c r="Y6" s="15">
        <v>5461796.1244999999</v>
      </c>
      <c r="Z6" s="15">
        <v>985422.46299999999</v>
      </c>
      <c r="AA6" s="15">
        <v>1265690.1893</v>
      </c>
      <c r="AB6" s="17">
        <v>2568.8276000000001</v>
      </c>
      <c r="AC6" s="17">
        <v>213.75239999999999</v>
      </c>
      <c r="AD6" s="18">
        <v>11954.527899999999</v>
      </c>
      <c r="AE6" s="15">
        <v>0</v>
      </c>
      <c r="AF6" s="15">
        <v>985422.46299999999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985422.46299999999</v>
      </c>
      <c r="AQ6" s="15">
        <v>0</v>
      </c>
      <c r="AR6" s="15">
        <v>0</v>
      </c>
      <c r="AS6" s="15">
        <v>985422.46299999999</v>
      </c>
      <c r="AT6" s="15">
        <v>0</v>
      </c>
      <c r="AU6" s="18">
        <v>0</v>
      </c>
      <c r="AV6" s="18">
        <v>100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100</v>
      </c>
      <c r="BG6" s="18">
        <v>0</v>
      </c>
      <c r="BH6" s="18">
        <v>0</v>
      </c>
      <c r="BI6" s="18">
        <v>100</v>
      </c>
      <c r="BJ6" s="18">
        <v>0</v>
      </c>
    </row>
    <row r="7" spans="1:62">
      <c r="A7" s="9">
        <v>4328</v>
      </c>
      <c r="B7" s="10" t="s">
        <v>118</v>
      </c>
      <c r="C7" s="10" t="s">
        <v>124</v>
      </c>
      <c r="D7" s="11">
        <v>50815</v>
      </c>
      <c r="E7" s="11" t="s">
        <v>120</v>
      </c>
      <c r="F7" s="11" t="s">
        <v>121</v>
      </c>
      <c r="G7" s="12">
        <v>6</v>
      </c>
      <c r="H7" s="12">
        <v>7</v>
      </c>
      <c r="I7" s="13">
        <v>1</v>
      </c>
      <c r="J7" s="10" t="s">
        <v>125</v>
      </c>
      <c r="K7" s="10" t="s">
        <v>126</v>
      </c>
      <c r="L7" s="10" t="s">
        <v>126</v>
      </c>
      <c r="M7" s="24" t="s">
        <v>355</v>
      </c>
      <c r="N7" s="24" t="str">
        <f t="shared" si="0"/>
        <v>CCGT</v>
      </c>
      <c r="O7" s="24"/>
      <c r="P7" s="12">
        <v>0</v>
      </c>
      <c r="Q7" s="14">
        <v>0.53280000000000005</v>
      </c>
      <c r="R7" s="15">
        <v>643.6</v>
      </c>
      <c r="S7" s="12">
        <v>1</v>
      </c>
      <c r="T7" s="15">
        <v>1159867.2</v>
      </c>
      <c r="U7" s="16">
        <v>8.8393999999999995</v>
      </c>
      <c r="V7" s="14">
        <v>0.92178899999999997</v>
      </c>
      <c r="W7" s="12">
        <v>0</v>
      </c>
      <c r="X7" s="15">
        <v>32044497.627700001</v>
      </c>
      <c r="Y7" s="15">
        <v>13861092.327299999</v>
      </c>
      <c r="Z7" s="15">
        <v>3003975.54</v>
      </c>
      <c r="AA7" s="15">
        <v>1906308.3632</v>
      </c>
      <c r="AB7" s="17">
        <v>1269.1903</v>
      </c>
      <c r="AC7" s="17">
        <v>118.85769999999999</v>
      </c>
      <c r="AD7" s="18">
        <v>10667.362999999999</v>
      </c>
      <c r="AE7" s="15">
        <v>0</v>
      </c>
      <c r="AF7" s="15">
        <v>0</v>
      </c>
      <c r="AG7" s="15">
        <v>3003975.54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3003975.54</v>
      </c>
      <c r="AQ7" s="15">
        <v>0</v>
      </c>
      <c r="AR7" s="15">
        <v>0</v>
      </c>
      <c r="AS7" s="15">
        <v>3003975.54</v>
      </c>
      <c r="AT7" s="15">
        <v>0</v>
      </c>
      <c r="AU7" s="18">
        <v>0</v>
      </c>
      <c r="AV7" s="18">
        <v>0</v>
      </c>
      <c r="AW7" s="18">
        <v>100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100</v>
      </c>
      <c r="BG7" s="18">
        <v>0</v>
      </c>
      <c r="BH7" s="18">
        <v>0</v>
      </c>
      <c r="BI7" s="18">
        <v>100</v>
      </c>
      <c r="BJ7" s="18">
        <v>0</v>
      </c>
    </row>
    <row r="8" spans="1:62">
      <c r="A8" s="9">
        <v>4329</v>
      </c>
      <c r="B8" s="10" t="s">
        <v>118</v>
      </c>
      <c r="C8" s="10" t="s">
        <v>127</v>
      </c>
      <c r="D8" s="11">
        <v>6128</v>
      </c>
      <c r="E8" s="11" t="s">
        <v>120</v>
      </c>
      <c r="F8" s="11" t="s">
        <v>121</v>
      </c>
      <c r="G8" s="12">
        <v>0</v>
      </c>
      <c r="H8" s="12">
        <v>2</v>
      </c>
      <c r="I8" s="13">
        <v>0</v>
      </c>
      <c r="J8" s="10" t="s">
        <v>128</v>
      </c>
      <c r="K8" s="10"/>
      <c r="L8" s="10" t="s">
        <v>129</v>
      </c>
      <c r="M8" s="24" t="s">
        <v>408</v>
      </c>
      <c r="N8" s="24" t="str">
        <f t="shared" ref="N8:N13" si="1">IF(L8="GAS",IF(AND(NOT(ISERR(FIND("C",M8))), ISERR(FIND("IC",M8))),"NG_CCGT","NG_" &amp; IF(LEN(M8)=2,M8,MID(M8,2,2))),IF(L8="COAL",L8 &amp; "_" &amp; J8,L8))</f>
        <v>HYDRO</v>
      </c>
      <c r="O8" s="24"/>
      <c r="P8" s="12">
        <v>0</v>
      </c>
      <c r="Q8" s="14">
        <v>0.25669999999999998</v>
      </c>
      <c r="R8" s="15">
        <v>66</v>
      </c>
      <c r="S8" s="12">
        <v>0</v>
      </c>
      <c r="T8" s="15">
        <v>0</v>
      </c>
      <c r="U8" s="16">
        <v>0</v>
      </c>
      <c r="V8" s="14">
        <v>0</v>
      </c>
      <c r="W8" s="12">
        <v>0</v>
      </c>
      <c r="X8" s="15">
        <v>0</v>
      </c>
      <c r="Y8" s="15">
        <v>0</v>
      </c>
      <c r="Z8" s="15">
        <v>148406</v>
      </c>
      <c r="AA8" s="15">
        <v>0</v>
      </c>
      <c r="AB8" s="17">
        <v>0</v>
      </c>
      <c r="AC8" s="17">
        <v>0</v>
      </c>
      <c r="AD8" s="18" t="s">
        <v>130</v>
      </c>
      <c r="AE8" s="15">
        <v>0</v>
      </c>
      <c r="AF8" s="15">
        <v>0</v>
      </c>
      <c r="AG8" s="15">
        <v>0</v>
      </c>
      <c r="AH8" s="15">
        <v>0</v>
      </c>
      <c r="AI8" s="15">
        <v>148406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148406</v>
      </c>
      <c r="AR8" s="15">
        <v>0</v>
      </c>
      <c r="AS8" s="15">
        <v>0</v>
      </c>
      <c r="AT8" s="15">
        <v>148406</v>
      </c>
      <c r="AU8" s="18">
        <v>0</v>
      </c>
      <c r="AV8" s="18">
        <v>0</v>
      </c>
      <c r="AW8" s="18">
        <v>0</v>
      </c>
      <c r="AX8" s="18">
        <v>0</v>
      </c>
      <c r="AY8" s="18">
        <v>100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100</v>
      </c>
      <c r="BH8" s="18">
        <v>0</v>
      </c>
      <c r="BI8" s="18">
        <v>0</v>
      </c>
      <c r="BJ8" s="18">
        <v>100</v>
      </c>
    </row>
    <row r="9" spans="1:62">
      <c r="A9" s="9">
        <v>4330</v>
      </c>
      <c r="B9" s="10" t="s">
        <v>118</v>
      </c>
      <c r="C9" s="10" t="s">
        <v>131</v>
      </c>
      <c r="D9" s="11">
        <v>7512</v>
      </c>
      <c r="E9" s="11" t="s">
        <v>120</v>
      </c>
      <c r="F9" s="11" t="s">
        <v>121</v>
      </c>
      <c r="G9" s="12">
        <v>2</v>
      </c>
      <c r="H9" s="12">
        <v>3</v>
      </c>
      <c r="I9" s="13">
        <v>1</v>
      </c>
      <c r="J9" s="10" t="s">
        <v>125</v>
      </c>
      <c r="K9" s="10" t="s">
        <v>126</v>
      </c>
      <c r="L9" s="10" t="s">
        <v>126</v>
      </c>
      <c r="M9" s="24" t="s">
        <v>356</v>
      </c>
      <c r="N9" s="24" t="str">
        <f t="shared" si="1"/>
        <v>NG_CCGT</v>
      </c>
      <c r="O9" s="24"/>
      <c r="P9" s="12">
        <v>0</v>
      </c>
      <c r="Q9" s="14">
        <v>0.28039999999999998</v>
      </c>
      <c r="R9" s="15">
        <v>550</v>
      </c>
      <c r="S9" s="12">
        <v>0</v>
      </c>
      <c r="T9" s="15">
        <v>0</v>
      </c>
      <c r="U9" s="16">
        <v>0</v>
      </c>
      <c r="V9" s="14">
        <v>0</v>
      </c>
      <c r="W9" s="12">
        <v>0</v>
      </c>
      <c r="X9" s="15">
        <v>10129939.975</v>
      </c>
      <c r="Y9" s="15">
        <v>6775942.7999999998</v>
      </c>
      <c r="Z9" s="15">
        <v>1350815</v>
      </c>
      <c r="AA9" s="15">
        <v>602616.62179999996</v>
      </c>
      <c r="AB9" s="17">
        <v>892.22670000000005</v>
      </c>
      <c r="AC9" s="17">
        <v>118.8562</v>
      </c>
      <c r="AD9" s="18">
        <v>7499.1319999999996</v>
      </c>
      <c r="AE9" s="15">
        <v>0</v>
      </c>
      <c r="AF9" s="15">
        <v>0</v>
      </c>
      <c r="AG9" s="15">
        <v>1350815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1350815</v>
      </c>
      <c r="AQ9" s="15">
        <v>0</v>
      </c>
      <c r="AR9" s="15">
        <v>0</v>
      </c>
      <c r="AS9" s="15">
        <v>1350815</v>
      </c>
      <c r="AT9" s="15">
        <v>0</v>
      </c>
      <c r="AU9" s="18">
        <v>0</v>
      </c>
      <c r="AV9" s="18">
        <v>0</v>
      </c>
      <c r="AW9" s="18">
        <v>100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100</v>
      </c>
      <c r="BG9" s="18">
        <v>0</v>
      </c>
      <c r="BH9" s="18">
        <v>0</v>
      </c>
      <c r="BI9" s="18">
        <v>100</v>
      </c>
      <c r="BJ9" s="18">
        <v>0</v>
      </c>
    </row>
    <row r="10" spans="1:62">
      <c r="A10" s="9">
        <v>4331</v>
      </c>
      <c r="B10" s="10" t="s">
        <v>118</v>
      </c>
      <c r="C10" s="10" t="s">
        <v>311</v>
      </c>
      <c r="D10" s="11">
        <v>55526</v>
      </c>
      <c r="E10" s="11" t="s">
        <v>120</v>
      </c>
      <c r="F10" s="11" t="s">
        <v>121</v>
      </c>
      <c r="G10" s="12">
        <v>0</v>
      </c>
      <c r="H10" s="12">
        <v>6</v>
      </c>
      <c r="I10" s="13">
        <v>1</v>
      </c>
      <c r="J10" s="10" t="s">
        <v>313</v>
      </c>
      <c r="K10" s="10"/>
      <c r="L10" s="10" t="s">
        <v>314</v>
      </c>
      <c r="M10" s="24" t="s">
        <v>409</v>
      </c>
      <c r="N10" s="24" t="str">
        <f t="shared" si="1"/>
        <v>BIOMASS</v>
      </c>
      <c r="O10" s="24"/>
      <c r="P10" s="12">
        <v>0</v>
      </c>
      <c r="Q10" s="14">
        <v>1.0014000000000001</v>
      </c>
      <c r="R10" s="15">
        <v>8.1999999999999993</v>
      </c>
      <c r="S10" s="12">
        <v>0</v>
      </c>
      <c r="T10" s="15">
        <v>0</v>
      </c>
      <c r="U10" s="16">
        <v>0</v>
      </c>
      <c r="V10" s="14">
        <v>0</v>
      </c>
      <c r="W10" s="12">
        <v>0</v>
      </c>
      <c r="X10" s="15">
        <v>816554</v>
      </c>
      <c r="Y10" s="15">
        <v>258876</v>
      </c>
      <c r="Z10" s="15">
        <v>71928.998999999996</v>
      </c>
      <c r="AA10" s="15">
        <v>0</v>
      </c>
      <c r="AB10" s="17">
        <v>0</v>
      </c>
      <c r="AC10" s="17">
        <v>0</v>
      </c>
      <c r="AD10" s="18">
        <v>11352.2225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71928.998999999996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71928.998999999996</v>
      </c>
      <c r="AR10" s="15">
        <v>71928.998999999996</v>
      </c>
      <c r="AS10" s="15">
        <v>71928.998999999996</v>
      </c>
      <c r="AT10" s="15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100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100</v>
      </c>
      <c r="BH10" s="18">
        <v>100</v>
      </c>
      <c r="BI10" s="18">
        <v>100</v>
      </c>
      <c r="BJ10" s="18">
        <v>0</v>
      </c>
    </row>
    <row r="11" spans="1:62">
      <c r="A11" s="9">
        <v>4332</v>
      </c>
      <c r="B11" s="10" t="s">
        <v>118</v>
      </c>
      <c r="C11" s="10" t="s">
        <v>304</v>
      </c>
      <c r="D11" s="11">
        <v>3594</v>
      </c>
      <c r="E11" s="11" t="s">
        <v>120</v>
      </c>
      <c r="F11" s="11" t="s">
        <v>121</v>
      </c>
      <c r="G11" s="12">
        <v>0</v>
      </c>
      <c r="H11" s="12">
        <v>2</v>
      </c>
      <c r="I11" s="13">
        <v>0</v>
      </c>
      <c r="J11" s="10" t="s">
        <v>128</v>
      </c>
      <c r="K11" s="10"/>
      <c r="L11" s="10" t="s">
        <v>129</v>
      </c>
      <c r="M11" s="24" t="s">
        <v>408</v>
      </c>
      <c r="N11" s="24" t="str">
        <f t="shared" si="1"/>
        <v>HYDRO</v>
      </c>
      <c r="O11" s="24"/>
      <c r="P11" s="12">
        <v>0</v>
      </c>
      <c r="Q11" s="14">
        <v>0.29930000000000001</v>
      </c>
      <c r="R11" s="15">
        <v>16</v>
      </c>
      <c r="S11" s="12">
        <v>0</v>
      </c>
      <c r="T11" s="15">
        <v>0</v>
      </c>
      <c r="U11" s="16">
        <v>0</v>
      </c>
      <c r="V11" s="14">
        <v>0</v>
      </c>
      <c r="W11" s="12">
        <v>0</v>
      </c>
      <c r="X11" s="15">
        <v>0</v>
      </c>
      <c r="Y11" s="15">
        <v>0</v>
      </c>
      <c r="Z11" s="15">
        <v>41952</v>
      </c>
      <c r="AA11" s="15">
        <v>0</v>
      </c>
      <c r="AB11" s="17">
        <v>0</v>
      </c>
      <c r="AC11" s="17">
        <v>0</v>
      </c>
      <c r="AD11" s="18" t="s">
        <v>130</v>
      </c>
      <c r="AE11" s="15">
        <v>0</v>
      </c>
      <c r="AF11" s="15">
        <v>0</v>
      </c>
      <c r="AG11" s="15">
        <v>0</v>
      </c>
      <c r="AH11" s="15">
        <v>0</v>
      </c>
      <c r="AI11" s="15">
        <v>41952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41952</v>
      </c>
      <c r="AR11" s="15">
        <v>0</v>
      </c>
      <c r="AS11" s="15">
        <v>0</v>
      </c>
      <c r="AT11" s="15">
        <v>41952</v>
      </c>
      <c r="AU11" s="18">
        <v>0</v>
      </c>
      <c r="AV11" s="18">
        <v>0</v>
      </c>
      <c r="AW11" s="18">
        <v>0</v>
      </c>
      <c r="AX11" s="18">
        <v>0</v>
      </c>
      <c r="AY11" s="18">
        <v>100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100</v>
      </c>
      <c r="BH11" s="18">
        <v>0</v>
      </c>
      <c r="BI11" s="18">
        <v>0</v>
      </c>
      <c r="BJ11" s="18">
        <v>100</v>
      </c>
    </row>
    <row r="12" spans="1:62">
      <c r="A12" s="9">
        <v>4333</v>
      </c>
      <c r="B12" s="10" t="s">
        <v>118</v>
      </c>
      <c r="C12" s="10" t="s">
        <v>325</v>
      </c>
      <c r="D12" s="11">
        <v>56524</v>
      </c>
      <c r="E12" s="11" t="s">
        <v>120</v>
      </c>
      <c r="F12" s="11" t="s">
        <v>121</v>
      </c>
      <c r="G12" s="12">
        <v>0</v>
      </c>
      <c r="H12" s="12">
        <v>4</v>
      </c>
      <c r="I12" s="13">
        <v>1</v>
      </c>
      <c r="J12" s="10" t="s">
        <v>313</v>
      </c>
      <c r="K12" s="10"/>
      <c r="L12" s="10" t="s">
        <v>314</v>
      </c>
      <c r="M12" s="24" t="s">
        <v>409</v>
      </c>
      <c r="N12" s="24" t="str">
        <f t="shared" si="1"/>
        <v>BIOMASS</v>
      </c>
      <c r="O12" s="24"/>
      <c r="P12" s="12">
        <v>0</v>
      </c>
      <c r="Q12" s="14">
        <v>0.1298</v>
      </c>
      <c r="R12" s="15">
        <v>6.4</v>
      </c>
      <c r="S12" s="12">
        <v>0</v>
      </c>
      <c r="T12" s="15">
        <v>0</v>
      </c>
      <c r="U12" s="16">
        <v>0</v>
      </c>
      <c r="V12" s="14">
        <v>0</v>
      </c>
      <c r="W12" s="12">
        <v>0</v>
      </c>
      <c r="X12" s="15">
        <v>87475</v>
      </c>
      <c r="Y12" s="15">
        <v>0</v>
      </c>
      <c r="Z12" s="15">
        <v>7276</v>
      </c>
      <c r="AA12" s="15">
        <v>0</v>
      </c>
      <c r="AB12" s="17">
        <v>0</v>
      </c>
      <c r="AC12" s="17">
        <v>0</v>
      </c>
      <c r="AD12" s="18">
        <v>12022.402400000001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7276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7276</v>
      </c>
      <c r="AR12" s="15">
        <v>7276</v>
      </c>
      <c r="AS12" s="15">
        <v>7276</v>
      </c>
      <c r="AT12" s="15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100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100</v>
      </c>
      <c r="BH12" s="18">
        <v>100</v>
      </c>
      <c r="BI12" s="18">
        <v>100</v>
      </c>
      <c r="BJ12" s="18">
        <v>0</v>
      </c>
    </row>
    <row r="13" spans="1:62">
      <c r="A13" s="9">
        <v>4334</v>
      </c>
      <c r="B13" s="10" t="s">
        <v>118</v>
      </c>
      <c r="C13" s="10" t="s">
        <v>132</v>
      </c>
      <c r="D13" s="11">
        <v>4939</v>
      </c>
      <c r="E13" s="11" t="s">
        <v>120</v>
      </c>
      <c r="F13" s="11" t="s">
        <v>121</v>
      </c>
      <c r="G13" s="12">
        <v>2</v>
      </c>
      <c r="H13" s="12">
        <v>2</v>
      </c>
      <c r="I13" s="13">
        <v>1</v>
      </c>
      <c r="J13" s="10" t="s">
        <v>125</v>
      </c>
      <c r="K13" s="10" t="s">
        <v>126</v>
      </c>
      <c r="L13" s="10" t="s">
        <v>126</v>
      </c>
      <c r="M13" s="24" t="s">
        <v>379</v>
      </c>
      <c r="N13" s="24" t="str">
        <f t="shared" si="1"/>
        <v>NG_ST</v>
      </c>
      <c r="O13" s="24"/>
      <c r="P13" s="12">
        <v>0</v>
      </c>
      <c r="Q13" s="14">
        <v>4.4900000000000002E-2</v>
      </c>
      <c r="R13" s="15">
        <v>703</v>
      </c>
      <c r="S13" s="12">
        <v>0</v>
      </c>
      <c r="T13" s="15">
        <v>0</v>
      </c>
      <c r="U13" s="16">
        <v>0</v>
      </c>
      <c r="V13" s="14">
        <v>0</v>
      </c>
      <c r="W13" s="12">
        <v>0</v>
      </c>
      <c r="X13" s="15">
        <v>3154954.625</v>
      </c>
      <c r="Y13" s="15">
        <v>2695884.7999999998</v>
      </c>
      <c r="Z13" s="15">
        <v>276375</v>
      </c>
      <c r="AA13" s="15">
        <v>187687.60219999999</v>
      </c>
      <c r="AB13" s="17">
        <v>1358.2097000000001</v>
      </c>
      <c r="AC13" s="17">
        <v>118.8584</v>
      </c>
      <c r="AD13" s="18">
        <v>11415.4848</v>
      </c>
      <c r="AE13" s="15">
        <v>0</v>
      </c>
      <c r="AF13" s="15">
        <v>0</v>
      </c>
      <c r="AG13" s="15">
        <v>276375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276375</v>
      </c>
      <c r="AQ13" s="15">
        <v>0</v>
      </c>
      <c r="AR13" s="15">
        <v>0</v>
      </c>
      <c r="AS13" s="15">
        <v>276375</v>
      </c>
      <c r="AT13" s="15">
        <v>0</v>
      </c>
      <c r="AU13" s="18">
        <v>0</v>
      </c>
      <c r="AV13" s="18">
        <v>0</v>
      </c>
      <c r="AW13" s="18">
        <v>100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100</v>
      </c>
      <c r="BG13" s="18">
        <v>0</v>
      </c>
      <c r="BH13" s="18">
        <v>0</v>
      </c>
      <c r="BI13" s="18">
        <v>100</v>
      </c>
      <c r="BJ13" s="18">
        <v>0</v>
      </c>
    </row>
    <row r="14" spans="1:62">
      <c r="A14" s="9">
        <v>4335</v>
      </c>
      <c r="B14" s="10" t="s">
        <v>118</v>
      </c>
      <c r="C14" s="10" t="s">
        <v>134</v>
      </c>
      <c r="D14" s="11">
        <v>55311</v>
      </c>
      <c r="E14" s="11" t="s">
        <v>120</v>
      </c>
      <c r="F14" s="11" t="s">
        <v>121</v>
      </c>
      <c r="G14" s="12">
        <v>0</v>
      </c>
      <c r="H14" s="12">
        <v>2</v>
      </c>
      <c r="I14" s="13">
        <v>1</v>
      </c>
      <c r="J14" s="10" t="s">
        <v>125</v>
      </c>
      <c r="K14" s="10" t="s">
        <v>126</v>
      </c>
      <c r="L14" s="10" t="s">
        <v>126</v>
      </c>
      <c r="M14" s="24" t="s">
        <v>357</v>
      </c>
      <c r="N14" s="24" t="str">
        <f t="shared" si="0"/>
        <v>CCGT</v>
      </c>
      <c r="O14" s="24"/>
      <c r="P14" s="12">
        <v>0</v>
      </c>
      <c r="Q14" s="14">
        <v>0.78420000000000001</v>
      </c>
      <c r="R14" s="15">
        <v>92.7</v>
      </c>
      <c r="S14" s="12">
        <v>1</v>
      </c>
      <c r="T14" s="15">
        <v>3849943.2</v>
      </c>
      <c r="U14" s="16">
        <v>0.56459999999999999</v>
      </c>
      <c r="V14" s="14">
        <v>0.47183000000000003</v>
      </c>
      <c r="W14" s="12">
        <v>0</v>
      </c>
      <c r="X14" s="15">
        <v>3804782.8596000001</v>
      </c>
      <c r="Y14" s="15">
        <v>1434907.22</v>
      </c>
      <c r="Z14" s="15">
        <v>636844</v>
      </c>
      <c r="AA14" s="15">
        <v>222597.0177</v>
      </c>
      <c r="AB14" s="17">
        <v>699.06290000000001</v>
      </c>
      <c r="AC14" s="17">
        <v>116.8879</v>
      </c>
      <c r="AD14" s="18">
        <v>5974.4345999999996</v>
      </c>
      <c r="AE14" s="15">
        <v>0</v>
      </c>
      <c r="AF14" s="15">
        <v>0</v>
      </c>
      <c r="AG14" s="15">
        <v>636844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636844</v>
      </c>
      <c r="AQ14" s="15">
        <v>0</v>
      </c>
      <c r="AR14" s="15">
        <v>0</v>
      </c>
      <c r="AS14" s="15">
        <v>636844</v>
      </c>
      <c r="AT14" s="15">
        <v>0</v>
      </c>
      <c r="AU14" s="18">
        <v>0</v>
      </c>
      <c r="AV14" s="18">
        <v>0</v>
      </c>
      <c r="AW14" s="18">
        <v>100</v>
      </c>
      <c r="AX14" s="18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100</v>
      </c>
      <c r="BG14" s="18">
        <v>0</v>
      </c>
      <c r="BH14" s="18">
        <v>0</v>
      </c>
      <c r="BI14" s="18">
        <v>100</v>
      </c>
      <c r="BJ14" s="18">
        <v>0</v>
      </c>
    </row>
    <row r="15" spans="1:62">
      <c r="A15" s="9">
        <v>4336</v>
      </c>
      <c r="B15" s="10" t="s">
        <v>118</v>
      </c>
      <c r="C15" s="10" t="s">
        <v>135</v>
      </c>
      <c r="D15" s="11">
        <v>55168</v>
      </c>
      <c r="E15" s="11" t="s">
        <v>120</v>
      </c>
      <c r="F15" s="11" t="s">
        <v>121</v>
      </c>
      <c r="G15" s="12">
        <v>2</v>
      </c>
      <c r="H15" s="12">
        <v>3</v>
      </c>
      <c r="I15" s="13">
        <v>1</v>
      </c>
      <c r="J15" s="10" t="s">
        <v>125</v>
      </c>
      <c r="K15" s="10" t="s">
        <v>126</v>
      </c>
      <c r="L15" s="10" t="s">
        <v>126</v>
      </c>
      <c r="M15" s="24" t="s">
        <v>356</v>
      </c>
      <c r="N15" s="24" t="str">
        <f>IF(L15="GAS",IF(AND(NOT(ISERR(FIND("C",M15))), ISERR(FIND("IC",M15))),"NG_CCGT","NG_" &amp; IF(LEN(M15)=2,M15,MID(M15,2,2))),IF(L15="COAL",L15 &amp; "_" &amp; J15,L15))</f>
        <v>NG_CCGT</v>
      </c>
      <c r="O15" s="24"/>
      <c r="P15" s="12">
        <v>0</v>
      </c>
      <c r="Q15" s="14">
        <v>0.34860000000000002</v>
      </c>
      <c r="R15" s="15">
        <v>727.8</v>
      </c>
      <c r="S15" s="12">
        <v>0</v>
      </c>
      <c r="T15" s="15">
        <v>0</v>
      </c>
      <c r="U15" s="16">
        <v>0</v>
      </c>
      <c r="V15" s="14">
        <v>0</v>
      </c>
      <c r="W15" s="12">
        <v>0</v>
      </c>
      <c r="X15" s="15">
        <v>17433236.318999998</v>
      </c>
      <c r="Y15" s="15">
        <v>8007130.6519999998</v>
      </c>
      <c r="Z15" s="15">
        <v>2222228</v>
      </c>
      <c r="AA15" s="15">
        <v>1037048.0265</v>
      </c>
      <c r="AB15" s="17">
        <v>933.34079999999994</v>
      </c>
      <c r="AC15" s="17">
        <v>118.85250000000001</v>
      </c>
      <c r="AD15" s="18">
        <v>7844.9359000000004</v>
      </c>
      <c r="AE15" s="15">
        <v>0</v>
      </c>
      <c r="AF15" s="15">
        <v>0</v>
      </c>
      <c r="AG15" s="15">
        <v>2222228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2222228</v>
      </c>
      <c r="AQ15" s="15">
        <v>0</v>
      </c>
      <c r="AR15" s="15">
        <v>0</v>
      </c>
      <c r="AS15" s="15">
        <v>2222228</v>
      </c>
      <c r="AT15" s="15">
        <v>0</v>
      </c>
      <c r="AU15" s="18">
        <v>0</v>
      </c>
      <c r="AV15" s="18">
        <v>0</v>
      </c>
      <c r="AW15" s="18">
        <v>100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100</v>
      </c>
      <c r="BG15" s="18">
        <v>0</v>
      </c>
      <c r="BH15" s="18">
        <v>0</v>
      </c>
      <c r="BI15" s="18">
        <v>100</v>
      </c>
      <c r="BJ15" s="18">
        <v>0</v>
      </c>
    </row>
    <row r="16" spans="1:62">
      <c r="A16" s="9">
        <v>4337</v>
      </c>
      <c r="B16" s="10" t="s">
        <v>118</v>
      </c>
      <c r="C16" s="10" t="s">
        <v>207</v>
      </c>
      <c r="D16" s="11">
        <v>10317</v>
      </c>
      <c r="E16" s="11" t="s">
        <v>120</v>
      </c>
      <c r="F16" s="11" t="s">
        <v>121</v>
      </c>
      <c r="G16" s="12">
        <v>0</v>
      </c>
      <c r="H16" s="12">
        <v>1</v>
      </c>
      <c r="I16" s="13">
        <v>1</v>
      </c>
      <c r="J16" s="10" t="s">
        <v>125</v>
      </c>
      <c r="K16" s="10" t="s">
        <v>126</v>
      </c>
      <c r="L16" s="10" t="s">
        <v>126</v>
      </c>
      <c r="M16" s="24" t="s">
        <v>410</v>
      </c>
      <c r="N16" s="24" t="str">
        <f t="shared" si="0"/>
        <v>NG_GT</v>
      </c>
      <c r="O16" s="24"/>
      <c r="P16" s="12">
        <v>0</v>
      </c>
      <c r="Q16" s="14">
        <v>0.40379999999999999</v>
      </c>
      <c r="R16" s="15">
        <v>3.4</v>
      </c>
      <c r="S16" s="12">
        <v>1</v>
      </c>
      <c r="T16" s="15">
        <v>0</v>
      </c>
      <c r="U16" s="16" t="s">
        <v>130</v>
      </c>
      <c r="V16" s="14">
        <v>1</v>
      </c>
      <c r="W16" s="12">
        <v>0</v>
      </c>
      <c r="X16" s="15">
        <v>55189</v>
      </c>
      <c r="Y16" s="15">
        <v>27061</v>
      </c>
      <c r="Z16" s="15">
        <v>12026.56</v>
      </c>
      <c r="AA16" s="15">
        <v>3228.8063000000002</v>
      </c>
      <c r="AB16" s="17">
        <v>536.94590000000005</v>
      </c>
      <c r="AC16" s="17">
        <v>116.8879</v>
      </c>
      <c r="AD16" s="18">
        <v>4588.9264999999996</v>
      </c>
      <c r="AE16" s="15">
        <v>0</v>
      </c>
      <c r="AF16" s="15">
        <v>0</v>
      </c>
      <c r="AG16" s="15">
        <v>12026.56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12026.56</v>
      </c>
      <c r="AQ16" s="15">
        <v>0</v>
      </c>
      <c r="AR16" s="15">
        <v>0</v>
      </c>
      <c r="AS16" s="15">
        <v>12026.56</v>
      </c>
      <c r="AT16" s="15">
        <v>0</v>
      </c>
      <c r="AU16" s="18">
        <v>0</v>
      </c>
      <c r="AV16" s="18">
        <v>0</v>
      </c>
      <c r="AW16" s="18">
        <v>100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100</v>
      </c>
      <c r="BG16" s="18">
        <v>0</v>
      </c>
      <c r="BH16" s="18">
        <v>0</v>
      </c>
      <c r="BI16" s="18">
        <v>100</v>
      </c>
      <c r="BJ16" s="18">
        <v>0</v>
      </c>
    </row>
    <row r="17" spans="1:62">
      <c r="A17" s="9">
        <v>4338</v>
      </c>
      <c r="B17" s="10" t="s">
        <v>118</v>
      </c>
      <c r="C17" s="10" t="s">
        <v>138</v>
      </c>
      <c r="D17" s="11">
        <v>10298</v>
      </c>
      <c r="E17" s="11" t="s">
        <v>120</v>
      </c>
      <c r="F17" s="11" t="s">
        <v>121</v>
      </c>
      <c r="G17" s="12">
        <v>0</v>
      </c>
      <c r="H17" s="12">
        <v>4</v>
      </c>
      <c r="I17" s="13">
        <v>1</v>
      </c>
      <c r="J17" s="10" t="s">
        <v>125</v>
      </c>
      <c r="K17" s="10" t="s">
        <v>126</v>
      </c>
      <c r="L17" s="10" t="s">
        <v>126</v>
      </c>
      <c r="M17" s="24" t="s">
        <v>410</v>
      </c>
      <c r="N17" s="24" t="str">
        <f t="shared" si="0"/>
        <v>NG_GT</v>
      </c>
      <c r="O17" s="24"/>
      <c r="P17" s="12">
        <v>0</v>
      </c>
      <c r="Q17" s="14">
        <v>0.64049999999999996</v>
      </c>
      <c r="R17" s="15">
        <v>300</v>
      </c>
      <c r="S17" s="12">
        <v>1</v>
      </c>
      <c r="T17" s="15">
        <v>12201612</v>
      </c>
      <c r="U17" s="16">
        <v>0.4708</v>
      </c>
      <c r="V17" s="14">
        <v>0.38567099999999999</v>
      </c>
      <c r="W17" s="12">
        <v>0</v>
      </c>
      <c r="X17" s="15">
        <v>9300606.3188000005</v>
      </c>
      <c r="Y17" s="15">
        <v>3879683.2538000001</v>
      </c>
      <c r="Z17" s="15">
        <v>1683287.2</v>
      </c>
      <c r="AA17" s="15">
        <v>544127.56420000002</v>
      </c>
      <c r="AB17" s="17">
        <v>646.5059</v>
      </c>
      <c r="AC17" s="17">
        <v>116.8879</v>
      </c>
      <c r="AD17" s="18">
        <v>5525.2641000000003</v>
      </c>
      <c r="AE17" s="15">
        <v>0</v>
      </c>
      <c r="AF17" s="15">
        <v>0</v>
      </c>
      <c r="AG17" s="15">
        <v>1513348.584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169938.61600000001</v>
      </c>
      <c r="AO17" s="15">
        <v>0</v>
      </c>
      <c r="AP17" s="15">
        <v>1683287.2</v>
      </c>
      <c r="AQ17" s="15">
        <v>0</v>
      </c>
      <c r="AR17" s="15">
        <v>0</v>
      </c>
      <c r="AS17" s="15">
        <v>1683287.2</v>
      </c>
      <c r="AT17" s="15">
        <v>0</v>
      </c>
      <c r="AU17" s="18">
        <v>0</v>
      </c>
      <c r="AV17" s="18">
        <v>0</v>
      </c>
      <c r="AW17" s="18">
        <v>89.904399999999995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10.095599999999999</v>
      </c>
      <c r="BE17" s="18">
        <v>0</v>
      </c>
      <c r="BF17" s="18">
        <v>100</v>
      </c>
      <c r="BG17" s="18">
        <v>0</v>
      </c>
      <c r="BH17" s="18">
        <v>0</v>
      </c>
      <c r="BI17" s="18">
        <v>100</v>
      </c>
      <c r="BJ17" s="18">
        <v>0</v>
      </c>
    </row>
    <row r="18" spans="1:62">
      <c r="A18" s="9">
        <v>4339</v>
      </c>
      <c r="B18" s="10" t="s">
        <v>118</v>
      </c>
      <c r="C18" s="10" t="s">
        <v>332</v>
      </c>
      <c r="D18" s="11">
        <v>55551</v>
      </c>
      <c r="E18" s="11" t="s">
        <v>120</v>
      </c>
      <c r="F18" s="11" t="s">
        <v>121</v>
      </c>
      <c r="G18" s="12">
        <v>0</v>
      </c>
      <c r="H18" s="12">
        <v>4</v>
      </c>
      <c r="I18" s="13">
        <v>1</v>
      </c>
      <c r="J18" s="10" t="s">
        <v>313</v>
      </c>
      <c r="K18" s="10"/>
      <c r="L18" s="10" t="s">
        <v>314</v>
      </c>
      <c r="M18" s="24" t="s">
        <v>409</v>
      </c>
      <c r="N18" s="24" t="str">
        <f>IF(L18="GAS",IF(AND(NOT(ISERR(FIND("C",M18))), ISERR(FIND("IC",M18))),"NG_CCGT","NG_" &amp; IF(LEN(M18)=2,M18,MID(M18,2,2))),IF(L18="COAL",L18 &amp; "_" &amp; J18,L18))</f>
        <v>BIOMASS</v>
      </c>
      <c r="O18" s="24"/>
      <c r="P18" s="12">
        <v>0</v>
      </c>
      <c r="Q18" s="14">
        <v>0.46679999999999999</v>
      </c>
      <c r="R18" s="15">
        <v>5.2</v>
      </c>
      <c r="S18" s="12">
        <v>0</v>
      </c>
      <c r="T18" s="15">
        <v>0</v>
      </c>
      <c r="U18" s="16">
        <v>0</v>
      </c>
      <c r="V18" s="14">
        <v>0</v>
      </c>
      <c r="W18" s="12">
        <v>0</v>
      </c>
      <c r="X18" s="15">
        <v>244804</v>
      </c>
      <c r="Y18" s="15">
        <v>77611</v>
      </c>
      <c r="Z18" s="15">
        <v>21263.998</v>
      </c>
      <c r="AA18" s="15">
        <v>0</v>
      </c>
      <c r="AB18" s="17">
        <v>0</v>
      </c>
      <c r="AC18" s="17">
        <v>0</v>
      </c>
      <c r="AD18" s="18">
        <v>11512.604499999999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21263.998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21263.998</v>
      </c>
      <c r="AR18" s="15">
        <v>21263.998</v>
      </c>
      <c r="AS18" s="15">
        <v>21263.998</v>
      </c>
      <c r="AT18" s="15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100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100</v>
      </c>
      <c r="BH18" s="18">
        <v>100</v>
      </c>
      <c r="BI18" s="18">
        <v>100</v>
      </c>
      <c r="BJ18" s="18">
        <v>0</v>
      </c>
    </row>
    <row r="19" spans="1:62">
      <c r="A19" s="9">
        <v>4340</v>
      </c>
      <c r="B19" s="10" t="s">
        <v>118</v>
      </c>
      <c r="C19" s="10" t="s">
        <v>141</v>
      </c>
      <c r="D19" s="11">
        <v>55327</v>
      </c>
      <c r="E19" s="11" t="s">
        <v>120</v>
      </c>
      <c r="F19" s="11" t="s">
        <v>121</v>
      </c>
      <c r="G19" s="12">
        <v>3</v>
      </c>
      <c r="H19" s="12">
        <v>4</v>
      </c>
      <c r="I19" s="13">
        <v>1</v>
      </c>
      <c r="J19" s="10" t="s">
        <v>125</v>
      </c>
      <c r="K19" s="10" t="s">
        <v>126</v>
      </c>
      <c r="L19" s="10" t="s">
        <v>126</v>
      </c>
      <c r="M19" s="24" t="s">
        <v>356</v>
      </c>
      <c r="N19" s="24" t="str">
        <f t="shared" si="0"/>
        <v>CCGT</v>
      </c>
      <c r="O19" s="24"/>
      <c r="P19" s="12">
        <v>0</v>
      </c>
      <c r="Q19" s="14">
        <v>0.57640000000000002</v>
      </c>
      <c r="R19" s="15">
        <v>914.6</v>
      </c>
      <c r="S19" s="12">
        <v>1</v>
      </c>
      <c r="T19" s="15">
        <v>200750.4</v>
      </c>
      <c r="U19" s="16">
        <v>78.513800000000003</v>
      </c>
      <c r="V19" s="14">
        <v>0.99053800000000003</v>
      </c>
      <c r="W19" s="12">
        <v>0</v>
      </c>
      <c r="X19" s="15">
        <v>36150290.259499997</v>
      </c>
      <c r="Y19" s="15">
        <v>16174771.223200001</v>
      </c>
      <c r="Z19" s="15">
        <v>4618128.29</v>
      </c>
      <c r="AA19" s="15">
        <v>2150547.5794000002</v>
      </c>
      <c r="AB19" s="17">
        <v>931.35029999999995</v>
      </c>
      <c r="AC19" s="17">
        <v>118.857</v>
      </c>
      <c r="AD19" s="18">
        <v>7827.9094999999998</v>
      </c>
      <c r="AE19" s="15">
        <v>0</v>
      </c>
      <c r="AF19" s="15">
        <v>0</v>
      </c>
      <c r="AG19" s="15">
        <v>4618128.29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4618128.29</v>
      </c>
      <c r="AQ19" s="15">
        <v>0</v>
      </c>
      <c r="AR19" s="15">
        <v>0</v>
      </c>
      <c r="AS19" s="15">
        <v>4618128.29</v>
      </c>
      <c r="AT19" s="15">
        <v>0</v>
      </c>
      <c r="AU19" s="18">
        <v>0</v>
      </c>
      <c r="AV19" s="18">
        <v>0</v>
      </c>
      <c r="AW19" s="18">
        <v>100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100</v>
      </c>
      <c r="BG19" s="18">
        <v>0</v>
      </c>
      <c r="BH19" s="18">
        <v>0</v>
      </c>
      <c r="BI19" s="18">
        <v>100</v>
      </c>
      <c r="BJ19" s="18">
        <v>0</v>
      </c>
    </row>
    <row r="20" spans="1:62">
      <c r="A20" s="9">
        <v>4341</v>
      </c>
      <c r="B20" s="10" t="s">
        <v>118</v>
      </c>
      <c r="C20" s="10" t="s">
        <v>227</v>
      </c>
      <c r="D20" s="11">
        <v>54458</v>
      </c>
      <c r="E20" s="11" t="s">
        <v>120</v>
      </c>
      <c r="F20" s="11" t="s">
        <v>121</v>
      </c>
      <c r="G20" s="12">
        <v>0</v>
      </c>
      <c r="H20" s="12">
        <v>2</v>
      </c>
      <c r="I20" s="13">
        <v>1</v>
      </c>
      <c r="J20" s="10" t="s">
        <v>125</v>
      </c>
      <c r="K20" s="10" t="s">
        <v>126</v>
      </c>
      <c r="L20" s="10" t="s">
        <v>126</v>
      </c>
      <c r="M20" s="24" t="s">
        <v>409</v>
      </c>
      <c r="N20" s="24" t="str">
        <f t="shared" ref="N20:N24" si="2">IF(L20="GAS",IF(AND(NOT(ISERR(FIND("C",M20))), ISERR(FIND("IC",M20))),"NG_CCGT","NG_" &amp; IF(LEN(M20)=2,M20,MID(M20,2,2))),IF(L20="COAL",L20 &amp; "_" &amp; J20,L20))</f>
        <v>NG_IC</v>
      </c>
      <c r="O20" s="24"/>
      <c r="P20" s="12">
        <v>0</v>
      </c>
      <c r="Q20" s="14">
        <v>0.2046</v>
      </c>
      <c r="R20" s="15">
        <v>2</v>
      </c>
      <c r="S20" s="12">
        <v>0</v>
      </c>
      <c r="T20" s="15">
        <v>0</v>
      </c>
      <c r="U20" s="16">
        <v>0</v>
      </c>
      <c r="V20" s="19">
        <v>0</v>
      </c>
      <c r="W20" s="12">
        <v>0</v>
      </c>
      <c r="X20" s="15">
        <v>45738</v>
      </c>
      <c r="Y20" s="15">
        <v>22426</v>
      </c>
      <c r="Z20" s="15">
        <v>3583.9989999999998</v>
      </c>
      <c r="AA20" s="15">
        <v>2675.88</v>
      </c>
      <c r="AB20" s="17">
        <v>1493.2370000000001</v>
      </c>
      <c r="AC20" s="17">
        <v>116.8879</v>
      </c>
      <c r="AD20" s="18">
        <v>12761.722299999999</v>
      </c>
      <c r="AE20" s="15">
        <v>0</v>
      </c>
      <c r="AF20" s="15">
        <v>0</v>
      </c>
      <c r="AG20" s="15">
        <v>3583.9989999999998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3583.9989999999998</v>
      </c>
      <c r="AQ20" s="15">
        <v>0</v>
      </c>
      <c r="AR20" s="15">
        <v>0</v>
      </c>
      <c r="AS20" s="15">
        <v>3583.9989999999998</v>
      </c>
      <c r="AT20" s="15">
        <v>0</v>
      </c>
      <c r="AU20" s="18">
        <v>0</v>
      </c>
      <c r="AV20" s="18">
        <v>0</v>
      </c>
      <c r="AW20" s="18">
        <v>100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100</v>
      </c>
      <c r="BG20" s="18">
        <v>0</v>
      </c>
      <c r="BH20" s="18">
        <v>0</v>
      </c>
      <c r="BI20" s="18">
        <v>100</v>
      </c>
      <c r="BJ20" s="18">
        <v>0</v>
      </c>
    </row>
    <row r="21" spans="1:62">
      <c r="A21" s="9">
        <v>4342</v>
      </c>
      <c r="B21" s="10" t="s">
        <v>118</v>
      </c>
      <c r="C21" s="10" t="s">
        <v>143</v>
      </c>
      <c r="D21" s="11">
        <v>3497</v>
      </c>
      <c r="E21" s="11" t="s">
        <v>120</v>
      </c>
      <c r="F21" s="11" t="s">
        <v>121</v>
      </c>
      <c r="G21" s="12">
        <v>2</v>
      </c>
      <c r="H21" s="12">
        <v>2</v>
      </c>
      <c r="I21" s="13">
        <v>1</v>
      </c>
      <c r="J21" s="10" t="s">
        <v>147</v>
      </c>
      <c r="K21" s="10" t="s">
        <v>148</v>
      </c>
      <c r="L21" s="10" t="s">
        <v>148</v>
      </c>
      <c r="M21" s="24" t="s">
        <v>379</v>
      </c>
      <c r="N21" s="24" t="str">
        <f t="shared" si="2"/>
        <v>COAL_LIG</v>
      </c>
      <c r="O21" s="24"/>
      <c r="P21" s="12">
        <v>1</v>
      </c>
      <c r="Q21" s="14">
        <v>0.82230000000000003</v>
      </c>
      <c r="R21" s="15">
        <v>1186.8</v>
      </c>
      <c r="S21" s="12">
        <v>0</v>
      </c>
      <c r="T21" s="15">
        <v>0</v>
      </c>
      <c r="U21" s="16">
        <v>0</v>
      </c>
      <c r="V21" s="14">
        <v>0</v>
      </c>
      <c r="W21" s="12">
        <v>0</v>
      </c>
      <c r="X21" s="15">
        <v>91454733.290999994</v>
      </c>
      <c r="Y21" s="15">
        <v>35045006.873999998</v>
      </c>
      <c r="Z21" s="15">
        <v>8548875.0010000002</v>
      </c>
      <c r="AA21" s="15">
        <v>10008392.002</v>
      </c>
      <c r="AB21" s="17">
        <v>2341.4524000000001</v>
      </c>
      <c r="AC21" s="17">
        <v>217.74010000000001</v>
      </c>
      <c r="AD21" s="18">
        <v>10697.8676</v>
      </c>
      <c r="AE21" s="15">
        <v>8526769.7530000005</v>
      </c>
      <c r="AF21" s="15">
        <v>0</v>
      </c>
      <c r="AG21" s="15">
        <v>22105.248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8548875.0010000002</v>
      </c>
      <c r="AQ21" s="15">
        <v>0</v>
      </c>
      <c r="AR21" s="15">
        <v>0</v>
      </c>
      <c r="AS21" s="15">
        <v>8548875.0010000002</v>
      </c>
      <c r="AT21" s="15">
        <v>0</v>
      </c>
      <c r="AU21" s="18">
        <v>99.741399999999999</v>
      </c>
      <c r="AV21" s="18">
        <v>0</v>
      </c>
      <c r="AW21" s="18">
        <v>0.2586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100</v>
      </c>
      <c r="BG21" s="18">
        <v>0</v>
      </c>
      <c r="BH21" s="18">
        <v>0</v>
      </c>
      <c r="BI21" s="18">
        <v>100</v>
      </c>
      <c r="BJ21" s="18">
        <v>0</v>
      </c>
    </row>
    <row r="22" spans="1:62">
      <c r="A22" s="9">
        <v>4343</v>
      </c>
      <c r="B22" s="10" t="s">
        <v>118</v>
      </c>
      <c r="C22" s="10" t="s">
        <v>293</v>
      </c>
      <c r="D22" s="11">
        <v>54979</v>
      </c>
      <c r="E22" s="11" t="s">
        <v>120</v>
      </c>
      <c r="F22" s="11" t="s">
        <v>121</v>
      </c>
      <c r="G22" s="12">
        <v>0</v>
      </c>
      <c r="H22" s="12">
        <v>1</v>
      </c>
      <c r="I22" s="13">
        <v>0</v>
      </c>
      <c r="J22" s="10" t="s">
        <v>150</v>
      </c>
      <c r="K22" s="10"/>
      <c r="L22" s="10" t="s">
        <v>151</v>
      </c>
      <c r="M22" s="24" t="s">
        <v>411</v>
      </c>
      <c r="N22" s="24" t="str">
        <f t="shared" si="2"/>
        <v>WIND</v>
      </c>
      <c r="O22" s="24"/>
      <c r="P22" s="12">
        <v>0</v>
      </c>
      <c r="Q22" s="14">
        <v>0.27450000000000002</v>
      </c>
      <c r="R22" s="15">
        <v>34.299999999999997</v>
      </c>
      <c r="S22" s="12">
        <v>0</v>
      </c>
      <c r="T22" s="15">
        <v>0</v>
      </c>
      <c r="U22" s="16">
        <v>0</v>
      </c>
      <c r="V22" s="14">
        <v>0</v>
      </c>
      <c r="W22" s="12">
        <v>0</v>
      </c>
      <c r="X22" s="15">
        <v>0</v>
      </c>
      <c r="Y22" s="15">
        <v>0</v>
      </c>
      <c r="Z22" s="15">
        <v>82483</v>
      </c>
      <c r="AA22" s="15">
        <v>0</v>
      </c>
      <c r="AB22" s="17">
        <v>0</v>
      </c>
      <c r="AC22" s="17">
        <v>0</v>
      </c>
      <c r="AD22" s="18" t="s">
        <v>130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82483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82483</v>
      </c>
      <c r="AR22" s="15">
        <v>82483</v>
      </c>
      <c r="AS22" s="15">
        <v>0</v>
      </c>
      <c r="AT22" s="15">
        <v>82483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100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100</v>
      </c>
      <c r="BH22" s="18">
        <v>100</v>
      </c>
      <c r="BI22" s="18">
        <v>0</v>
      </c>
      <c r="BJ22" s="18">
        <v>100</v>
      </c>
    </row>
    <row r="23" spans="1:62">
      <c r="A23" s="9">
        <v>4345</v>
      </c>
      <c r="B23" s="10" t="s">
        <v>118</v>
      </c>
      <c r="C23" s="10" t="s">
        <v>337</v>
      </c>
      <c r="D23" s="11">
        <v>55552</v>
      </c>
      <c r="E23" s="11" t="s">
        <v>120</v>
      </c>
      <c r="F23" s="11" t="s">
        <v>121</v>
      </c>
      <c r="G23" s="12">
        <v>0</v>
      </c>
      <c r="H23" s="12">
        <v>4</v>
      </c>
      <c r="I23" s="13">
        <v>1</v>
      </c>
      <c r="J23" s="10" t="s">
        <v>313</v>
      </c>
      <c r="K23" s="10"/>
      <c r="L23" s="10" t="s">
        <v>314</v>
      </c>
      <c r="M23" s="24" t="s">
        <v>409</v>
      </c>
      <c r="N23" s="24" t="str">
        <f t="shared" si="2"/>
        <v>BIOMASS</v>
      </c>
      <c r="O23" s="24"/>
      <c r="P23" s="12">
        <v>0</v>
      </c>
      <c r="Q23" s="14">
        <v>0.28070000000000001</v>
      </c>
      <c r="R23" s="15">
        <v>4</v>
      </c>
      <c r="S23" s="12">
        <v>0</v>
      </c>
      <c r="T23" s="15">
        <v>0</v>
      </c>
      <c r="U23" s="16">
        <v>0</v>
      </c>
      <c r="V23" s="14">
        <v>0</v>
      </c>
      <c r="W23" s="12">
        <v>0</v>
      </c>
      <c r="X23" s="15">
        <v>118273</v>
      </c>
      <c r="Y23" s="15">
        <v>37496</v>
      </c>
      <c r="Z23" s="15">
        <v>9837.0010000000002</v>
      </c>
      <c r="AA23" s="15">
        <v>0</v>
      </c>
      <c r="AB23" s="17">
        <v>0</v>
      </c>
      <c r="AC23" s="17">
        <v>0</v>
      </c>
      <c r="AD23" s="18">
        <v>12023.278200000001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9837.0010000000002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9837.0010000000002</v>
      </c>
      <c r="AR23" s="15">
        <v>9837.0010000000002</v>
      </c>
      <c r="AS23" s="15">
        <v>9837.0010000000002</v>
      </c>
      <c r="AT23" s="15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100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100</v>
      </c>
      <c r="BH23" s="18">
        <v>100</v>
      </c>
      <c r="BI23" s="18">
        <v>100</v>
      </c>
      <c r="BJ23" s="18">
        <v>0</v>
      </c>
    </row>
    <row r="24" spans="1:62">
      <c r="A24" s="9">
        <v>4347</v>
      </c>
      <c r="B24" s="10" t="s">
        <v>118</v>
      </c>
      <c r="C24" s="10" t="s">
        <v>144</v>
      </c>
      <c r="D24" s="11">
        <v>55172</v>
      </c>
      <c r="E24" s="11" t="s">
        <v>120</v>
      </c>
      <c r="F24" s="11" t="s">
        <v>121</v>
      </c>
      <c r="G24" s="12">
        <v>3</v>
      </c>
      <c r="H24" s="12">
        <v>5</v>
      </c>
      <c r="I24" s="13">
        <v>1</v>
      </c>
      <c r="J24" s="10" t="s">
        <v>125</v>
      </c>
      <c r="K24" s="10" t="s">
        <v>126</v>
      </c>
      <c r="L24" s="10" t="s">
        <v>126</v>
      </c>
      <c r="M24" s="24" t="s">
        <v>361</v>
      </c>
      <c r="N24" s="24" t="str">
        <f t="shared" si="2"/>
        <v>NG_CCGT</v>
      </c>
      <c r="O24" s="24"/>
      <c r="P24" s="12">
        <v>0</v>
      </c>
      <c r="Q24" s="14">
        <v>0.1835</v>
      </c>
      <c r="R24" s="15">
        <v>557</v>
      </c>
      <c r="S24" s="12">
        <v>0</v>
      </c>
      <c r="T24" s="15">
        <v>0</v>
      </c>
      <c r="U24" s="16">
        <v>0</v>
      </c>
      <c r="V24" s="19">
        <v>0</v>
      </c>
      <c r="W24" s="12">
        <v>0</v>
      </c>
      <c r="X24" s="15">
        <v>6839925.3250000002</v>
      </c>
      <c r="Y24" s="15">
        <v>5146041.9000000004</v>
      </c>
      <c r="Z24" s="15">
        <v>895350</v>
      </c>
      <c r="AA24" s="15">
        <v>406904.13770000002</v>
      </c>
      <c r="AB24" s="17">
        <v>908.92750000000001</v>
      </c>
      <c r="AC24" s="17">
        <v>118.858</v>
      </c>
      <c r="AD24" s="18">
        <v>7639.3872000000001</v>
      </c>
      <c r="AE24" s="15">
        <v>0</v>
      </c>
      <c r="AF24" s="15">
        <v>0</v>
      </c>
      <c r="AG24" s="15">
        <v>895350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895350</v>
      </c>
      <c r="AQ24" s="15">
        <v>0</v>
      </c>
      <c r="AR24" s="15">
        <v>0</v>
      </c>
      <c r="AS24" s="15">
        <v>895350</v>
      </c>
      <c r="AT24" s="15">
        <v>0</v>
      </c>
      <c r="AU24" s="18">
        <v>0</v>
      </c>
      <c r="AV24" s="18">
        <v>0</v>
      </c>
      <c r="AW24" s="18">
        <v>100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100</v>
      </c>
      <c r="BG24" s="18">
        <v>0</v>
      </c>
      <c r="BH24" s="18">
        <v>0</v>
      </c>
      <c r="BI24" s="18">
        <v>100</v>
      </c>
      <c r="BJ24" s="18">
        <v>0</v>
      </c>
    </row>
    <row r="25" spans="1:62">
      <c r="A25" s="9">
        <v>4348</v>
      </c>
      <c r="B25" s="10" t="s">
        <v>118</v>
      </c>
      <c r="C25" s="10" t="s">
        <v>290</v>
      </c>
      <c r="D25" s="11">
        <v>50404</v>
      </c>
      <c r="E25" s="11" t="s">
        <v>120</v>
      </c>
      <c r="F25" s="11" t="s">
        <v>121</v>
      </c>
      <c r="G25" s="12">
        <v>0</v>
      </c>
      <c r="H25" s="12">
        <v>2</v>
      </c>
      <c r="I25" s="13">
        <v>1</v>
      </c>
      <c r="J25" s="10" t="s">
        <v>296</v>
      </c>
      <c r="K25" s="10"/>
      <c r="L25" s="10" t="s">
        <v>297</v>
      </c>
      <c r="M25" s="24" t="s">
        <v>379</v>
      </c>
      <c r="N25" s="24" t="str">
        <f t="shared" si="0"/>
        <v>WSTHTOTPUR</v>
      </c>
      <c r="O25" s="24"/>
      <c r="P25" s="12">
        <v>0</v>
      </c>
      <c r="Q25" s="14">
        <v>0.66669999999999996</v>
      </c>
      <c r="R25" s="15">
        <v>38.799999999999997</v>
      </c>
      <c r="S25" s="12">
        <v>1</v>
      </c>
      <c r="T25" s="15">
        <v>0</v>
      </c>
      <c r="U25" s="16" t="s">
        <v>130</v>
      </c>
      <c r="V25" s="19" t="s">
        <v>130</v>
      </c>
      <c r="W25" s="12">
        <v>0</v>
      </c>
      <c r="X25" s="15">
        <v>0</v>
      </c>
      <c r="Y25" s="15">
        <v>961192</v>
      </c>
      <c r="Z25" s="15">
        <v>226607.52</v>
      </c>
      <c r="AA25" s="15">
        <v>0</v>
      </c>
      <c r="AB25" s="17">
        <v>0</v>
      </c>
      <c r="AC25" s="17">
        <v>0</v>
      </c>
      <c r="AD25" s="18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226607.52</v>
      </c>
      <c r="AP25" s="15">
        <v>226607.52</v>
      </c>
      <c r="AQ25" s="15">
        <v>0</v>
      </c>
      <c r="AR25" s="15">
        <v>0</v>
      </c>
      <c r="AS25" s="15">
        <v>226607.52</v>
      </c>
      <c r="AT25" s="15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100</v>
      </c>
      <c r="BF25" s="18">
        <v>100</v>
      </c>
      <c r="BG25" s="18">
        <v>0</v>
      </c>
      <c r="BH25" s="18">
        <v>0</v>
      </c>
      <c r="BI25" s="18">
        <v>100</v>
      </c>
      <c r="BJ25" s="18">
        <v>0</v>
      </c>
    </row>
    <row r="26" spans="1:62">
      <c r="A26" s="9">
        <v>4350</v>
      </c>
      <c r="B26" s="10" t="s">
        <v>118</v>
      </c>
      <c r="C26" s="10" t="s">
        <v>145</v>
      </c>
      <c r="D26" s="11">
        <v>55357</v>
      </c>
      <c r="E26" s="11" t="s">
        <v>120</v>
      </c>
      <c r="F26" s="11" t="s">
        <v>121</v>
      </c>
      <c r="G26" s="12">
        <v>2</v>
      </c>
      <c r="H26" s="12">
        <v>3</v>
      </c>
      <c r="I26" s="13">
        <v>1</v>
      </c>
      <c r="J26" s="10" t="s">
        <v>125</v>
      </c>
      <c r="K26" s="10" t="s">
        <v>126</v>
      </c>
      <c r="L26" s="10" t="s">
        <v>126</v>
      </c>
      <c r="M26" s="24" t="s">
        <v>356</v>
      </c>
      <c r="N26" s="24" t="str">
        <f t="shared" ref="N26:N33" si="3">IF(L26="GAS",IF(AND(NOT(ISERR(FIND("C",M26))), ISERR(FIND("IC",M26))),"NG_CCGT","NG_" &amp; IF(LEN(M26)=2,M26,MID(M26,2,2))),IF(L26="COAL",L26 &amp; "_" &amp; J26,L26))</f>
        <v>NG_CCGT</v>
      </c>
      <c r="O26" s="24"/>
      <c r="P26" s="12">
        <v>0</v>
      </c>
      <c r="Q26" s="14">
        <v>0.46189999999999998</v>
      </c>
      <c r="R26" s="15">
        <v>675.6</v>
      </c>
      <c r="S26" s="12">
        <v>0</v>
      </c>
      <c r="T26" s="15">
        <v>0</v>
      </c>
      <c r="U26" s="16">
        <v>0</v>
      </c>
      <c r="V26" s="14">
        <v>0</v>
      </c>
      <c r="W26" s="12">
        <v>0</v>
      </c>
      <c r="X26" s="15">
        <v>20396074.875</v>
      </c>
      <c r="Y26" s="15">
        <v>10605084.699999999</v>
      </c>
      <c r="Z26" s="15">
        <v>2733434</v>
      </c>
      <c r="AA26" s="15">
        <v>1213337.5192</v>
      </c>
      <c r="AB26" s="17">
        <v>887.77520000000004</v>
      </c>
      <c r="AC26" s="17">
        <v>118.85639999999999</v>
      </c>
      <c r="AD26" s="18">
        <v>7461.7038000000002</v>
      </c>
      <c r="AE26" s="15">
        <v>0</v>
      </c>
      <c r="AF26" s="15">
        <v>0</v>
      </c>
      <c r="AG26" s="15">
        <v>2733434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2733434</v>
      </c>
      <c r="AQ26" s="15">
        <v>0</v>
      </c>
      <c r="AR26" s="15">
        <v>0</v>
      </c>
      <c r="AS26" s="15">
        <v>2733434</v>
      </c>
      <c r="AT26" s="15">
        <v>0</v>
      </c>
      <c r="AU26" s="18">
        <v>0</v>
      </c>
      <c r="AV26" s="18">
        <v>0</v>
      </c>
      <c r="AW26" s="18">
        <v>100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100</v>
      </c>
      <c r="BG26" s="18">
        <v>0</v>
      </c>
      <c r="BH26" s="18">
        <v>0</v>
      </c>
      <c r="BI26" s="18">
        <v>100</v>
      </c>
      <c r="BJ26" s="18">
        <v>0</v>
      </c>
    </row>
    <row r="27" spans="1:62">
      <c r="A27" s="9">
        <v>4351</v>
      </c>
      <c r="B27" s="10" t="s">
        <v>118</v>
      </c>
      <c r="C27" s="10" t="s">
        <v>149</v>
      </c>
      <c r="D27" s="11">
        <v>56111</v>
      </c>
      <c r="E27" s="11" t="s">
        <v>120</v>
      </c>
      <c r="F27" s="11" t="s">
        <v>121</v>
      </c>
      <c r="G27" s="12">
        <v>0</v>
      </c>
      <c r="H27" s="12">
        <v>1</v>
      </c>
      <c r="I27" s="13">
        <v>0</v>
      </c>
      <c r="J27" s="10" t="s">
        <v>150</v>
      </c>
      <c r="K27" s="10"/>
      <c r="L27" s="10" t="s">
        <v>151</v>
      </c>
      <c r="M27" s="24" t="s">
        <v>411</v>
      </c>
      <c r="N27" s="24" t="str">
        <f t="shared" si="3"/>
        <v>WIND</v>
      </c>
      <c r="O27" s="24"/>
      <c r="P27" s="12">
        <v>0</v>
      </c>
      <c r="Q27" s="14">
        <v>0.33510000000000001</v>
      </c>
      <c r="R27" s="15">
        <v>160</v>
      </c>
      <c r="S27" s="12">
        <v>0</v>
      </c>
      <c r="T27" s="15">
        <v>0</v>
      </c>
      <c r="U27" s="16">
        <v>0</v>
      </c>
      <c r="V27" s="14">
        <v>0</v>
      </c>
      <c r="W27" s="12">
        <v>0</v>
      </c>
      <c r="X27" s="15">
        <v>0</v>
      </c>
      <c r="Y27" s="15">
        <v>0</v>
      </c>
      <c r="Z27" s="15">
        <v>469682</v>
      </c>
      <c r="AA27" s="15">
        <v>0</v>
      </c>
      <c r="AB27" s="17">
        <v>0</v>
      </c>
      <c r="AC27" s="17">
        <v>0</v>
      </c>
      <c r="AD27" s="18" t="s">
        <v>130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469682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469682</v>
      </c>
      <c r="AR27" s="15">
        <v>469682</v>
      </c>
      <c r="AS27" s="15">
        <v>0</v>
      </c>
      <c r="AT27" s="15">
        <v>469682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100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100</v>
      </c>
      <c r="BH27" s="18">
        <v>100</v>
      </c>
      <c r="BI27" s="18">
        <v>0</v>
      </c>
      <c r="BJ27" s="18">
        <v>100</v>
      </c>
    </row>
    <row r="28" spans="1:62">
      <c r="A28" s="9">
        <v>4352</v>
      </c>
      <c r="B28" s="10" t="s">
        <v>118</v>
      </c>
      <c r="C28" s="10" t="s">
        <v>159</v>
      </c>
      <c r="D28" s="11">
        <v>55053</v>
      </c>
      <c r="E28" s="11" t="s">
        <v>120</v>
      </c>
      <c r="F28" s="11" t="s">
        <v>121</v>
      </c>
      <c r="G28" s="12">
        <v>0</v>
      </c>
      <c r="H28" s="12">
        <v>10</v>
      </c>
      <c r="I28" s="13">
        <v>1</v>
      </c>
      <c r="J28" s="10" t="s">
        <v>125</v>
      </c>
      <c r="K28" s="10" t="s">
        <v>126</v>
      </c>
      <c r="L28" s="10" t="s">
        <v>126</v>
      </c>
      <c r="M28" s="24" t="s">
        <v>409</v>
      </c>
      <c r="N28" s="24" t="str">
        <f t="shared" si="3"/>
        <v>NG_IC</v>
      </c>
      <c r="O28" s="24"/>
      <c r="P28" s="12">
        <v>0</v>
      </c>
      <c r="Q28" s="14">
        <v>0.64300000000000002</v>
      </c>
      <c r="R28" s="15">
        <v>7</v>
      </c>
      <c r="S28" s="12">
        <v>0</v>
      </c>
      <c r="T28" s="15">
        <v>0</v>
      </c>
      <c r="U28" s="16">
        <v>0</v>
      </c>
      <c r="V28" s="14">
        <v>0</v>
      </c>
      <c r="W28" s="12">
        <v>0</v>
      </c>
      <c r="X28" s="15">
        <v>400061</v>
      </c>
      <c r="Y28" s="15">
        <v>196155</v>
      </c>
      <c r="Z28" s="15">
        <v>39429.32</v>
      </c>
      <c r="AA28" s="15">
        <v>23405.379199999999</v>
      </c>
      <c r="AB28" s="17">
        <v>1187.2067999999999</v>
      </c>
      <c r="AC28" s="17">
        <v>116.8879</v>
      </c>
      <c r="AD28" s="18">
        <v>10146.281999999999</v>
      </c>
      <c r="AE28" s="15">
        <v>0</v>
      </c>
      <c r="AF28" s="15">
        <v>0</v>
      </c>
      <c r="AG28" s="15">
        <v>39429.32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39429.32</v>
      </c>
      <c r="AQ28" s="15">
        <v>0</v>
      </c>
      <c r="AR28" s="15">
        <v>0</v>
      </c>
      <c r="AS28" s="15">
        <v>39429.32</v>
      </c>
      <c r="AT28" s="15">
        <v>0</v>
      </c>
      <c r="AU28" s="18">
        <v>0</v>
      </c>
      <c r="AV28" s="18">
        <v>0</v>
      </c>
      <c r="AW28" s="18">
        <v>100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100</v>
      </c>
      <c r="BG28" s="18">
        <v>0</v>
      </c>
      <c r="BH28" s="18">
        <v>0</v>
      </c>
      <c r="BI28" s="18">
        <v>100</v>
      </c>
      <c r="BJ28" s="18">
        <v>0</v>
      </c>
    </row>
    <row r="29" spans="1:62">
      <c r="A29" s="9">
        <v>4354</v>
      </c>
      <c r="B29" s="10" t="s">
        <v>118</v>
      </c>
      <c r="C29" s="10" t="s">
        <v>152</v>
      </c>
      <c r="D29" s="11">
        <v>3561</v>
      </c>
      <c r="E29" s="11" t="s">
        <v>120</v>
      </c>
      <c r="F29" s="11" t="s">
        <v>121</v>
      </c>
      <c r="G29" s="12">
        <v>0</v>
      </c>
      <c r="H29" s="12">
        <v>5</v>
      </c>
      <c r="I29" s="13">
        <v>1</v>
      </c>
      <c r="J29" s="10" t="s">
        <v>125</v>
      </c>
      <c r="K29" s="10" t="s">
        <v>126</v>
      </c>
      <c r="L29" s="10" t="s">
        <v>126</v>
      </c>
      <c r="M29" s="24" t="s">
        <v>410</v>
      </c>
      <c r="N29" s="24" t="str">
        <f t="shared" si="3"/>
        <v>NG_GT</v>
      </c>
      <c r="O29" s="24"/>
      <c r="P29" s="12">
        <v>0</v>
      </c>
      <c r="Q29" s="14">
        <v>1.2999999999999999E-3</v>
      </c>
      <c r="R29" s="15">
        <v>138</v>
      </c>
      <c r="S29" s="12">
        <v>0</v>
      </c>
      <c r="T29" s="15">
        <v>0</v>
      </c>
      <c r="U29" s="16">
        <v>0</v>
      </c>
      <c r="V29" s="14">
        <v>0</v>
      </c>
      <c r="W29" s="12">
        <v>0</v>
      </c>
      <c r="X29" s="15">
        <v>34953</v>
      </c>
      <c r="Y29" s="15">
        <v>17138</v>
      </c>
      <c r="Z29" s="15">
        <v>1611.999</v>
      </c>
      <c r="AA29" s="15">
        <v>2044.9087</v>
      </c>
      <c r="AB29" s="17">
        <v>2537.1091000000001</v>
      </c>
      <c r="AC29" s="17">
        <v>116.8879</v>
      </c>
      <c r="AD29" s="18">
        <v>21683.015899999999</v>
      </c>
      <c r="AE29" s="15">
        <v>0</v>
      </c>
      <c r="AF29" s="15">
        <v>0</v>
      </c>
      <c r="AG29" s="15">
        <v>1611.999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1611.999</v>
      </c>
      <c r="AQ29" s="15">
        <v>0</v>
      </c>
      <c r="AR29" s="15">
        <v>0</v>
      </c>
      <c r="AS29" s="15">
        <v>1611.999</v>
      </c>
      <c r="AT29" s="15">
        <v>0</v>
      </c>
      <c r="AU29" s="18">
        <v>0</v>
      </c>
      <c r="AV29" s="18">
        <v>0</v>
      </c>
      <c r="AW29" s="18">
        <v>100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100</v>
      </c>
      <c r="BG29" s="18">
        <v>0</v>
      </c>
      <c r="BH29" s="18">
        <v>0</v>
      </c>
      <c r="BI29" s="18">
        <v>100</v>
      </c>
      <c r="BJ29" s="18">
        <v>0</v>
      </c>
    </row>
    <row r="30" spans="1:62">
      <c r="A30" s="9">
        <v>4355</v>
      </c>
      <c r="B30" s="10" t="s">
        <v>118</v>
      </c>
      <c r="C30" s="10" t="s">
        <v>284</v>
      </c>
      <c r="D30" s="11">
        <v>3595</v>
      </c>
      <c r="E30" s="11" t="s">
        <v>120</v>
      </c>
      <c r="F30" s="11" t="s">
        <v>121</v>
      </c>
      <c r="G30" s="12">
        <v>0</v>
      </c>
      <c r="H30" s="12">
        <v>3</v>
      </c>
      <c r="I30" s="13">
        <v>0</v>
      </c>
      <c r="J30" s="10" t="s">
        <v>128</v>
      </c>
      <c r="K30" s="10"/>
      <c r="L30" s="10" t="s">
        <v>129</v>
      </c>
      <c r="M30" s="24" t="s">
        <v>408</v>
      </c>
      <c r="N30" s="24" t="str">
        <f t="shared" si="3"/>
        <v>HYDRO</v>
      </c>
      <c r="O30" s="24"/>
      <c r="P30" s="12">
        <v>0</v>
      </c>
      <c r="Q30" s="14">
        <v>9.2299999999999993E-2</v>
      </c>
      <c r="R30" s="15">
        <v>47.8</v>
      </c>
      <c r="S30" s="12">
        <v>0</v>
      </c>
      <c r="T30" s="15">
        <v>0</v>
      </c>
      <c r="U30" s="16">
        <v>0</v>
      </c>
      <c r="V30" s="14">
        <v>0</v>
      </c>
      <c r="W30" s="12">
        <v>0</v>
      </c>
      <c r="X30" s="15">
        <v>0</v>
      </c>
      <c r="Y30" s="15">
        <v>0</v>
      </c>
      <c r="Z30" s="15">
        <v>38643.000999999997</v>
      </c>
      <c r="AA30" s="15">
        <v>0</v>
      </c>
      <c r="AB30" s="17">
        <v>0</v>
      </c>
      <c r="AC30" s="17">
        <v>0</v>
      </c>
      <c r="AD30" s="18" t="s">
        <v>130</v>
      </c>
      <c r="AE30" s="15">
        <v>0</v>
      </c>
      <c r="AF30" s="15">
        <v>0</v>
      </c>
      <c r="AG30" s="15">
        <v>0</v>
      </c>
      <c r="AH30" s="15">
        <v>0</v>
      </c>
      <c r="AI30" s="15">
        <v>38643.000999999997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38643.000999999997</v>
      </c>
      <c r="AR30" s="15">
        <v>0</v>
      </c>
      <c r="AS30" s="15">
        <v>0</v>
      </c>
      <c r="AT30" s="15">
        <v>38643.000999999997</v>
      </c>
      <c r="AU30" s="18">
        <v>0</v>
      </c>
      <c r="AV30" s="18">
        <v>0</v>
      </c>
      <c r="AW30" s="18">
        <v>0</v>
      </c>
      <c r="AX30" s="18">
        <v>0</v>
      </c>
      <c r="AY30" s="18">
        <v>100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8">
        <v>100</v>
      </c>
      <c r="BH30" s="18">
        <v>0</v>
      </c>
      <c r="BI30" s="18">
        <v>0</v>
      </c>
      <c r="BJ30" s="18">
        <v>100</v>
      </c>
    </row>
    <row r="31" spans="1:62">
      <c r="A31" s="9">
        <v>4356</v>
      </c>
      <c r="B31" s="10" t="s">
        <v>118</v>
      </c>
      <c r="C31" s="10" t="s">
        <v>154</v>
      </c>
      <c r="D31" s="11">
        <v>56484</v>
      </c>
      <c r="E31" s="11" t="s">
        <v>120</v>
      </c>
      <c r="F31" s="11" t="s">
        <v>121</v>
      </c>
      <c r="G31" s="12">
        <v>0</v>
      </c>
      <c r="H31" s="12">
        <v>1</v>
      </c>
      <c r="I31" s="13">
        <v>0</v>
      </c>
      <c r="J31" s="10" t="s">
        <v>150</v>
      </c>
      <c r="K31" s="10"/>
      <c r="L31" s="10" t="s">
        <v>151</v>
      </c>
      <c r="M31" s="24" t="s">
        <v>411</v>
      </c>
      <c r="N31" s="24" t="str">
        <f t="shared" si="3"/>
        <v>WIND</v>
      </c>
      <c r="O31" s="24"/>
      <c r="P31" s="12">
        <v>0</v>
      </c>
      <c r="Q31" s="14">
        <v>0.1421</v>
      </c>
      <c r="R31" s="15">
        <v>232.5</v>
      </c>
      <c r="S31" s="12">
        <v>0</v>
      </c>
      <c r="T31" s="15">
        <v>0</v>
      </c>
      <c r="U31" s="16">
        <v>0</v>
      </c>
      <c r="V31" s="14">
        <v>0</v>
      </c>
      <c r="W31" s="12">
        <v>0</v>
      </c>
      <c r="X31" s="15">
        <v>0</v>
      </c>
      <c r="Y31" s="15">
        <v>0</v>
      </c>
      <c r="Z31" s="15">
        <v>289344</v>
      </c>
      <c r="AA31" s="15">
        <v>0</v>
      </c>
      <c r="AB31" s="17">
        <v>0</v>
      </c>
      <c r="AC31" s="17">
        <v>0</v>
      </c>
      <c r="AD31" s="18" t="s">
        <v>130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289344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289344</v>
      </c>
      <c r="AR31" s="15">
        <v>289344</v>
      </c>
      <c r="AS31" s="15">
        <v>0</v>
      </c>
      <c r="AT31" s="15">
        <v>289344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100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100</v>
      </c>
      <c r="BH31" s="18">
        <v>100</v>
      </c>
      <c r="BI31" s="18">
        <v>0</v>
      </c>
      <c r="BJ31" s="18">
        <v>100</v>
      </c>
    </row>
    <row r="32" spans="1:62">
      <c r="A32" s="9">
        <v>4357</v>
      </c>
      <c r="B32" s="10" t="s">
        <v>118</v>
      </c>
      <c r="C32" s="10" t="s">
        <v>155</v>
      </c>
      <c r="D32" s="11">
        <v>56240</v>
      </c>
      <c r="E32" s="11" t="s">
        <v>120</v>
      </c>
      <c r="F32" s="11" t="s">
        <v>121</v>
      </c>
      <c r="G32" s="12">
        <v>0</v>
      </c>
      <c r="H32" s="12">
        <v>1</v>
      </c>
      <c r="I32" s="13">
        <v>0</v>
      </c>
      <c r="J32" s="10" t="s">
        <v>150</v>
      </c>
      <c r="K32" s="10"/>
      <c r="L32" s="10" t="s">
        <v>151</v>
      </c>
      <c r="M32" s="24" t="s">
        <v>411</v>
      </c>
      <c r="N32" s="24" t="str">
        <f t="shared" si="3"/>
        <v>WIND</v>
      </c>
      <c r="O32" s="24"/>
      <c r="P32" s="12">
        <v>0</v>
      </c>
      <c r="Q32" s="14">
        <v>0.32019999999999998</v>
      </c>
      <c r="R32" s="15">
        <v>120.6</v>
      </c>
      <c r="S32" s="12">
        <v>0</v>
      </c>
      <c r="T32" s="15">
        <v>0</v>
      </c>
      <c r="U32" s="16">
        <v>0</v>
      </c>
      <c r="V32" s="14">
        <v>0</v>
      </c>
      <c r="W32" s="12">
        <v>0</v>
      </c>
      <c r="X32" s="15">
        <v>0</v>
      </c>
      <c r="Y32" s="15">
        <v>0</v>
      </c>
      <c r="Z32" s="15">
        <v>338276</v>
      </c>
      <c r="AA32" s="15">
        <v>0</v>
      </c>
      <c r="AB32" s="17">
        <v>0</v>
      </c>
      <c r="AC32" s="17">
        <v>0</v>
      </c>
      <c r="AD32" s="18" t="s">
        <v>130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338276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338276</v>
      </c>
      <c r="AR32" s="15">
        <v>338276</v>
      </c>
      <c r="AS32" s="15">
        <v>0</v>
      </c>
      <c r="AT32" s="15">
        <v>338276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  <c r="BA32" s="18">
        <v>100</v>
      </c>
      <c r="BB32" s="18">
        <v>0</v>
      </c>
      <c r="BC32" s="18">
        <v>0</v>
      </c>
      <c r="BD32" s="18">
        <v>0</v>
      </c>
      <c r="BE32" s="18">
        <v>0</v>
      </c>
      <c r="BF32" s="18">
        <v>0</v>
      </c>
      <c r="BG32" s="18">
        <v>100</v>
      </c>
      <c r="BH32" s="18">
        <v>100</v>
      </c>
      <c r="BI32" s="18">
        <v>0</v>
      </c>
      <c r="BJ32" s="18">
        <v>100</v>
      </c>
    </row>
    <row r="33" spans="1:62">
      <c r="A33" s="9">
        <v>4358</v>
      </c>
      <c r="B33" s="10" t="s">
        <v>118</v>
      </c>
      <c r="C33" s="10" t="s">
        <v>351</v>
      </c>
      <c r="D33" s="11">
        <v>3574</v>
      </c>
      <c r="E33" s="11" t="s">
        <v>120</v>
      </c>
      <c r="F33" s="11" t="s">
        <v>121</v>
      </c>
      <c r="G33" s="12">
        <v>1</v>
      </c>
      <c r="H33" s="12">
        <v>1</v>
      </c>
      <c r="I33" s="13">
        <v>1</v>
      </c>
      <c r="J33" s="10" t="s">
        <v>125</v>
      </c>
      <c r="K33" s="10" t="s">
        <v>126</v>
      </c>
      <c r="L33" s="10" t="s">
        <v>126</v>
      </c>
      <c r="M33" s="24" t="s">
        <v>379</v>
      </c>
      <c r="N33" s="24" t="str">
        <f t="shared" si="3"/>
        <v>NG_ST</v>
      </c>
      <c r="O33" s="24"/>
      <c r="P33" s="12">
        <v>0</v>
      </c>
      <c r="Q33" s="14">
        <v>1.2999999999999999E-3</v>
      </c>
      <c r="R33" s="15">
        <v>44</v>
      </c>
      <c r="S33" s="12">
        <v>0</v>
      </c>
      <c r="T33" s="15">
        <v>0</v>
      </c>
      <c r="U33" s="16">
        <v>0</v>
      </c>
      <c r="V33" s="14">
        <v>0</v>
      </c>
      <c r="W33" s="12">
        <v>0</v>
      </c>
      <c r="X33" s="15">
        <v>13075.174999999999</v>
      </c>
      <c r="Y33" s="15">
        <v>13075.174999999999</v>
      </c>
      <c r="Z33" s="15">
        <v>484</v>
      </c>
      <c r="AA33" s="15">
        <v>777.9171</v>
      </c>
      <c r="AB33" s="17">
        <v>3214.5333999999998</v>
      </c>
      <c r="AC33" s="17">
        <v>118.8703</v>
      </c>
      <c r="AD33" s="18">
        <v>27014.824400000001</v>
      </c>
      <c r="AE33" s="15">
        <v>0</v>
      </c>
      <c r="AF33" s="15">
        <v>0</v>
      </c>
      <c r="AG33" s="15">
        <v>484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484</v>
      </c>
      <c r="AQ33" s="15">
        <v>0</v>
      </c>
      <c r="AR33" s="15">
        <v>0</v>
      </c>
      <c r="AS33" s="15">
        <v>484</v>
      </c>
      <c r="AT33" s="15">
        <v>0</v>
      </c>
      <c r="AU33" s="18">
        <v>0</v>
      </c>
      <c r="AV33" s="18">
        <v>0</v>
      </c>
      <c r="AW33" s="18">
        <v>100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100</v>
      </c>
      <c r="BG33" s="18">
        <v>0</v>
      </c>
      <c r="BH33" s="18">
        <v>0</v>
      </c>
      <c r="BI33" s="18">
        <v>100</v>
      </c>
      <c r="BJ33" s="18">
        <v>0</v>
      </c>
    </row>
    <row r="34" spans="1:62">
      <c r="A34" s="9">
        <v>4359</v>
      </c>
      <c r="B34" s="10" t="s">
        <v>118</v>
      </c>
      <c r="C34" s="10" t="s">
        <v>156</v>
      </c>
      <c r="D34" s="11">
        <v>52176</v>
      </c>
      <c r="E34" s="11" t="s">
        <v>120</v>
      </c>
      <c r="F34" s="11" t="s">
        <v>121</v>
      </c>
      <c r="G34" s="12">
        <v>2</v>
      </c>
      <c r="H34" s="12">
        <v>3</v>
      </c>
      <c r="I34" s="13">
        <v>1</v>
      </c>
      <c r="J34" s="10" t="s">
        <v>125</v>
      </c>
      <c r="K34" s="10" t="s">
        <v>126</v>
      </c>
      <c r="L34" s="10" t="s">
        <v>126</v>
      </c>
      <c r="M34" s="24" t="s">
        <v>362</v>
      </c>
      <c r="N34" s="24" t="str">
        <f t="shared" si="0"/>
        <v>CCGT</v>
      </c>
      <c r="O34" s="24"/>
      <c r="P34" s="12">
        <v>0</v>
      </c>
      <c r="Q34" s="14">
        <v>0.31180000000000002</v>
      </c>
      <c r="R34" s="15">
        <v>230</v>
      </c>
      <c r="S34" s="12">
        <v>1</v>
      </c>
      <c r="T34" s="15">
        <v>908588</v>
      </c>
      <c r="U34" s="16">
        <v>2.36</v>
      </c>
      <c r="V34" s="14">
        <v>0.75883999999999996</v>
      </c>
      <c r="W34" s="12">
        <v>0</v>
      </c>
      <c r="X34" s="15">
        <v>4503379.0937999999</v>
      </c>
      <c r="Y34" s="15">
        <v>3224416.8437000001</v>
      </c>
      <c r="Z34" s="15">
        <v>628256.39</v>
      </c>
      <c r="AA34" s="15">
        <v>267907.005</v>
      </c>
      <c r="AB34" s="17">
        <v>852.85879999999997</v>
      </c>
      <c r="AC34" s="17">
        <v>118.8593</v>
      </c>
      <c r="AD34" s="18">
        <v>7168.0594000000001</v>
      </c>
      <c r="AE34" s="15">
        <v>0</v>
      </c>
      <c r="AF34" s="15">
        <v>0</v>
      </c>
      <c r="AG34" s="15">
        <v>628256.39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628256.39</v>
      </c>
      <c r="AQ34" s="15">
        <v>0</v>
      </c>
      <c r="AR34" s="15">
        <v>0</v>
      </c>
      <c r="AS34" s="15">
        <v>628256.39</v>
      </c>
      <c r="AT34" s="15">
        <v>0</v>
      </c>
      <c r="AU34" s="18">
        <v>0</v>
      </c>
      <c r="AV34" s="18">
        <v>0</v>
      </c>
      <c r="AW34" s="18">
        <v>100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100</v>
      </c>
      <c r="BG34" s="18">
        <v>0</v>
      </c>
      <c r="BH34" s="18">
        <v>0</v>
      </c>
      <c r="BI34" s="18">
        <v>100</v>
      </c>
      <c r="BJ34" s="18">
        <v>0</v>
      </c>
    </row>
    <row r="35" spans="1:62">
      <c r="A35" s="9">
        <v>4360</v>
      </c>
      <c r="B35" s="10" t="s">
        <v>118</v>
      </c>
      <c r="C35" s="10" t="s">
        <v>157</v>
      </c>
      <c r="D35" s="11">
        <v>56270</v>
      </c>
      <c r="E35" s="11" t="s">
        <v>120</v>
      </c>
      <c r="F35" s="11" t="s">
        <v>121</v>
      </c>
      <c r="G35" s="12">
        <v>0</v>
      </c>
      <c r="H35" s="12">
        <v>1</v>
      </c>
      <c r="I35" s="13">
        <v>0</v>
      </c>
      <c r="J35" s="10" t="s">
        <v>150</v>
      </c>
      <c r="K35" s="10"/>
      <c r="L35" s="10" t="s">
        <v>151</v>
      </c>
      <c r="M35" s="24" t="s">
        <v>411</v>
      </c>
      <c r="N35" s="24" t="str">
        <f t="shared" ref="N35:N37" si="4">IF(L35="GAS",IF(AND(NOT(ISERR(FIND("C",M35))), ISERR(FIND("IC",M35))),"NG_CCGT","NG_" &amp; IF(LEN(M35)=2,M35,MID(M35,2,2))),IF(L35="COAL",L35 &amp; "_" &amp; J35,L35))</f>
        <v>WIND</v>
      </c>
      <c r="O35" s="24"/>
      <c r="P35" s="12">
        <v>0</v>
      </c>
      <c r="Q35" s="14">
        <v>0.37180000000000002</v>
      </c>
      <c r="R35" s="15">
        <v>114</v>
      </c>
      <c r="S35" s="12">
        <v>0</v>
      </c>
      <c r="T35" s="15">
        <v>0</v>
      </c>
      <c r="U35" s="16">
        <v>0</v>
      </c>
      <c r="V35" s="14">
        <v>0</v>
      </c>
      <c r="W35" s="12">
        <v>0</v>
      </c>
      <c r="X35" s="15">
        <v>0</v>
      </c>
      <c r="Y35" s="15">
        <v>0</v>
      </c>
      <c r="Z35" s="15">
        <v>371288</v>
      </c>
      <c r="AA35" s="15">
        <v>0</v>
      </c>
      <c r="AB35" s="17">
        <v>0</v>
      </c>
      <c r="AC35" s="17">
        <v>0</v>
      </c>
      <c r="AD35" s="18" t="s">
        <v>130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371288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371288</v>
      </c>
      <c r="AR35" s="15">
        <v>371288</v>
      </c>
      <c r="AS35" s="15">
        <v>0</v>
      </c>
      <c r="AT35" s="15">
        <v>371288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100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100</v>
      </c>
      <c r="BH35" s="18">
        <v>100</v>
      </c>
      <c r="BI35" s="18">
        <v>0</v>
      </c>
      <c r="BJ35" s="18">
        <v>100</v>
      </c>
    </row>
    <row r="36" spans="1:62">
      <c r="A36" s="9">
        <v>4361</v>
      </c>
      <c r="B36" s="10" t="s">
        <v>118</v>
      </c>
      <c r="C36" s="10" t="s">
        <v>327</v>
      </c>
      <c r="D36" s="11">
        <v>791</v>
      </c>
      <c r="E36" s="11" t="s">
        <v>120</v>
      </c>
      <c r="F36" s="11" t="s">
        <v>121</v>
      </c>
      <c r="G36" s="12">
        <v>0</v>
      </c>
      <c r="H36" s="12">
        <v>2</v>
      </c>
      <c r="I36" s="13">
        <v>0</v>
      </c>
      <c r="J36" s="10" t="s">
        <v>128</v>
      </c>
      <c r="K36" s="10"/>
      <c r="L36" s="10" t="s">
        <v>129</v>
      </c>
      <c r="M36" s="24" t="s">
        <v>408</v>
      </c>
      <c r="N36" s="24" t="str">
        <f t="shared" si="4"/>
        <v>HYDRO</v>
      </c>
      <c r="O36" s="24"/>
      <c r="P36" s="12">
        <v>0</v>
      </c>
      <c r="Q36" s="14">
        <v>0.31929999999999997</v>
      </c>
      <c r="R36" s="15">
        <v>6</v>
      </c>
      <c r="S36" s="12">
        <v>0</v>
      </c>
      <c r="T36" s="15">
        <v>0</v>
      </c>
      <c r="U36" s="16">
        <v>0</v>
      </c>
      <c r="V36" s="14">
        <v>0</v>
      </c>
      <c r="W36" s="12">
        <v>0</v>
      </c>
      <c r="X36" s="15">
        <v>0</v>
      </c>
      <c r="Y36" s="15">
        <v>0</v>
      </c>
      <c r="Z36" s="15">
        <v>16782</v>
      </c>
      <c r="AA36" s="15">
        <v>0</v>
      </c>
      <c r="AB36" s="17">
        <v>0</v>
      </c>
      <c r="AC36" s="17">
        <v>0</v>
      </c>
      <c r="AD36" s="18" t="s">
        <v>130</v>
      </c>
      <c r="AE36" s="15">
        <v>0</v>
      </c>
      <c r="AF36" s="15">
        <v>0</v>
      </c>
      <c r="AG36" s="15">
        <v>0</v>
      </c>
      <c r="AH36" s="15">
        <v>0</v>
      </c>
      <c r="AI36" s="15">
        <v>16782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16782</v>
      </c>
      <c r="AR36" s="15">
        <v>0</v>
      </c>
      <c r="AS36" s="15">
        <v>0</v>
      </c>
      <c r="AT36" s="15">
        <v>16782</v>
      </c>
      <c r="AU36" s="18">
        <v>0</v>
      </c>
      <c r="AV36" s="18">
        <v>0</v>
      </c>
      <c r="AW36" s="18">
        <v>0</v>
      </c>
      <c r="AX36" s="18">
        <v>0</v>
      </c>
      <c r="AY36" s="18">
        <v>100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8">
        <v>100</v>
      </c>
      <c r="BH36" s="18">
        <v>0</v>
      </c>
      <c r="BI36" s="18">
        <v>0</v>
      </c>
      <c r="BJ36" s="18">
        <v>100</v>
      </c>
    </row>
    <row r="37" spans="1:62">
      <c r="A37" s="9">
        <v>4362</v>
      </c>
      <c r="B37" s="10" t="s">
        <v>118</v>
      </c>
      <c r="C37" s="10" t="s">
        <v>158</v>
      </c>
      <c r="D37" s="11">
        <v>3460</v>
      </c>
      <c r="E37" s="11" t="s">
        <v>120</v>
      </c>
      <c r="F37" s="11" t="s">
        <v>121</v>
      </c>
      <c r="G37" s="12">
        <v>2</v>
      </c>
      <c r="H37" s="12">
        <v>3</v>
      </c>
      <c r="I37" s="13">
        <v>1</v>
      </c>
      <c r="J37" s="10" t="s">
        <v>125</v>
      </c>
      <c r="K37" s="10" t="s">
        <v>126</v>
      </c>
      <c r="L37" s="10" t="s">
        <v>126</v>
      </c>
      <c r="M37" s="24" t="s">
        <v>379</v>
      </c>
      <c r="N37" s="24" t="str">
        <f t="shared" si="4"/>
        <v>NG_ST</v>
      </c>
      <c r="O37" s="24" t="s">
        <v>407</v>
      </c>
      <c r="P37" s="12">
        <v>0</v>
      </c>
      <c r="Q37" s="14">
        <v>9.2899999999999996E-2</v>
      </c>
      <c r="R37" s="32">
        <v>1530</v>
      </c>
      <c r="S37" s="12">
        <v>0</v>
      </c>
      <c r="T37" s="15">
        <v>0</v>
      </c>
      <c r="U37" s="16">
        <v>0</v>
      </c>
      <c r="V37" s="14">
        <v>0</v>
      </c>
      <c r="W37" s="12">
        <v>0</v>
      </c>
      <c r="X37" s="15">
        <v>20029530.910999998</v>
      </c>
      <c r="Y37" s="15">
        <v>12535793.200999999</v>
      </c>
      <c r="Z37" s="15">
        <v>1866800</v>
      </c>
      <c r="AA37" s="15">
        <v>1191573.4739999999</v>
      </c>
      <c r="AB37" s="17">
        <v>1276.5947000000001</v>
      </c>
      <c r="AC37" s="17">
        <v>118.8605</v>
      </c>
      <c r="AD37" s="18">
        <v>10729.3395</v>
      </c>
      <c r="AE37" s="15">
        <v>0</v>
      </c>
      <c r="AF37" s="15">
        <v>0</v>
      </c>
      <c r="AG37" s="15">
        <v>1866800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1866800</v>
      </c>
      <c r="AQ37" s="15">
        <v>0</v>
      </c>
      <c r="AR37" s="15">
        <v>0</v>
      </c>
      <c r="AS37" s="15">
        <v>1866800</v>
      </c>
      <c r="AT37" s="15">
        <v>0</v>
      </c>
      <c r="AU37" s="18">
        <v>0</v>
      </c>
      <c r="AV37" s="18">
        <v>0</v>
      </c>
      <c r="AW37" s="18">
        <v>100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100</v>
      </c>
      <c r="BG37" s="18">
        <v>0</v>
      </c>
      <c r="BH37" s="18">
        <v>0</v>
      </c>
      <c r="BI37" s="18">
        <v>100</v>
      </c>
      <c r="BJ37" s="18">
        <v>0</v>
      </c>
    </row>
    <row r="38" spans="1:62">
      <c r="A38" s="9">
        <v>4364</v>
      </c>
      <c r="B38" s="10" t="s">
        <v>118</v>
      </c>
      <c r="C38" s="10" t="s">
        <v>301</v>
      </c>
      <c r="D38" s="11">
        <v>10243</v>
      </c>
      <c r="E38" s="11" t="s">
        <v>120</v>
      </c>
      <c r="F38" s="11" t="s">
        <v>121</v>
      </c>
      <c r="G38" s="12">
        <v>0</v>
      </c>
      <c r="H38" s="12">
        <v>1</v>
      </c>
      <c r="I38" s="13">
        <v>1</v>
      </c>
      <c r="J38" s="10" t="s">
        <v>125</v>
      </c>
      <c r="K38" s="10" t="s">
        <v>126</v>
      </c>
      <c r="L38" s="10" t="s">
        <v>126</v>
      </c>
      <c r="M38" s="24" t="s">
        <v>410</v>
      </c>
      <c r="N38" s="24" t="str">
        <f t="shared" si="0"/>
        <v>NG_GT</v>
      </c>
      <c r="O38" s="24"/>
      <c r="P38" s="12">
        <v>0</v>
      </c>
      <c r="Q38" s="14">
        <v>2.76E-2</v>
      </c>
      <c r="R38" s="15">
        <v>44.2</v>
      </c>
      <c r="S38" s="12">
        <v>1</v>
      </c>
      <c r="T38" s="15">
        <v>993928.8</v>
      </c>
      <c r="U38" s="16">
        <v>3.6700000000000003E-2</v>
      </c>
      <c r="V38" s="14">
        <v>0.47183000000000003</v>
      </c>
      <c r="W38" s="12">
        <v>0</v>
      </c>
      <c r="X38" s="15">
        <v>660437.90870000003</v>
      </c>
      <c r="Y38" s="15">
        <v>323823.53460000001</v>
      </c>
      <c r="Z38" s="15">
        <v>10700</v>
      </c>
      <c r="AA38" s="15">
        <v>38638.606800000001</v>
      </c>
      <c r="AB38" s="17">
        <v>7222.1695</v>
      </c>
      <c r="AC38" s="17">
        <v>116.8879</v>
      </c>
      <c r="AD38" s="18">
        <v>61723.169000000002</v>
      </c>
      <c r="AE38" s="15">
        <v>0</v>
      </c>
      <c r="AF38" s="15">
        <v>0</v>
      </c>
      <c r="AG38" s="15">
        <v>10700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10700</v>
      </c>
      <c r="AQ38" s="15">
        <v>0</v>
      </c>
      <c r="AR38" s="15">
        <v>0</v>
      </c>
      <c r="AS38" s="15">
        <v>10700</v>
      </c>
      <c r="AT38" s="15">
        <v>0</v>
      </c>
      <c r="AU38" s="18">
        <v>0</v>
      </c>
      <c r="AV38" s="18">
        <v>0</v>
      </c>
      <c r="AW38" s="18">
        <v>100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0</v>
      </c>
      <c r="BF38" s="18">
        <v>100</v>
      </c>
      <c r="BG38" s="18">
        <v>0</v>
      </c>
      <c r="BH38" s="18">
        <v>0</v>
      </c>
      <c r="BI38" s="18">
        <v>100</v>
      </c>
      <c r="BJ38" s="18">
        <v>0</v>
      </c>
    </row>
    <row r="39" spans="1:62">
      <c r="A39" s="9">
        <v>4365</v>
      </c>
      <c r="B39" s="10" t="s">
        <v>118</v>
      </c>
      <c r="C39" s="10" t="s">
        <v>248</v>
      </c>
      <c r="D39" s="11">
        <v>10184</v>
      </c>
      <c r="E39" s="11" t="s">
        <v>120</v>
      </c>
      <c r="F39" s="11" t="s">
        <v>121</v>
      </c>
      <c r="G39" s="12">
        <v>0</v>
      </c>
      <c r="H39" s="12">
        <v>3</v>
      </c>
      <c r="I39" s="13">
        <v>1</v>
      </c>
      <c r="J39" s="10" t="s">
        <v>125</v>
      </c>
      <c r="K39" s="10" t="s">
        <v>126</v>
      </c>
      <c r="L39" s="10" t="s">
        <v>126</v>
      </c>
      <c r="M39" s="24" t="s">
        <v>363</v>
      </c>
      <c r="N39" s="24" t="str">
        <f t="shared" si="0"/>
        <v>NG_IC</v>
      </c>
      <c r="O39" s="25"/>
      <c r="P39" s="12">
        <v>0</v>
      </c>
      <c r="Q39" s="14">
        <v>0.10440000000000001</v>
      </c>
      <c r="R39" s="15">
        <v>14.3</v>
      </c>
      <c r="S39" s="12">
        <v>1</v>
      </c>
      <c r="T39" s="15">
        <v>22405.599999999999</v>
      </c>
      <c r="U39" s="16">
        <v>1.9924999999999999</v>
      </c>
      <c r="V39" s="14">
        <v>0.726522</v>
      </c>
      <c r="W39" s="12">
        <v>0</v>
      </c>
      <c r="X39" s="15">
        <v>220543.7193</v>
      </c>
      <c r="Y39" s="15">
        <v>106939.6669</v>
      </c>
      <c r="Z39" s="15">
        <v>13080</v>
      </c>
      <c r="AA39" s="15">
        <v>13015.551799999999</v>
      </c>
      <c r="AB39" s="17">
        <v>1990.1455000000001</v>
      </c>
      <c r="AC39" s="17">
        <v>117.9003</v>
      </c>
      <c r="AD39" s="18">
        <v>16861.140599999999</v>
      </c>
      <c r="AE39" s="15">
        <v>0</v>
      </c>
      <c r="AF39" s="15">
        <v>287.14499999999998</v>
      </c>
      <c r="AG39" s="15">
        <v>12792.855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13080</v>
      </c>
      <c r="AQ39" s="15">
        <v>0</v>
      </c>
      <c r="AR39" s="15">
        <v>0</v>
      </c>
      <c r="AS39" s="15">
        <v>13080</v>
      </c>
      <c r="AT39" s="15">
        <v>0</v>
      </c>
      <c r="AU39" s="18">
        <v>0</v>
      </c>
      <c r="AV39" s="18">
        <v>2.1953</v>
      </c>
      <c r="AW39" s="18">
        <v>97.804699999999997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100</v>
      </c>
      <c r="BG39" s="18">
        <v>0</v>
      </c>
      <c r="BH39" s="18">
        <v>0</v>
      </c>
      <c r="BI39" s="18">
        <v>100</v>
      </c>
      <c r="BJ39" s="18">
        <v>0</v>
      </c>
    </row>
    <row r="40" spans="1:62">
      <c r="A40" s="9">
        <v>4366</v>
      </c>
      <c r="B40" s="10" t="s">
        <v>118</v>
      </c>
      <c r="C40" s="10" t="s">
        <v>160</v>
      </c>
      <c r="D40" s="11">
        <v>55299</v>
      </c>
      <c r="E40" s="11" t="s">
        <v>120</v>
      </c>
      <c r="F40" s="11" t="s">
        <v>121</v>
      </c>
      <c r="G40" s="12">
        <v>2</v>
      </c>
      <c r="H40" s="12">
        <v>3</v>
      </c>
      <c r="I40" s="13">
        <v>1</v>
      </c>
      <c r="J40" s="10" t="s">
        <v>125</v>
      </c>
      <c r="K40" s="10" t="s">
        <v>126</v>
      </c>
      <c r="L40" s="10" t="s">
        <v>126</v>
      </c>
      <c r="M40" s="24" t="s">
        <v>365</v>
      </c>
      <c r="N40" s="24" t="str">
        <f t="shared" si="0"/>
        <v>CCGT</v>
      </c>
      <c r="O40" s="24"/>
      <c r="P40" s="12">
        <v>0</v>
      </c>
      <c r="Q40" s="14">
        <v>0.43269999999999997</v>
      </c>
      <c r="R40" s="15">
        <v>715</v>
      </c>
      <c r="S40" s="12">
        <v>1</v>
      </c>
      <c r="T40" s="15">
        <v>8566361.5999999996</v>
      </c>
      <c r="U40" s="16">
        <v>1.0797000000000001</v>
      </c>
      <c r="V40" s="19">
        <v>0.59010099999999999</v>
      </c>
      <c r="W40" s="12">
        <v>0</v>
      </c>
      <c r="X40" s="15">
        <v>16761476.8857</v>
      </c>
      <c r="Y40" s="15">
        <v>6734126.1530999998</v>
      </c>
      <c r="Z40" s="15">
        <v>2710014.13</v>
      </c>
      <c r="AA40" s="15">
        <v>997127.0784</v>
      </c>
      <c r="AB40" s="17">
        <v>735.88329999999996</v>
      </c>
      <c r="AC40" s="17">
        <v>118.8573</v>
      </c>
      <c r="AD40" s="18">
        <v>6185.0146000000004</v>
      </c>
      <c r="AE40" s="15">
        <v>0</v>
      </c>
      <c r="AF40" s="15">
        <v>0</v>
      </c>
      <c r="AG40" s="15">
        <v>1966801.548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743212.58200000005</v>
      </c>
      <c r="AO40" s="15">
        <v>0</v>
      </c>
      <c r="AP40" s="15">
        <v>2710014.13</v>
      </c>
      <c r="AQ40" s="15">
        <v>0</v>
      </c>
      <c r="AR40" s="15">
        <v>0</v>
      </c>
      <c r="AS40" s="15">
        <v>2710014.13</v>
      </c>
      <c r="AT40" s="15">
        <v>0</v>
      </c>
      <c r="AU40" s="18">
        <v>0</v>
      </c>
      <c r="AV40" s="18">
        <v>0</v>
      </c>
      <c r="AW40" s="18">
        <v>72.575299999999999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27.424700000000001</v>
      </c>
      <c r="BE40" s="18">
        <v>0</v>
      </c>
      <c r="BF40" s="18">
        <v>100</v>
      </c>
      <c r="BG40" s="18">
        <v>0</v>
      </c>
      <c r="BH40" s="18">
        <v>0</v>
      </c>
      <c r="BI40" s="18">
        <v>100</v>
      </c>
      <c r="BJ40" s="18">
        <v>0</v>
      </c>
    </row>
    <row r="41" spans="1:62">
      <c r="A41" s="9">
        <v>4367</v>
      </c>
      <c r="B41" s="10" t="s">
        <v>118</v>
      </c>
      <c r="C41" s="10" t="s">
        <v>161</v>
      </c>
      <c r="D41" s="11">
        <v>55187</v>
      </c>
      <c r="E41" s="11" t="s">
        <v>120</v>
      </c>
      <c r="F41" s="11" t="s">
        <v>121</v>
      </c>
      <c r="G41" s="12">
        <v>4</v>
      </c>
      <c r="H41" s="12">
        <v>5</v>
      </c>
      <c r="I41" s="13">
        <v>1</v>
      </c>
      <c r="J41" s="10" t="s">
        <v>125</v>
      </c>
      <c r="K41" s="10" t="s">
        <v>126</v>
      </c>
      <c r="L41" s="10" t="s">
        <v>126</v>
      </c>
      <c r="M41" s="24" t="s">
        <v>364</v>
      </c>
      <c r="N41" s="24" t="str">
        <f t="shared" si="0"/>
        <v>CCGT</v>
      </c>
      <c r="O41" s="24"/>
      <c r="P41" s="12">
        <v>0</v>
      </c>
      <c r="Q41" s="14">
        <v>0.64800000000000002</v>
      </c>
      <c r="R41" s="15">
        <v>918.3</v>
      </c>
      <c r="S41" s="12">
        <v>1</v>
      </c>
      <c r="T41" s="15">
        <v>22018999.199999999</v>
      </c>
      <c r="U41" s="16">
        <v>0.80800000000000005</v>
      </c>
      <c r="V41" s="14">
        <v>0.51861299999999999</v>
      </c>
      <c r="W41" s="12">
        <v>0</v>
      </c>
      <c r="X41" s="15">
        <v>27181158.668299999</v>
      </c>
      <c r="Y41" s="15">
        <v>12034301.7335</v>
      </c>
      <c r="Z41" s="15">
        <v>5212797.46</v>
      </c>
      <c r="AA41" s="15">
        <v>1616978.2553999999</v>
      </c>
      <c r="AB41" s="17">
        <v>620.38789999999995</v>
      </c>
      <c r="AC41" s="17">
        <v>118.8567</v>
      </c>
      <c r="AD41" s="18">
        <v>5214.3131999999996</v>
      </c>
      <c r="AE41" s="15">
        <v>0</v>
      </c>
      <c r="AF41" s="15">
        <v>0</v>
      </c>
      <c r="AG41" s="15">
        <v>5212797.46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5212797.46</v>
      </c>
      <c r="AQ41" s="15">
        <v>0</v>
      </c>
      <c r="AR41" s="15">
        <v>0</v>
      </c>
      <c r="AS41" s="15">
        <v>5212797.46</v>
      </c>
      <c r="AT41" s="15">
        <v>0</v>
      </c>
      <c r="AU41" s="18">
        <v>0</v>
      </c>
      <c r="AV41" s="18">
        <v>0</v>
      </c>
      <c r="AW41" s="18">
        <v>100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100</v>
      </c>
      <c r="BG41" s="18">
        <v>0</v>
      </c>
      <c r="BH41" s="18">
        <v>0</v>
      </c>
      <c r="BI41" s="18">
        <v>100</v>
      </c>
      <c r="BJ41" s="18">
        <v>0</v>
      </c>
    </row>
    <row r="42" spans="1:62">
      <c r="A42" s="9">
        <v>4368</v>
      </c>
      <c r="B42" s="10" t="s">
        <v>118</v>
      </c>
      <c r="C42" s="10" t="s">
        <v>162</v>
      </c>
      <c r="D42" s="11">
        <v>10418</v>
      </c>
      <c r="E42" s="11" t="s">
        <v>120</v>
      </c>
      <c r="F42" s="11" t="s">
        <v>121</v>
      </c>
      <c r="G42" s="12">
        <v>0</v>
      </c>
      <c r="H42" s="12">
        <v>4</v>
      </c>
      <c r="I42" s="13">
        <v>1</v>
      </c>
      <c r="J42" s="10" t="s">
        <v>125</v>
      </c>
      <c r="K42" s="10" t="s">
        <v>126</v>
      </c>
      <c r="L42" s="10" t="s">
        <v>126</v>
      </c>
      <c r="M42" s="24" t="s">
        <v>379</v>
      </c>
      <c r="N42" s="24" t="str">
        <f t="shared" si="0"/>
        <v>NG_ST</v>
      </c>
      <c r="O42" s="24"/>
      <c r="P42" s="12">
        <v>0</v>
      </c>
      <c r="Q42" s="14">
        <v>0.4783</v>
      </c>
      <c r="R42" s="15">
        <v>55.3</v>
      </c>
      <c r="S42" s="12">
        <v>1</v>
      </c>
      <c r="T42" s="15">
        <v>2827358.4</v>
      </c>
      <c r="U42" s="16">
        <v>0.2797</v>
      </c>
      <c r="V42" s="14">
        <v>0.27162700000000001</v>
      </c>
      <c r="W42" s="12">
        <v>0</v>
      </c>
      <c r="X42" s="15">
        <v>1452707.0637000001</v>
      </c>
      <c r="Y42" s="15">
        <v>636738.04740000004</v>
      </c>
      <c r="Z42" s="15">
        <v>231699.05</v>
      </c>
      <c r="AA42" s="15">
        <v>84989.938200000004</v>
      </c>
      <c r="AB42" s="17">
        <v>733.62350000000004</v>
      </c>
      <c r="AC42" s="17">
        <v>116.8879</v>
      </c>
      <c r="AD42" s="18">
        <v>6269.8015999999998</v>
      </c>
      <c r="AE42" s="15">
        <v>0</v>
      </c>
      <c r="AF42" s="15">
        <v>0</v>
      </c>
      <c r="AG42" s="15">
        <v>231699.05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231699.05</v>
      </c>
      <c r="AQ42" s="15">
        <v>0</v>
      </c>
      <c r="AR42" s="15">
        <v>0</v>
      </c>
      <c r="AS42" s="15">
        <v>231699.05</v>
      </c>
      <c r="AT42" s="15">
        <v>0</v>
      </c>
      <c r="AU42" s="18">
        <v>0</v>
      </c>
      <c r="AV42" s="18">
        <v>0</v>
      </c>
      <c r="AW42" s="18">
        <v>100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100</v>
      </c>
      <c r="BG42" s="18">
        <v>0</v>
      </c>
      <c r="BH42" s="18">
        <v>0</v>
      </c>
      <c r="BI42" s="18">
        <v>100</v>
      </c>
      <c r="BJ42" s="18">
        <v>0</v>
      </c>
    </row>
    <row r="43" spans="1:62">
      <c r="A43" s="9">
        <v>4369</v>
      </c>
      <c r="B43" s="10" t="s">
        <v>118</v>
      </c>
      <c r="C43" s="10" t="s">
        <v>146</v>
      </c>
      <c r="D43" s="11">
        <v>10154</v>
      </c>
      <c r="E43" s="11" t="s">
        <v>120</v>
      </c>
      <c r="F43" s="11" t="s">
        <v>121</v>
      </c>
      <c r="G43" s="12">
        <v>0</v>
      </c>
      <c r="H43" s="12">
        <v>1</v>
      </c>
      <c r="I43" s="13">
        <v>1</v>
      </c>
      <c r="J43" s="10" t="s">
        <v>125</v>
      </c>
      <c r="K43" s="10" t="s">
        <v>126</v>
      </c>
      <c r="L43" s="10" t="s">
        <v>126</v>
      </c>
      <c r="M43" s="24" t="s">
        <v>410</v>
      </c>
      <c r="N43" s="24" t="str">
        <f t="shared" si="0"/>
        <v>NG_GT</v>
      </c>
      <c r="O43" s="24"/>
      <c r="P43" s="12">
        <v>0</v>
      </c>
      <c r="Q43" s="14">
        <v>0.73040000000000005</v>
      </c>
      <c r="R43" s="15">
        <v>41</v>
      </c>
      <c r="S43" s="12">
        <v>1</v>
      </c>
      <c r="T43" s="15">
        <v>2379766.4</v>
      </c>
      <c r="U43" s="16">
        <v>0.37619999999999998</v>
      </c>
      <c r="V43" s="14">
        <v>0.33407199999999998</v>
      </c>
      <c r="W43" s="12">
        <v>0</v>
      </c>
      <c r="X43" s="15">
        <v>1382328.5859999999</v>
      </c>
      <c r="Y43" s="15">
        <v>677777.01170000003</v>
      </c>
      <c r="Z43" s="15">
        <v>262345</v>
      </c>
      <c r="AA43" s="15">
        <v>80872.478700000007</v>
      </c>
      <c r="AB43" s="17">
        <v>616.53530000000001</v>
      </c>
      <c r="AC43" s="17">
        <v>116.8879</v>
      </c>
      <c r="AD43" s="18">
        <v>5269.125</v>
      </c>
      <c r="AE43" s="15">
        <v>0</v>
      </c>
      <c r="AF43" s="15">
        <v>0</v>
      </c>
      <c r="AG43" s="15">
        <v>262345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262345</v>
      </c>
      <c r="AQ43" s="15">
        <v>0</v>
      </c>
      <c r="AR43" s="15">
        <v>0</v>
      </c>
      <c r="AS43" s="15">
        <v>262345</v>
      </c>
      <c r="AT43" s="15">
        <v>0</v>
      </c>
      <c r="AU43" s="18">
        <v>0</v>
      </c>
      <c r="AV43" s="18">
        <v>0</v>
      </c>
      <c r="AW43" s="18">
        <v>100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100</v>
      </c>
      <c r="BG43" s="18">
        <v>0</v>
      </c>
      <c r="BH43" s="18">
        <v>0</v>
      </c>
      <c r="BI43" s="18">
        <v>100</v>
      </c>
      <c r="BJ43" s="18">
        <v>0</v>
      </c>
    </row>
    <row r="44" spans="1:62">
      <c r="A44" s="9">
        <v>4370</v>
      </c>
      <c r="B44" s="10" t="s">
        <v>118</v>
      </c>
      <c r="C44" s="10" t="s">
        <v>163</v>
      </c>
      <c r="D44" s="11">
        <v>10741</v>
      </c>
      <c r="E44" s="11" t="s">
        <v>120</v>
      </c>
      <c r="F44" s="11" t="s">
        <v>121</v>
      </c>
      <c r="G44" s="12">
        <v>0</v>
      </c>
      <c r="H44" s="12">
        <v>5</v>
      </c>
      <c r="I44" s="13">
        <v>1</v>
      </c>
      <c r="J44" s="10" t="s">
        <v>125</v>
      </c>
      <c r="K44" s="10" t="s">
        <v>126</v>
      </c>
      <c r="L44" s="10" t="s">
        <v>126</v>
      </c>
      <c r="M44" s="24" t="s">
        <v>366</v>
      </c>
      <c r="N44" s="24" t="str">
        <f t="shared" si="0"/>
        <v>CCGT</v>
      </c>
      <c r="O44" s="24"/>
      <c r="P44" s="12">
        <v>0</v>
      </c>
      <c r="Q44" s="14">
        <v>0.1321</v>
      </c>
      <c r="R44" s="15">
        <v>465.2</v>
      </c>
      <c r="S44" s="12">
        <v>1</v>
      </c>
      <c r="T44" s="15">
        <v>2009898.4</v>
      </c>
      <c r="U44" s="16">
        <v>0.91410000000000002</v>
      </c>
      <c r="V44" s="14">
        <v>0.54931099999999999</v>
      </c>
      <c r="W44" s="12">
        <v>0</v>
      </c>
      <c r="X44" s="15">
        <v>3030983.1589000002</v>
      </c>
      <c r="Y44" s="15">
        <v>1698387.5575000001</v>
      </c>
      <c r="Z44" s="15">
        <v>538318.96</v>
      </c>
      <c r="AA44" s="15">
        <v>177326.23300000001</v>
      </c>
      <c r="AB44" s="17">
        <v>658.81470000000002</v>
      </c>
      <c r="AC44" s="17">
        <v>116.8879</v>
      </c>
      <c r="AD44" s="18">
        <v>5630.4596000000001</v>
      </c>
      <c r="AE44" s="15">
        <v>0</v>
      </c>
      <c r="AF44" s="15">
        <v>0</v>
      </c>
      <c r="AG44" s="15">
        <v>538318.96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538318.96</v>
      </c>
      <c r="AQ44" s="15">
        <v>0</v>
      </c>
      <c r="AR44" s="15">
        <v>0</v>
      </c>
      <c r="AS44" s="15">
        <v>538318.96</v>
      </c>
      <c r="AT44" s="15">
        <v>0</v>
      </c>
      <c r="AU44" s="18">
        <v>0</v>
      </c>
      <c r="AV44" s="18">
        <v>0</v>
      </c>
      <c r="AW44" s="18">
        <v>100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100</v>
      </c>
      <c r="BG44" s="18">
        <v>0</v>
      </c>
      <c r="BH44" s="18">
        <v>0</v>
      </c>
      <c r="BI44" s="18">
        <v>100</v>
      </c>
      <c r="BJ44" s="18">
        <v>0</v>
      </c>
    </row>
    <row r="45" spans="1:62">
      <c r="A45" s="9">
        <v>4371</v>
      </c>
      <c r="B45" s="10" t="s">
        <v>118</v>
      </c>
      <c r="C45" s="10" t="s">
        <v>333</v>
      </c>
      <c r="D45" s="11">
        <v>55554</v>
      </c>
      <c r="E45" s="11" t="s">
        <v>120</v>
      </c>
      <c r="F45" s="11" t="s">
        <v>121</v>
      </c>
      <c r="G45" s="12">
        <v>0</v>
      </c>
      <c r="H45" s="12">
        <v>4</v>
      </c>
      <c r="I45" s="13">
        <v>1</v>
      </c>
      <c r="J45" s="10" t="s">
        <v>313</v>
      </c>
      <c r="K45" s="10"/>
      <c r="L45" s="10" t="s">
        <v>314</v>
      </c>
      <c r="M45" s="24" t="s">
        <v>409</v>
      </c>
      <c r="N45" s="24" t="str">
        <f t="shared" ref="N45:N48" si="5">IF(L45="GAS",IF(AND(NOT(ISERR(FIND("C",M45))), ISERR(FIND("IC",M45))),"NG_CCGT","NG_" &amp; IF(LEN(M45)=2,M45,MID(M45,2,2))),IF(L45="COAL",L45 &amp; "_" &amp; J45,L45))</f>
        <v>BIOMASS</v>
      </c>
      <c r="O45" s="24"/>
      <c r="P45" s="12">
        <v>0</v>
      </c>
      <c r="Q45" s="14">
        <v>0.74099999999999999</v>
      </c>
      <c r="R45" s="15">
        <v>5.2</v>
      </c>
      <c r="S45" s="12">
        <v>0</v>
      </c>
      <c r="T45" s="15">
        <v>0</v>
      </c>
      <c r="U45" s="16">
        <v>0</v>
      </c>
      <c r="V45" s="19">
        <v>0</v>
      </c>
      <c r="W45" s="12">
        <v>0</v>
      </c>
      <c r="X45" s="15">
        <v>379048</v>
      </c>
      <c r="Y45" s="15">
        <v>120170</v>
      </c>
      <c r="Z45" s="15">
        <v>33756</v>
      </c>
      <c r="AA45" s="15">
        <v>0</v>
      </c>
      <c r="AB45" s="17">
        <v>0</v>
      </c>
      <c r="AC45" s="17">
        <v>0</v>
      </c>
      <c r="AD45" s="18">
        <v>11229.0556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33756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33756</v>
      </c>
      <c r="AR45" s="15">
        <v>33756</v>
      </c>
      <c r="AS45" s="15">
        <v>33756</v>
      </c>
      <c r="AT45" s="15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100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100</v>
      </c>
      <c r="BH45" s="18">
        <v>100</v>
      </c>
      <c r="BI45" s="18">
        <v>100</v>
      </c>
      <c r="BJ45" s="18">
        <v>0</v>
      </c>
    </row>
    <row r="46" spans="1:62">
      <c r="A46" s="9">
        <v>4372</v>
      </c>
      <c r="B46" s="10" t="s">
        <v>118</v>
      </c>
      <c r="C46" s="10" t="s">
        <v>164</v>
      </c>
      <c r="D46" s="11">
        <v>6178</v>
      </c>
      <c r="E46" s="11" t="s">
        <v>120</v>
      </c>
      <c r="F46" s="11" t="s">
        <v>121</v>
      </c>
      <c r="G46" s="12">
        <v>1</v>
      </c>
      <c r="H46" s="12">
        <v>1</v>
      </c>
      <c r="I46" s="13">
        <v>1</v>
      </c>
      <c r="J46" s="10" t="s">
        <v>166</v>
      </c>
      <c r="K46" s="10" t="s">
        <v>148</v>
      </c>
      <c r="L46" s="10" t="s">
        <v>148</v>
      </c>
      <c r="M46" s="24" t="s">
        <v>379</v>
      </c>
      <c r="N46" s="24" t="str">
        <f t="shared" si="5"/>
        <v>COAL_SUB</v>
      </c>
      <c r="O46" s="24"/>
      <c r="P46" s="12">
        <v>1</v>
      </c>
      <c r="Q46" s="14">
        <v>0.80189999999999995</v>
      </c>
      <c r="R46" s="15">
        <v>600.4</v>
      </c>
      <c r="S46" s="12">
        <v>0</v>
      </c>
      <c r="T46" s="15">
        <v>0</v>
      </c>
      <c r="U46" s="16">
        <v>0</v>
      </c>
      <c r="V46" s="14">
        <v>0</v>
      </c>
      <c r="W46" s="12">
        <v>0</v>
      </c>
      <c r="X46" s="15">
        <v>42738057.945</v>
      </c>
      <c r="Y46" s="15">
        <v>21297732.824999999</v>
      </c>
      <c r="Z46" s="15">
        <v>4217795</v>
      </c>
      <c r="AA46" s="15">
        <v>4409091.1279999996</v>
      </c>
      <c r="AB46" s="17">
        <v>2090.7091</v>
      </c>
      <c r="AC46" s="17">
        <v>205.20009999999999</v>
      </c>
      <c r="AD46" s="18">
        <v>10132.796399999999</v>
      </c>
      <c r="AE46" s="15">
        <v>4217795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4217795</v>
      </c>
      <c r="AQ46" s="15">
        <v>0</v>
      </c>
      <c r="AR46" s="15">
        <v>0</v>
      </c>
      <c r="AS46" s="15">
        <v>4217795</v>
      </c>
      <c r="AT46" s="15">
        <v>0</v>
      </c>
      <c r="AU46" s="18">
        <v>100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100</v>
      </c>
      <c r="BG46" s="18">
        <v>0</v>
      </c>
      <c r="BH46" s="18">
        <v>0</v>
      </c>
      <c r="BI46" s="18">
        <v>100</v>
      </c>
      <c r="BJ46" s="18">
        <v>0</v>
      </c>
    </row>
    <row r="47" spans="1:62">
      <c r="A47" s="9">
        <v>4373</v>
      </c>
      <c r="B47" s="10" t="s">
        <v>118</v>
      </c>
      <c r="C47" s="10" t="s">
        <v>165</v>
      </c>
      <c r="D47" s="11">
        <v>56350</v>
      </c>
      <c r="E47" s="11" t="s">
        <v>120</v>
      </c>
      <c r="F47" s="11" t="s">
        <v>121</v>
      </c>
      <c r="G47" s="12">
        <v>2</v>
      </c>
      <c r="H47" s="12">
        <v>5</v>
      </c>
      <c r="I47" s="13">
        <v>1</v>
      </c>
      <c r="J47" s="10" t="s">
        <v>125</v>
      </c>
      <c r="K47" s="10" t="s">
        <v>126</v>
      </c>
      <c r="L47" s="10" t="s">
        <v>126</v>
      </c>
      <c r="M47" s="24" t="s">
        <v>367</v>
      </c>
      <c r="N47" s="24" t="str">
        <f t="shared" si="5"/>
        <v>NG_CCGT</v>
      </c>
      <c r="O47" s="24"/>
      <c r="P47" s="12">
        <v>0</v>
      </c>
      <c r="Q47" s="14">
        <v>7.5700000000000003E-2</v>
      </c>
      <c r="R47" s="15">
        <v>451.1</v>
      </c>
      <c r="S47" s="12">
        <v>0</v>
      </c>
      <c r="T47" s="15">
        <v>0</v>
      </c>
      <c r="U47" s="16">
        <v>0</v>
      </c>
      <c r="V47" s="14">
        <v>0</v>
      </c>
      <c r="W47" s="12">
        <v>0</v>
      </c>
      <c r="X47" s="15">
        <v>2208454.9049999998</v>
      </c>
      <c r="Y47" s="15">
        <v>1581750.325</v>
      </c>
      <c r="Z47" s="15">
        <v>299023</v>
      </c>
      <c r="AA47" s="15">
        <v>131379.1912</v>
      </c>
      <c r="AB47" s="17">
        <v>878.72299999999996</v>
      </c>
      <c r="AC47" s="17">
        <v>118.85720000000001</v>
      </c>
      <c r="AD47" s="18">
        <v>7385.5686999999998</v>
      </c>
      <c r="AE47" s="15">
        <v>0</v>
      </c>
      <c r="AF47" s="15">
        <v>0</v>
      </c>
      <c r="AG47" s="15">
        <v>299023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299023</v>
      </c>
      <c r="AQ47" s="15">
        <v>0</v>
      </c>
      <c r="AR47" s="15">
        <v>0</v>
      </c>
      <c r="AS47" s="15">
        <v>299023</v>
      </c>
      <c r="AT47" s="15">
        <v>0</v>
      </c>
      <c r="AU47" s="18">
        <v>0</v>
      </c>
      <c r="AV47" s="18">
        <v>0</v>
      </c>
      <c r="AW47" s="18">
        <v>100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100</v>
      </c>
      <c r="BG47" s="18">
        <v>0</v>
      </c>
      <c r="BH47" s="18">
        <v>0</v>
      </c>
      <c r="BI47" s="18">
        <v>100</v>
      </c>
      <c r="BJ47" s="18">
        <v>0</v>
      </c>
    </row>
    <row r="48" spans="1:62">
      <c r="A48" s="9">
        <v>4374</v>
      </c>
      <c r="B48" s="10" t="s">
        <v>118</v>
      </c>
      <c r="C48" s="10" t="s">
        <v>167</v>
      </c>
      <c r="D48" s="11">
        <v>6145</v>
      </c>
      <c r="E48" s="11" t="s">
        <v>120</v>
      </c>
      <c r="F48" s="11" t="s">
        <v>121</v>
      </c>
      <c r="G48" s="12">
        <v>0</v>
      </c>
      <c r="H48" s="12">
        <v>2</v>
      </c>
      <c r="I48" s="13">
        <v>0</v>
      </c>
      <c r="J48" s="10" t="s">
        <v>178</v>
      </c>
      <c r="K48" s="10"/>
      <c r="L48" s="10" t="s">
        <v>179</v>
      </c>
      <c r="M48" s="24" t="s">
        <v>379</v>
      </c>
      <c r="N48" s="24" t="str">
        <f t="shared" si="5"/>
        <v>NUCLEAR</v>
      </c>
      <c r="O48" s="24"/>
      <c r="P48" s="12">
        <v>0</v>
      </c>
      <c r="Q48" s="14">
        <v>0.88529999999999998</v>
      </c>
      <c r="R48" s="15">
        <v>2430</v>
      </c>
      <c r="S48" s="12">
        <v>0</v>
      </c>
      <c r="T48" s="15">
        <v>0</v>
      </c>
      <c r="U48" s="16">
        <v>0</v>
      </c>
      <c r="V48" s="14">
        <v>0</v>
      </c>
      <c r="W48" s="12">
        <v>0</v>
      </c>
      <c r="X48" s="15">
        <v>0</v>
      </c>
      <c r="Y48" s="15">
        <v>0</v>
      </c>
      <c r="Z48" s="15">
        <v>18845747</v>
      </c>
      <c r="AA48" s="15">
        <v>0</v>
      </c>
      <c r="AB48" s="17">
        <v>0</v>
      </c>
      <c r="AC48" s="17">
        <v>0</v>
      </c>
      <c r="AD48" s="18" t="s">
        <v>130</v>
      </c>
      <c r="AE48" s="15">
        <v>0</v>
      </c>
      <c r="AF48" s="15">
        <v>0</v>
      </c>
      <c r="AG48" s="15">
        <v>0</v>
      </c>
      <c r="AH48" s="15">
        <v>18845747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18845747</v>
      </c>
      <c r="AQ48" s="15">
        <v>0</v>
      </c>
      <c r="AR48" s="15">
        <v>0</v>
      </c>
      <c r="AS48" s="15">
        <v>0</v>
      </c>
      <c r="AT48" s="15">
        <v>18845747</v>
      </c>
      <c r="AU48" s="18">
        <v>0</v>
      </c>
      <c r="AV48" s="18">
        <v>0</v>
      </c>
      <c r="AW48" s="18">
        <v>0</v>
      </c>
      <c r="AX48" s="18">
        <v>100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100</v>
      </c>
      <c r="BG48" s="18">
        <v>0</v>
      </c>
      <c r="BH48" s="18">
        <v>0</v>
      </c>
      <c r="BI48" s="18">
        <v>0</v>
      </c>
      <c r="BJ48" s="18">
        <v>100</v>
      </c>
    </row>
    <row r="49" spans="1:62">
      <c r="A49" s="9">
        <v>4377</v>
      </c>
      <c r="B49" s="10" t="s">
        <v>118</v>
      </c>
      <c r="C49" s="10" t="s">
        <v>142</v>
      </c>
      <c r="D49" s="11">
        <v>50475</v>
      </c>
      <c r="E49" s="11" t="s">
        <v>120</v>
      </c>
      <c r="F49" s="11" t="s">
        <v>121</v>
      </c>
      <c r="G49" s="12">
        <v>0</v>
      </c>
      <c r="H49" s="12">
        <v>1</v>
      </c>
      <c r="I49" s="13">
        <v>1</v>
      </c>
      <c r="J49" s="10" t="s">
        <v>125</v>
      </c>
      <c r="K49" s="10" t="s">
        <v>126</v>
      </c>
      <c r="L49" s="10" t="s">
        <v>126</v>
      </c>
      <c r="M49" s="24" t="s">
        <v>410</v>
      </c>
      <c r="N49" s="24" t="str">
        <f t="shared" si="0"/>
        <v>NG_GT</v>
      </c>
      <c r="O49" s="24"/>
      <c r="P49" s="12">
        <v>0</v>
      </c>
      <c r="Q49" s="14">
        <v>0.76149999999999995</v>
      </c>
      <c r="R49" s="15">
        <v>41</v>
      </c>
      <c r="S49" s="12">
        <v>1</v>
      </c>
      <c r="T49" s="15">
        <v>1504466.4</v>
      </c>
      <c r="U49" s="16">
        <v>0.62050000000000005</v>
      </c>
      <c r="V49" s="14">
        <v>0.452741</v>
      </c>
      <c r="W49" s="12">
        <v>0</v>
      </c>
      <c r="X49" s="15">
        <v>1461643.5193</v>
      </c>
      <c r="Y49" s="15">
        <v>716666.59039999999</v>
      </c>
      <c r="Z49" s="15">
        <v>273504.28100000002</v>
      </c>
      <c r="AA49" s="15">
        <v>85512.761299999998</v>
      </c>
      <c r="AB49" s="17">
        <v>625.31200000000001</v>
      </c>
      <c r="AC49" s="17">
        <v>116.8879</v>
      </c>
      <c r="AD49" s="18">
        <v>5344.134</v>
      </c>
      <c r="AE49" s="15">
        <v>0</v>
      </c>
      <c r="AF49" s="15">
        <v>0</v>
      </c>
      <c r="AG49" s="15">
        <v>273504.28100000002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273504.28100000002</v>
      </c>
      <c r="AQ49" s="15">
        <v>0</v>
      </c>
      <c r="AR49" s="15">
        <v>0</v>
      </c>
      <c r="AS49" s="15">
        <v>273504.28100000002</v>
      </c>
      <c r="AT49" s="15">
        <v>0</v>
      </c>
      <c r="AU49" s="18">
        <v>0</v>
      </c>
      <c r="AV49" s="18">
        <v>0</v>
      </c>
      <c r="AW49" s="18">
        <v>100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100</v>
      </c>
      <c r="BG49" s="18">
        <v>0</v>
      </c>
      <c r="BH49" s="18">
        <v>0</v>
      </c>
      <c r="BI49" s="18">
        <v>100</v>
      </c>
      <c r="BJ49" s="18">
        <v>0</v>
      </c>
    </row>
    <row r="50" spans="1:62">
      <c r="A50" s="9">
        <v>4378</v>
      </c>
      <c r="B50" s="10" t="s">
        <v>118</v>
      </c>
      <c r="C50" s="10" t="s">
        <v>168</v>
      </c>
      <c r="D50" s="11">
        <v>55206</v>
      </c>
      <c r="E50" s="11" t="s">
        <v>120</v>
      </c>
      <c r="F50" s="11" t="s">
        <v>121</v>
      </c>
      <c r="G50" s="12">
        <v>2</v>
      </c>
      <c r="H50" s="12">
        <v>3</v>
      </c>
      <c r="I50" s="13">
        <v>1</v>
      </c>
      <c r="J50" s="10" t="s">
        <v>125</v>
      </c>
      <c r="K50" s="10" t="s">
        <v>126</v>
      </c>
      <c r="L50" s="10" t="s">
        <v>126</v>
      </c>
      <c r="M50" s="24" t="s">
        <v>356</v>
      </c>
      <c r="N50" s="24" t="str">
        <f t="shared" si="0"/>
        <v>CCGT</v>
      </c>
      <c r="O50" s="24"/>
      <c r="P50" s="12">
        <v>0</v>
      </c>
      <c r="Q50" s="14">
        <v>0.49640000000000001</v>
      </c>
      <c r="R50" s="15">
        <v>575.5</v>
      </c>
      <c r="S50" s="12">
        <v>1</v>
      </c>
      <c r="T50" s="15">
        <v>0</v>
      </c>
      <c r="U50" s="16" t="s">
        <v>130</v>
      </c>
      <c r="V50" s="14">
        <v>0.91985600000000001</v>
      </c>
      <c r="W50" s="12">
        <v>0</v>
      </c>
      <c r="X50" s="15">
        <v>23861859.741099998</v>
      </c>
      <c r="Y50" s="15">
        <v>10139258.699100001</v>
      </c>
      <c r="Z50" s="15">
        <v>2502331</v>
      </c>
      <c r="AA50" s="15">
        <v>1397734.6147</v>
      </c>
      <c r="AB50" s="17">
        <v>1117.1460999999999</v>
      </c>
      <c r="AC50" s="17">
        <v>117.03100000000001</v>
      </c>
      <c r="AD50" s="18">
        <v>9535.8526999999995</v>
      </c>
      <c r="AE50" s="15">
        <v>0</v>
      </c>
      <c r="AF50" s="15">
        <v>0</v>
      </c>
      <c r="AG50" s="15">
        <v>2502331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2502331</v>
      </c>
      <c r="AQ50" s="15">
        <v>0</v>
      </c>
      <c r="AR50" s="15">
        <v>0</v>
      </c>
      <c r="AS50" s="15">
        <v>2502331</v>
      </c>
      <c r="AT50" s="15">
        <v>0</v>
      </c>
      <c r="AU50" s="18">
        <v>0</v>
      </c>
      <c r="AV50" s="18">
        <v>0</v>
      </c>
      <c r="AW50" s="18">
        <v>100</v>
      </c>
      <c r="AX50" s="18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100</v>
      </c>
      <c r="BG50" s="18">
        <v>0</v>
      </c>
      <c r="BH50" s="18">
        <v>0</v>
      </c>
      <c r="BI50" s="18">
        <v>100</v>
      </c>
      <c r="BJ50" s="18">
        <v>0</v>
      </c>
    </row>
    <row r="51" spans="1:62">
      <c r="A51" s="9">
        <v>4379</v>
      </c>
      <c r="B51" s="10" t="s">
        <v>118</v>
      </c>
      <c r="C51" s="10" t="s">
        <v>169</v>
      </c>
      <c r="D51" s="11">
        <v>50026</v>
      </c>
      <c r="E51" s="11" t="s">
        <v>120</v>
      </c>
      <c r="F51" s="11" t="s">
        <v>121</v>
      </c>
      <c r="G51" s="12">
        <v>0</v>
      </c>
      <c r="H51" s="12">
        <v>2</v>
      </c>
      <c r="I51" s="13">
        <v>1</v>
      </c>
      <c r="J51" s="10" t="s">
        <v>125</v>
      </c>
      <c r="K51" s="10" t="s">
        <v>126</v>
      </c>
      <c r="L51" s="10" t="s">
        <v>126</v>
      </c>
      <c r="M51" s="24" t="s">
        <v>410</v>
      </c>
      <c r="N51" s="24" t="str">
        <f t="shared" si="0"/>
        <v>NG_GT</v>
      </c>
      <c r="O51" s="24"/>
      <c r="P51" s="12">
        <v>0</v>
      </c>
      <c r="Q51" s="14">
        <v>0.4768</v>
      </c>
      <c r="R51" s="15">
        <v>64.7</v>
      </c>
      <c r="S51" s="12">
        <v>1</v>
      </c>
      <c r="T51" s="15">
        <v>1323754.3999999999</v>
      </c>
      <c r="U51" s="16">
        <v>0.69679999999999997</v>
      </c>
      <c r="V51" s="14">
        <v>0.481601</v>
      </c>
      <c r="W51" s="12">
        <v>0</v>
      </c>
      <c r="X51" s="15">
        <v>1741826.8851999999</v>
      </c>
      <c r="Y51" s="15">
        <v>777115.85129999998</v>
      </c>
      <c r="Z51" s="15">
        <v>270243.82</v>
      </c>
      <c r="AA51" s="15">
        <v>101904.75629999999</v>
      </c>
      <c r="AB51" s="17">
        <v>754.16899999999998</v>
      </c>
      <c r="AC51" s="17">
        <v>116.8879</v>
      </c>
      <c r="AD51" s="18">
        <v>6445.3903</v>
      </c>
      <c r="AE51" s="15">
        <v>0</v>
      </c>
      <c r="AF51" s="15">
        <v>0</v>
      </c>
      <c r="AG51" s="15">
        <v>270243.82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270243.82</v>
      </c>
      <c r="AQ51" s="15">
        <v>0</v>
      </c>
      <c r="AR51" s="15">
        <v>0</v>
      </c>
      <c r="AS51" s="15">
        <v>270243.82</v>
      </c>
      <c r="AT51" s="15">
        <v>0</v>
      </c>
      <c r="AU51" s="18">
        <v>0</v>
      </c>
      <c r="AV51" s="18">
        <v>0</v>
      </c>
      <c r="AW51" s="18">
        <v>100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100</v>
      </c>
      <c r="BG51" s="18">
        <v>0</v>
      </c>
      <c r="BH51" s="18">
        <v>0</v>
      </c>
      <c r="BI51" s="18">
        <v>100</v>
      </c>
      <c r="BJ51" s="18">
        <v>0</v>
      </c>
    </row>
    <row r="52" spans="1:62">
      <c r="A52" s="9">
        <v>4381</v>
      </c>
      <c r="B52" s="10" t="s">
        <v>118</v>
      </c>
      <c r="C52" s="10" t="s">
        <v>170</v>
      </c>
      <c r="D52" s="11">
        <v>6243</v>
      </c>
      <c r="E52" s="11" t="s">
        <v>120</v>
      </c>
      <c r="F52" s="11" t="s">
        <v>121</v>
      </c>
      <c r="G52" s="12">
        <v>2</v>
      </c>
      <c r="H52" s="12">
        <v>2</v>
      </c>
      <c r="I52" s="13">
        <v>1</v>
      </c>
      <c r="J52" s="10" t="s">
        <v>125</v>
      </c>
      <c r="K52" s="10" t="s">
        <v>126</v>
      </c>
      <c r="L52" s="10" t="s">
        <v>126</v>
      </c>
      <c r="M52" s="24" t="s">
        <v>424</v>
      </c>
      <c r="N52" s="24" t="str">
        <f t="shared" ref="N52:N54" si="6">IF(L52="GAS",IF(AND(NOT(ISERR(FIND("C",M52))), ISERR(FIND("IC",M52))),"NG_CCGT","NG_" &amp; IF(LEN(M52)=2,M52,MID(M52,2,2))),IF(L52="COAL",L52 &amp; "_" &amp; J52,L52))</f>
        <v>NG_GT</v>
      </c>
      <c r="O52" s="24"/>
      <c r="P52" s="12">
        <v>0</v>
      </c>
      <c r="Q52" s="14">
        <v>0.23649999999999999</v>
      </c>
      <c r="R52" s="15">
        <v>154.1</v>
      </c>
      <c r="S52" s="12">
        <v>0</v>
      </c>
      <c r="T52" s="15">
        <v>0</v>
      </c>
      <c r="U52" s="16">
        <v>0</v>
      </c>
      <c r="V52" s="14">
        <v>0</v>
      </c>
      <c r="W52" s="12">
        <v>0</v>
      </c>
      <c r="X52" s="15">
        <v>3602944.2829999998</v>
      </c>
      <c r="Y52" s="15">
        <v>1813221.125</v>
      </c>
      <c r="Z52" s="15">
        <v>319191.99900000001</v>
      </c>
      <c r="AA52" s="15">
        <v>214328.9754</v>
      </c>
      <c r="AB52" s="17">
        <v>1342.9469999999999</v>
      </c>
      <c r="AC52" s="17">
        <v>118.8532</v>
      </c>
      <c r="AD52" s="18">
        <v>11287.7024</v>
      </c>
      <c r="AE52" s="15">
        <v>0</v>
      </c>
      <c r="AF52" s="15">
        <v>0</v>
      </c>
      <c r="AG52" s="15">
        <v>319191.99900000001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319191.99900000001</v>
      </c>
      <c r="AQ52" s="15">
        <v>0</v>
      </c>
      <c r="AR52" s="15">
        <v>0</v>
      </c>
      <c r="AS52" s="15">
        <v>319191.99900000001</v>
      </c>
      <c r="AT52" s="15">
        <v>0</v>
      </c>
      <c r="AU52" s="18">
        <v>0</v>
      </c>
      <c r="AV52" s="18">
        <v>0</v>
      </c>
      <c r="AW52" s="18">
        <v>100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100</v>
      </c>
      <c r="BG52" s="18">
        <v>0</v>
      </c>
      <c r="BH52" s="18">
        <v>0</v>
      </c>
      <c r="BI52" s="18">
        <v>100</v>
      </c>
      <c r="BJ52" s="18">
        <v>0</v>
      </c>
    </row>
    <row r="53" spans="1:62">
      <c r="A53" s="9">
        <v>4382</v>
      </c>
      <c r="B53" s="10" t="s">
        <v>118</v>
      </c>
      <c r="C53" s="10" t="s">
        <v>171</v>
      </c>
      <c r="D53" s="11">
        <v>3548</v>
      </c>
      <c r="E53" s="11" t="s">
        <v>120</v>
      </c>
      <c r="F53" s="11" t="s">
        <v>121</v>
      </c>
      <c r="G53" s="12">
        <v>2</v>
      </c>
      <c r="H53" s="12">
        <v>6</v>
      </c>
      <c r="I53" s="13">
        <v>1</v>
      </c>
      <c r="J53" s="10" t="s">
        <v>125</v>
      </c>
      <c r="K53" s="10" t="s">
        <v>126</v>
      </c>
      <c r="L53" s="10" t="s">
        <v>126</v>
      </c>
      <c r="M53" s="24" t="s">
        <v>368</v>
      </c>
      <c r="N53" s="24" t="str">
        <f t="shared" si="6"/>
        <v>NG_GT</v>
      </c>
      <c r="O53" s="24"/>
      <c r="P53" s="12">
        <v>0</v>
      </c>
      <c r="Q53" s="14">
        <v>0.14119999999999999</v>
      </c>
      <c r="R53" s="15">
        <v>932</v>
      </c>
      <c r="S53" s="12">
        <v>0</v>
      </c>
      <c r="T53" s="15">
        <v>0</v>
      </c>
      <c r="U53" s="16">
        <v>0</v>
      </c>
      <c r="V53" s="19">
        <v>0</v>
      </c>
      <c r="W53" s="12">
        <v>0</v>
      </c>
      <c r="X53" s="15">
        <v>12682813.069</v>
      </c>
      <c r="Y53" s="15">
        <v>7681575.5599999996</v>
      </c>
      <c r="Z53" s="15">
        <v>1152770</v>
      </c>
      <c r="AA53" s="15">
        <v>756580.98829999997</v>
      </c>
      <c r="AB53" s="17">
        <v>1312.6313</v>
      </c>
      <c r="AC53" s="17">
        <v>119.18689999999999</v>
      </c>
      <c r="AD53" s="18">
        <v>11002.0326</v>
      </c>
      <c r="AE53" s="15">
        <v>0</v>
      </c>
      <c r="AF53" s="15">
        <v>25307.169000000002</v>
      </c>
      <c r="AG53" s="15">
        <v>1127462.831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1152770</v>
      </c>
      <c r="AQ53" s="15">
        <v>0</v>
      </c>
      <c r="AR53" s="15">
        <v>0</v>
      </c>
      <c r="AS53" s="15">
        <v>1152770</v>
      </c>
      <c r="AT53" s="15">
        <v>0</v>
      </c>
      <c r="AU53" s="18">
        <v>0</v>
      </c>
      <c r="AV53" s="18">
        <v>2.1953</v>
      </c>
      <c r="AW53" s="18">
        <v>97.804699999999997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100</v>
      </c>
      <c r="BG53" s="18">
        <v>0</v>
      </c>
      <c r="BH53" s="18">
        <v>0</v>
      </c>
      <c r="BI53" s="18">
        <v>100</v>
      </c>
      <c r="BJ53" s="18">
        <v>0</v>
      </c>
    </row>
    <row r="54" spans="1:62">
      <c r="A54" s="9">
        <v>4383</v>
      </c>
      <c r="B54" s="10" t="s">
        <v>118</v>
      </c>
      <c r="C54" s="10" t="s">
        <v>172</v>
      </c>
      <c r="D54" s="11">
        <v>8063</v>
      </c>
      <c r="E54" s="11" t="s">
        <v>120</v>
      </c>
      <c r="F54" s="11" t="s">
        <v>121</v>
      </c>
      <c r="G54" s="12">
        <v>1</v>
      </c>
      <c r="H54" s="12">
        <v>5</v>
      </c>
      <c r="I54" s="13">
        <v>1</v>
      </c>
      <c r="J54" s="10" t="s">
        <v>125</v>
      </c>
      <c r="K54" s="10" t="s">
        <v>126</v>
      </c>
      <c r="L54" s="10" t="s">
        <v>126</v>
      </c>
      <c r="M54" s="24" t="s">
        <v>369</v>
      </c>
      <c r="N54" s="24" t="str">
        <f t="shared" si="6"/>
        <v>NG_GT</v>
      </c>
      <c r="O54" s="24"/>
      <c r="P54" s="12">
        <v>0</v>
      </c>
      <c r="Q54" s="14">
        <v>1.95E-2</v>
      </c>
      <c r="R54" s="15">
        <v>1156.8</v>
      </c>
      <c r="S54" s="12">
        <v>0</v>
      </c>
      <c r="T54" s="15">
        <v>0</v>
      </c>
      <c r="U54" s="16">
        <v>0</v>
      </c>
      <c r="V54" s="14">
        <v>0</v>
      </c>
      <c r="W54" s="12">
        <v>0</v>
      </c>
      <c r="X54" s="15">
        <v>2397556.463</v>
      </c>
      <c r="Y54" s="15">
        <v>2101312.446</v>
      </c>
      <c r="Z54" s="15">
        <v>197383</v>
      </c>
      <c r="AA54" s="15">
        <v>142606.2316</v>
      </c>
      <c r="AB54" s="17">
        <v>1444.9697000000001</v>
      </c>
      <c r="AC54" s="17">
        <v>118.8336</v>
      </c>
      <c r="AD54" s="18">
        <v>12146.7222</v>
      </c>
      <c r="AE54" s="15">
        <v>0</v>
      </c>
      <c r="AF54" s="15">
        <v>2055.09</v>
      </c>
      <c r="AG54" s="15">
        <v>195327.91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197383</v>
      </c>
      <c r="AQ54" s="15">
        <v>0</v>
      </c>
      <c r="AR54" s="15">
        <v>0</v>
      </c>
      <c r="AS54" s="15">
        <v>197383</v>
      </c>
      <c r="AT54" s="15">
        <v>0</v>
      </c>
      <c r="AU54" s="18">
        <v>0</v>
      </c>
      <c r="AV54" s="18">
        <v>1.0411999999999999</v>
      </c>
      <c r="AW54" s="18">
        <v>98.958799999999997</v>
      </c>
      <c r="AX54" s="18">
        <v>0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100</v>
      </c>
      <c r="BG54" s="18">
        <v>0</v>
      </c>
      <c r="BH54" s="18">
        <v>0</v>
      </c>
      <c r="BI54" s="18">
        <v>100</v>
      </c>
      <c r="BJ54" s="18">
        <v>0</v>
      </c>
    </row>
    <row r="55" spans="1:62">
      <c r="A55" s="9">
        <v>4384</v>
      </c>
      <c r="B55" s="10" t="s">
        <v>118</v>
      </c>
      <c r="C55" s="10" t="s">
        <v>173</v>
      </c>
      <c r="D55" s="11">
        <v>55464</v>
      </c>
      <c r="E55" s="11" t="s">
        <v>120</v>
      </c>
      <c r="F55" s="11" t="s">
        <v>121</v>
      </c>
      <c r="G55" s="12">
        <v>4</v>
      </c>
      <c r="H55" s="12">
        <v>5</v>
      </c>
      <c r="I55" s="13">
        <v>1</v>
      </c>
      <c r="J55" s="10" t="s">
        <v>125</v>
      </c>
      <c r="K55" s="10" t="s">
        <v>126</v>
      </c>
      <c r="L55" s="10" t="s">
        <v>126</v>
      </c>
      <c r="M55" s="24" t="s">
        <v>370</v>
      </c>
      <c r="N55" s="24" t="str">
        <f t="shared" si="0"/>
        <v>CCGT</v>
      </c>
      <c r="O55" s="24"/>
      <c r="P55" s="12">
        <v>0</v>
      </c>
      <c r="Q55" s="14">
        <v>0.6744</v>
      </c>
      <c r="R55" s="15">
        <v>996</v>
      </c>
      <c r="S55" s="12">
        <v>1</v>
      </c>
      <c r="T55" s="15">
        <v>29147564</v>
      </c>
      <c r="U55" s="16">
        <v>0.68899999999999995</v>
      </c>
      <c r="V55" s="14">
        <v>0.47880600000000001</v>
      </c>
      <c r="W55" s="12">
        <v>0</v>
      </c>
      <c r="X55" s="15">
        <v>32688564.100400001</v>
      </c>
      <c r="Y55" s="15">
        <v>13992376.305199999</v>
      </c>
      <c r="Z55" s="15">
        <v>5884191.6900000004</v>
      </c>
      <c r="AA55" s="15">
        <v>1944615.7912000001</v>
      </c>
      <c r="AB55" s="17">
        <v>660.96280000000002</v>
      </c>
      <c r="AC55" s="17">
        <v>118.85720000000001</v>
      </c>
      <c r="AD55" s="18">
        <v>5555.3194000000003</v>
      </c>
      <c r="AE55" s="15">
        <v>0</v>
      </c>
      <c r="AF55" s="15">
        <v>0</v>
      </c>
      <c r="AG55" s="15">
        <v>5884191.6900000004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5884191.6900000004</v>
      </c>
      <c r="AQ55" s="15">
        <v>0</v>
      </c>
      <c r="AR55" s="15">
        <v>0</v>
      </c>
      <c r="AS55" s="15">
        <v>5884191.6900000004</v>
      </c>
      <c r="AT55" s="15">
        <v>0</v>
      </c>
      <c r="AU55" s="18">
        <v>0</v>
      </c>
      <c r="AV55" s="18">
        <v>0</v>
      </c>
      <c r="AW55" s="18">
        <v>100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100</v>
      </c>
      <c r="BG55" s="18">
        <v>0</v>
      </c>
      <c r="BH55" s="18">
        <v>0</v>
      </c>
      <c r="BI55" s="18">
        <v>100</v>
      </c>
      <c r="BJ55" s="18">
        <v>0</v>
      </c>
    </row>
    <row r="56" spans="1:62">
      <c r="A56" s="9">
        <v>4385</v>
      </c>
      <c r="B56" s="10" t="s">
        <v>118</v>
      </c>
      <c r="C56" s="10" t="s">
        <v>298</v>
      </c>
      <c r="D56" s="11">
        <v>55399</v>
      </c>
      <c r="E56" s="11" t="s">
        <v>120</v>
      </c>
      <c r="F56" s="11" t="s">
        <v>121</v>
      </c>
      <c r="G56" s="12">
        <v>0</v>
      </c>
      <c r="H56" s="12">
        <v>1</v>
      </c>
      <c r="I56" s="13">
        <v>0</v>
      </c>
      <c r="J56" s="10" t="s">
        <v>150</v>
      </c>
      <c r="K56" s="10"/>
      <c r="L56" s="10" t="s">
        <v>151</v>
      </c>
      <c r="M56" s="24" t="s">
        <v>411</v>
      </c>
      <c r="N56" s="24" t="str">
        <f t="shared" ref="N56:N58" si="7">IF(L56="GAS",IF(AND(NOT(ISERR(FIND("C",M56))), ISERR(FIND("IC",M56))),"NG_CCGT","NG_" &amp; IF(LEN(M56)=2,M56,MID(M56,2,2))),IF(L56="COAL",L56 &amp; "_" &amp; J56,L56))</f>
        <v>WIND</v>
      </c>
      <c r="O56" s="24"/>
      <c r="P56" s="12">
        <v>0</v>
      </c>
      <c r="Q56" s="14">
        <v>0.22420000000000001</v>
      </c>
      <c r="R56" s="15">
        <v>30</v>
      </c>
      <c r="S56" s="12">
        <v>0</v>
      </c>
      <c r="T56" s="15">
        <v>0</v>
      </c>
      <c r="U56" s="16">
        <v>0</v>
      </c>
      <c r="V56" s="14">
        <v>0</v>
      </c>
      <c r="W56" s="12">
        <v>0</v>
      </c>
      <c r="X56" s="15">
        <v>0</v>
      </c>
      <c r="Y56" s="15">
        <v>0</v>
      </c>
      <c r="Z56" s="15">
        <v>58918</v>
      </c>
      <c r="AA56" s="15">
        <v>0</v>
      </c>
      <c r="AB56" s="17">
        <v>0</v>
      </c>
      <c r="AC56" s="17">
        <v>0</v>
      </c>
      <c r="AD56" s="18" t="s">
        <v>130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58918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58918</v>
      </c>
      <c r="AR56" s="15">
        <v>58918</v>
      </c>
      <c r="AS56" s="15">
        <v>0</v>
      </c>
      <c r="AT56" s="15">
        <v>58918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100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100</v>
      </c>
      <c r="BH56" s="18">
        <v>100</v>
      </c>
      <c r="BI56" s="18">
        <v>0</v>
      </c>
      <c r="BJ56" s="18">
        <v>100</v>
      </c>
    </row>
    <row r="57" spans="1:62">
      <c r="A57" s="9">
        <v>4387</v>
      </c>
      <c r="B57" s="10" t="s">
        <v>118</v>
      </c>
      <c r="C57" s="10" t="s">
        <v>174</v>
      </c>
      <c r="D57" s="11">
        <v>55992</v>
      </c>
      <c r="E57" s="11" t="s">
        <v>120</v>
      </c>
      <c r="F57" s="11" t="s">
        <v>121</v>
      </c>
      <c r="G57" s="12">
        <v>0</v>
      </c>
      <c r="H57" s="12">
        <v>1</v>
      </c>
      <c r="I57" s="13">
        <v>0</v>
      </c>
      <c r="J57" s="10" t="s">
        <v>150</v>
      </c>
      <c r="K57" s="10"/>
      <c r="L57" s="10" t="s">
        <v>151</v>
      </c>
      <c r="M57" s="24" t="s">
        <v>411</v>
      </c>
      <c r="N57" s="24" t="str">
        <f t="shared" si="7"/>
        <v>WIND</v>
      </c>
      <c r="O57" s="24"/>
      <c r="P57" s="12">
        <v>0</v>
      </c>
      <c r="Q57" s="14">
        <v>0.34460000000000002</v>
      </c>
      <c r="R57" s="15">
        <v>160.5</v>
      </c>
      <c r="S57" s="12">
        <v>0</v>
      </c>
      <c r="T57" s="15">
        <v>0</v>
      </c>
      <c r="U57" s="16">
        <v>0</v>
      </c>
      <c r="V57" s="14">
        <v>0</v>
      </c>
      <c r="W57" s="12">
        <v>0</v>
      </c>
      <c r="X57" s="15">
        <v>0</v>
      </c>
      <c r="Y57" s="15">
        <v>0</v>
      </c>
      <c r="Z57" s="15">
        <v>484483</v>
      </c>
      <c r="AA57" s="15">
        <v>0</v>
      </c>
      <c r="AB57" s="17">
        <v>0</v>
      </c>
      <c r="AC57" s="17">
        <v>0</v>
      </c>
      <c r="AD57" s="18" t="s">
        <v>130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484483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484483</v>
      </c>
      <c r="AR57" s="15">
        <v>484483</v>
      </c>
      <c r="AS57" s="15">
        <v>0</v>
      </c>
      <c r="AT57" s="15">
        <v>484483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100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100</v>
      </c>
      <c r="BH57" s="18">
        <v>100</v>
      </c>
      <c r="BI57" s="18">
        <v>0</v>
      </c>
      <c r="BJ57" s="18">
        <v>100</v>
      </c>
    </row>
    <row r="58" spans="1:62">
      <c r="A58" s="9">
        <v>4388</v>
      </c>
      <c r="B58" s="10" t="s">
        <v>118</v>
      </c>
      <c r="C58" s="10" t="s">
        <v>328</v>
      </c>
      <c r="D58" s="11">
        <v>50569</v>
      </c>
      <c r="E58" s="11" t="s">
        <v>120</v>
      </c>
      <c r="F58" s="11" t="s">
        <v>121</v>
      </c>
      <c r="G58" s="12">
        <v>0</v>
      </c>
      <c r="H58" s="12">
        <v>2</v>
      </c>
      <c r="I58" s="13">
        <v>1</v>
      </c>
      <c r="J58" s="10" t="s">
        <v>313</v>
      </c>
      <c r="K58" s="10"/>
      <c r="L58" s="10" t="s">
        <v>314</v>
      </c>
      <c r="M58" s="24" t="s">
        <v>410</v>
      </c>
      <c r="N58" s="24" t="str">
        <f t="shared" si="7"/>
        <v>BIOMASS</v>
      </c>
      <c r="O58" s="24"/>
      <c r="P58" s="12">
        <v>0</v>
      </c>
      <c r="Q58" s="14">
        <v>0.65680000000000005</v>
      </c>
      <c r="R58" s="15">
        <v>6</v>
      </c>
      <c r="S58" s="12">
        <v>0</v>
      </c>
      <c r="T58" s="15">
        <v>0</v>
      </c>
      <c r="U58" s="16">
        <v>0</v>
      </c>
      <c r="V58" s="14">
        <v>0</v>
      </c>
      <c r="W58" s="12">
        <v>0</v>
      </c>
      <c r="X58" s="15">
        <v>626376</v>
      </c>
      <c r="Y58" s="15">
        <v>198583</v>
      </c>
      <c r="Z58" s="15">
        <v>34520</v>
      </c>
      <c r="AA58" s="15">
        <v>0</v>
      </c>
      <c r="AB58" s="17">
        <v>0</v>
      </c>
      <c r="AC58" s="17">
        <v>0</v>
      </c>
      <c r="AD58" s="18">
        <v>18145.307100000002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34520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34520</v>
      </c>
      <c r="AR58" s="15">
        <v>34520</v>
      </c>
      <c r="AS58" s="15">
        <v>34520</v>
      </c>
      <c r="AT58" s="15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100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100</v>
      </c>
      <c r="BH58" s="18">
        <v>100</v>
      </c>
      <c r="BI58" s="18">
        <v>100</v>
      </c>
      <c r="BJ58" s="18">
        <v>0</v>
      </c>
    </row>
    <row r="59" spans="1:62">
      <c r="A59" s="9">
        <v>4389</v>
      </c>
      <c r="B59" s="10" t="s">
        <v>118</v>
      </c>
      <c r="C59" s="10" t="s">
        <v>289</v>
      </c>
      <c r="D59" s="11">
        <v>56373</v>
      </c>
      <c r="E59" s="11" t="s">
        <v>120</v>
      </c>
      <c r="F59" s="11" t="s">
        <v>121</v>
      </c>
      <c r="G59" s="12">
        <v>0</v>
      </c>
      <c r="H59" s="12">
        <v>1</v>
      </c>
      <c r="I59" s="13">
        <v>1</v>
      </c>
      <c r="J59" s="10" t="s">
        <v>125</v>
      </c>
      <c r="K59" s="10" t="s">
        <v>126</v>
      </c>
      <c r="L59" s="10" t="s">
        <v>126</v>
      </c>
      <c r="M59" s="24" t="s">
        <v>410</v>
      </c>
      <c r="N59" s="24" t="str">
        <f t="shared" si="0"/>
        <v>NG_GT</v>
      </c>
      <c r="O59" s="24"/>
      <c r="P59" s="12">
        <v>0</v>
      </c>
      <c r="Q59" s="14">
        <v>3.0099999999999998E-2</v>
      </c>
      <c r="R59" s="15">
        <v>5</v>
      </c>
      <c r="S59" s="12">
        <v>1</v>
      </c>
      <c r="T59" s="15">
        <v>1632</v>
      </c>
      <c r="U59" s="16">
        <v>2.7563</v>
      </c>
      <c r="V59" s="14">
        <v>0.78610100000000005</v>
      </c>
      <c r="W59" s="12">
        <v>0</v>
      </c>
      <c r="X59" s="15">
        <v>15606.463400000001</v>
      </c>
      <c r="Y59" s="15">
        <v>7651.9071999999996</v>
      </c>
      <c r="Z59" s="15">
        <v>1317.998</v>
      </c>
      <c r="AA59" s="15">
        <v>913.04870000000005</v>
      </c>
      <c r="AB59" s="17">
        <v>1385.5084999999999</v>
      </c>
      <c r="AC59" s="17">
        <v>116.8879</v>
      </c>
      <c r="AD59" s="18">
        <v>11841.037200000001</v>
      </c>
      <c r="AE59" s="15">
        <v>0</v>
      </c>
      <c r="AF59" s="15">
        <v>0</v>
      </c>
      <c r="AG59" s="15">
        <v>1317.998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1317.998</v>
      </c>
      <c r="AQ59" s="15">
        <v>0</v>
      </c>
      <c r="AR59" s="15">
        <v>0</v>
      </c>
      <c r="AS59" s="15">
        <v>1317.998</v>
      </c>
      <c r="AT59" s="15">
        <v>0</v>
      </c>
      <c r="AU59" s="18">
        <v>0</v>
      </c>
      <c r="AV59" s="18">
        <v>0</v>
      </c>
      <c r="AW59" s="18">
        <v>100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100</v>
      </c>
      <c r="BG59" s="18">
        <v>0</v>
      </c>
      <c r="BH59" s="18">
        <v>0</v>
      </c>
      <c r="BI59" s="18">
        <v>100</v>
      </c>
      <c r="BJ59" s="18">
        <v>0</v>
      </c>
    </row>
    <row r="60" spans="1:62">
      <c r="A60" s="9">
        <v>4390</v>
      </c>
      <c r="B60" s="10" t="s">
        <v>118</v>
      </c>
      <c r="C60" s="10" t="s">
        <v>176</v>
      </c>
      <c r="D60" s="11">
        <v>52120</v>
      </c>
      <c r="E60" s="11" t="s">
        <v>120</v>
      </c>
      <c r="F60" s="11" t="s">
        <v>121</v>
      </c>
      <c r="G60" s="12">
        <v>0</v>
      </c>
      <c r="H60" s="12">
        <v>11</v>
      </c>
      <c r="I60" s="13">
        <v>1</v>
      </c>
      <c r="J60" s="10" t="s">
        <v>125</v>
      </c>
      <c r="K60" s="10" t="s">
        <v>126</v>
      </c>
      <c r="L60" s="10" t="s">
        <v>126</v>
      </c>
      <c r="M60" s="24" t="s">
        <v>371</v>
      </c>
      <c r="N60" s="24" t="str">
        <f t="shared" si="0"/>
        <v>CCGT</v>
      </c>
      <c r="O60" s="24" t="s">
        <v>406</v>
      </c>
      <c r="P60" s="12">
        <v>0</v>
      </c>
      <c r="Q60" s="14">
        <v>0.50619999999999998</v>
      </c>
      <c r="R60" s="32">
        <v>1010.6</v>
      </c>
      <c r="S60" s="12">
        <v>1</v>
      </c>
      <c r="T60" s="15">
        <v>19837799.199999999</v>
      </c>
      <c r="U60" s="16">
        <v>0.80840000000000001</v>
      </c>
      <c r="V60" s="14">
        <v>0.51872399999999996</v>
      </c>
      <c r="W60" s="12">
        <v>0</v>
      </c>
      <c r="X60" s="15">
        <v>26553739.8442</v>
      </c>
      <c r="Y60" s="15">
        <v>11660742.794399999</v>
      </c>
      <c r="Z60" s="15">
        <v>4698520.92</v>
      </c>
      <c r="AA60" s="15">
        <v>1553513.9631000001</v>
      </c>
      <c r="AB60" s="17">
        <v>661.27790000000005</v>
      </c>
      <c r="AC60" s="17">
        <v>116.8879</v>
      </c>
      <c r="AD60" s="18">
        <v>5651.5104000000001</v>
      </c>
      <c r="AE60" s="15">
        <v>0</v>
      </c>
      <c r="AF60" s="15">
        <v>0</v>
      </c>
      <c r="AG60" s="15">
        <v>4698520.92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4698520.92</v>
      </c>
      <c r="AQ60" s="15">
        <v>0</v>
      </c>
      <c r="AR60" s="15">
        <v>0</v>
      </c>
      <c r="AS60" s="15">
        <v>4698520.92</v>
      </c>
      <c r="AT60" s="15">
        <v>0</v>
      </c>
      <c r="AU60" s="18">
        <v>0</v>
      </c>
      <c r="AV60" s="18">
        <v>0</v>
      </c>
      <c r="AW60" s="18">
        <v>100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100</v>
      </c>
      <c r="BG60" s="18">
        <v>0</v>
      </c>
      <c r="BH60" s="18">
        <v>0</v>
      </c>
      <c r="BI60" s="18">
        <v>100</v>
      </c>
      <c r="BJ60" s="18">
        <v>0</v>
      </c>
    </row>
    <row r="61" spans="1:62">
      <c r="A61" s="9">
        <v>4391</v>
      </c>
      <c r="B61" s="10" t="s">
        <v>118</v>
      </c>
      <c r="C61" s="10" t="s">
        <v>340</v>
      </c>
      <c r="D61" s="11">
        <v>3582</v>
      </c>
      <c r="E61" s="11" t="s">
        <v>120</v>
      </c>
      <c r="F61" s="11" t="s">
        <v>121</v>
      </c>
      <c r="G61" s="12">
        <v>0</v>
      </c>
      <c r="H61" s="12">
        <v>2</v>
      </c>
      <c r="I61" s="13">
        <v>0</v>
      </c>
      <c r="J61" s="10" t="s">
        <v>128</v>
      </c>
      <c r="K61" s="10"/>
      <c r="L61" s="10" t="s">
        <v>129</v>
      </c>
      <c r="M61" s="24" t="s">
        <v>408</v>
      </c>
      <c r="N61" s="24" t="str">
        <f t="shared" ref="N61:N62" si="8">IF(L61="GAS",IF(AND(NOT(ISERR(FIND("C",M61))), ISERR(FIND("IC",M61))),"NG_CCGT","NG_" &amp; IF(LEN(M61)=2,M61,MID(M61,2,2))),IF(L61="COAL",L61 &amp; "_" &amp; J61,L61))</f>
        <v>HYDRO</v>
      </c>
      <c r="O61" s="24"/>
      <c r="P61" s="12">
        <v>0</v>
      </c>
      <c r="Q61" s="14">
        <v>0.7349</v>
      </c>
      <c r="R61" s="15">
        <v>3.6</v>
      </c>
      <c r="S61" s="12">
        <v>0</v>
      </c>
      <c r="T61" s="15">
        <v>0</v>
      </c>
      <c r="U61" s="16">
        <v>0</v>
      </c>
      <c r="V61" s="14">
        <v>0</v>
      </c>
      <c r="W61" s="12">
        <v>0</v>
      </c>
      <c r="X61" s="15">
        <v>0</v>
      </c>
      <c r="Y61" s="15">
        <v>0</v>
      </c>
      <c r="Z61" s="15">
        <v>23177.001</v>
      </c>
      <c r="AA61" s="15">
        <v>0</v>
      </c>
      <c r="AB61" s="17">
        <v>0</v>
      </c>
      <c r="AC61" s="17">
        <v>0</v>
      </c>
      <c r="AD61" s="18" t="s">
        <v>130</v>
      </c>
      <c r="AE61" s="15">
        <v>0</v>
      </c>
      <c r="AF61" s="15">
        <v>0</v>
      </c>
      <c r="AG61" s="15">
        <v>0</v>
      </c>
      <c r="AH61" s="15">
        <v>0</v>
      </c>
      <c r="AI61" s="15">
        <v>23177.001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23177.001</v>
      </c>
      <c r="AR61" s="15">
        <v>0</v>
      </c>
      <c r="AS61" s="15">
        <v>0</v>
      </c>
      <c r="AT61" s="15">
        <v>23177.001</v>
      </c>
      <c r="AU61" s="18">
        <v>0</v>
      </c>
      <c r="AV61" s="18">
        <v>0</v>
      </c>
      <c r="AW61" s="18">
        <v>0</v>
      </c>
      <c r="AX61" s="18">
        <v>0</v>
      </c>
      <c r="AY61" s="18">
        <v>100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0</v>
      </c>
      <c r="BF61" s="18">
        <v>0</v>
      </c>
      <c r="BG61" s="18">
        <v>100</v>
      </c>
      <c r="BH61" s="18">
        <v>0</v>
      </c>
      <c r="BI61" s="18">
        <v>0</v>
      </c>
      <c r="BJ61" s="18">
        <v>100</v>
      </c>
    </row>
    <row r="62" spans="1:62">
      <c r="A62" s="9">
        <v>4392</v>
      </c>
      <c r="B62" s="10" t="s">
        <v>118</v>
      </c>
      <c r="C62" s="10" t="s">
        <v>309</v>
      </c>
      <c r="D62" s="11">
        <v>3437</v>
      </c>
      <c r="E62" s="11" t="s">
        <v>120</v>
      </c>
      <c r="F62" s="11" t="s">
        <v>121</v>
      </c>
      <c r="G62" s="12">
        <v>0</v>
      </c>
      <c r="H62" s="12">
        <v>3</v>
      </c>
      <c r="I62" s="13">
        <v>0</v>
      </c>
      <c r="J62" s="10" t="s">
        <v>128</v>
      </c>
      <c r="K62" s="10"/>
      <c r="L62" s="10" t="s">
        <v>129</v>
      </c>
      <c r="M62" s="24" t="s">
        <v>408</v>
      </c>
      <c r="N62" s="24" t="str">
        <f t="shared" si="8"/>
        <v>HYDRO</v>
      </c>
      <c r="O62" s="24"/>
      <c r="P62" s="12">
        <v>0</v>
      </c>
      <c r="Q62" s="14">
        <v>0.60519999999999996</v>
      </c>
      <c r="R62" s="15">
        <v>9.6</v>
      </c>
      <c r="S62" s="12">
        <v>0</v>
      </c>
      <c r="T62" s="15">
        <v>0</v>
      </c>
      <c r="U62" s="16">
        <v>0</v>
      </c>
      <c r="V62" s="14">
        <v>0</v>
      </c>
      <c r="W62" s="12">
        <v>0</v>
      </c>
      <c r="X62" s="15">
        <v>0</v>
      </c>
      <c r="Y62" s="15">
        <v>0</v>
      </c>
      <c r="Z62" s="15">
        <v>50895</v>
      </c>
      <c r="AA62" s="15">
        <v>0</v>
      </c>
      <c r="AB62" s="17">
        <v>0</v>
      </c>
      <c r="AC62" s="17">
        <v>0</v>
      </c>
      <c r="AD62" s="18" t="s">
        <v>130</v>
      </c>
      <c r="AE62" s="15">
        <v>0</v>
      </c>
      <c r="AF62" s="15">
        <v>0</v>
      </c>
      <c r="AG62" s="15">
        <v>0</v>
      </c>
      <c r="AH62" s="15">
        <v>0</v>
      </c>
      <c r="AI62" s="15">
        <v>50895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50895</v>
      </c>
      <c r="AR62" s="15">
        <v>0</v>
      </c>
      <c r="AS62" s="15">
        <v>0</v>
      </c>
      <c r="AT62" s="15">
        <v>50895</v>
      </c>
      <c r="AU62" s="18">
        <v>0</v>
      </c>
      <c r="AV62" s="18">
        <v>0</v>
      </c>
      <c r="AW62" s="18">
        <v>0</v>
      </c>
      <c r="AX62" s="18">
        <v>0</v>
      </c>
      <c r="AY62" s="18">
        <v>100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100</v>
      </c>
      <c r="BH62" s="18">
        <v>0</v>
      </c>
      <c r="BI62" s="18">
        <v>0</v>
      </c>
      <c r="BJ62" s="18">
        <v>100</v>
      </c>
    </row>
    <row r="63" spans="1:62">
      <c r="A63" s="9">
        <v>4394</v>
      </c>
      <c r="B63" s="10" t="s">
        <v>118</v>
      </c>
      <c r="C63" s="10" t="s">
        <v>177</v>
      </c>
      <c r="D63" s="11">
        <v>56233</v>
      </c>
      <c r="E63" s="11" t="s">
        <v>120</v>
      </c>
      <c r="F63" s="11" t="s">
        <v>121</v>
      </c>
      <c r="G63" s="12">
        <v>0</v>
      </c>
      <c r="H63" s="12">
        <v>3</v>
      </c>
      <c r="I63" s="13">
        <v>1</v>
      </c>
      <c r="J63" s="10" t="s">
        <v>125</v>
      </c>
      <c r="K63" s="10" t="s">
        <v>126</v>
      </c>
      <c r="L63" s="10" t="s">
        <v>126</v>
      </c>
      <c r="M63" s="24" t="s">
        <v>356</v>
      </c>
      <c r="N63" s="24" t="str">
        <f t="shared" si="0"/>
        <v>CCGT</v>
      </c>
      <c r="O63" s="24"/>
      <c r="P63" s="12">
        <v>0</v>
      </c>
      <c r="Q63" s="14">
        <v>0.6391</v>
      </c>
      <c r="R63" s="15">
        <v>153.9</v>
      </c>
      <c r="S63" s="12">
        <v>1</v>
      </c>
      <c r="T63" s="15">
        <v>0</v>
      </c>
      <c r="U63" s="16" t="s">
        <v>130</v>
      </c>
      <c r="V63" s="14">
        <v>1</v>
      </c>
      <c r="W63" s="12">
        <v>0</v>
      </c>
      <c r="X63" s="15">
        <v>6622279</v>
      </c>
      <c r="Y63" s="15">
        <v>0</v>
      </c>
      <c r="Z63" s="15">
        <v>861598</v>
      </c>
      <c r="AA63" s="15">
        <v>387433.29389999999</v>
      </c>
      <c r="AB63" s="17">
        <v>899.33659999999998</v>
      </c>
      <c r="AC63" s="17">
        <v>116.8879</v>
      </c>
      <c r="AD63" s="18">
        <v>7686.0427</v>
      </c>
      <c r="AE63" s="15">
        <v>0</v>
      </c>
      <c r="AF63" s="15">
        <v>0</v>
      </c>
      <c r="AG63" s="15">
        <v>861598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861598</v>
      </c>
      <c r="AQ63" s="15">
        <v>0</v>
      </c>
      <c r="AR63" s="15">
        <v>0</v>
      </c>
      <c r="AS63" s="15">
        <v>861598</v>
      </c>
      <c r="AT63" s="15">
        <v>0</v>
      </c>
      <c r="AU63" s="18">
        <v>0</v>
      </c>
      <c r="AV63" s="18">
        <v>0</v>
      </c>
      <c r="AW63" s="18">
        <v>100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0</v>
      </c>
      <c r="BF63" s="18">
        <v>100</v>
      </c>
      <c r="BG63" s="18">
        <v>0</v>
      </c>
      <c r="BH63" s="18">
        <v>0</v>
      </c>
      <c r="BI63" s="18">
        <v>100</v>
      </c>
      <c r="BJ63" s="18">
        <v>0</v>
      </c>
    </row>
    <row r="64" spans="1:62">
      <c r="A64" s="9">
        <v>4397</v>
      </c>
      <c r="B64" s="10" t="s">
        <v>118</v>
      </c>
      <c r="C64" s="10" t="s">
        <v>181</v>
      </c>
      <c r="D64" s="11">
        <v>55223</v>
      </c>
      <c r="E64" s="11" t="s">
        <v>120</v>
      </c>
      <c r="F64" s="11" t="s">
        <v>121</v>
      </c>
      <c r="G64" s="12">
        <v>1</v>
      </c>
      <c r="H64" s="12">
        <v>2</v>
      </c>
      <c r="I64" s="13">
        <v>1</v>
      </c>
      <c r="J64" s="10" t="s">
        <v>125</v>
      </c>
      <c r="K64" s="10" t="s">
        <v>126</v>
      </c>
      <c r="L64" s="10" t="s">
        <v>126</v>
      </c>
      <c r="M64" s="24" t="s">
        <v>357</v>
      </c>
      <c r="N64" s="24" t="str">
        <f>IF(L64="GAS",IF(AND(NOT(ISERR(FIND("C",M64))), ISERR(FIND("IC",M64))),"NG_CCGT","NG_" &amp; IF(LEN(M64)=2,M64,MID(M64,2,2))),IF(L64="COAL",L64 &amp; "_" &amp; J64,L64))</f>
        <v>NG_CCGT</v>
      </c>
      <c r="O64" s="24"/>
      <c r="P64" s="12">
        <v>0</v>
      </c>
      <c r="Q64" s="14">
        <v>0.44629999999999997</v>
      </c>
      <c r="R64" s="15">
        <v>418</v>
      </c>
      <c r="S64" s="12">
        <v>0</v>
      </c>
      <c r="T64" s="15">
        <v>0</v>
      </c>
      <c r="U64" s="16">
        <v>0</v>
      </c>
      <c r="V64" s="14">
        <v>0</v>
      </c>
      <c r="W64" s="12">
        <v>0</v>
      </c>
      <c r="X64" s="15">
        <v>12028411.598999999</v>
      </c>
      <c r="Y64" s="15">
        <v>6280187.8600000003</v>
      </c>
      <c r="Z64" s="15">
        <v>1634129</v>
      </c>
      <c r="AA64" s="15">
        <v>715561.46620000002</v>
      </c>
      <c r="AB64" s="17">
        <v>875.77110000000005</v>
      </c>
      <c r="AC64" s="17">
        <v>118.8574</v>
      </c>
      <c r="AD64" s="18">
        <v>7360.7479000000003</v>
      </c>
      <c r="AE64" s="15">
        <v>0</v>
      </c>
      <c r="AF64" s="15">
        <v>0</v>
      </c>
      <c r="AG64" s="15">
        <v>1634129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1634129</v>
      </c>
      <c r="AQ64" s="15">
        <v>0</v>
      </c>
      <c r="AR64" s="15">
        <v>0</v>
      </c>
      <c r="AS64" s="15">
        <v>1634129</v>
      </c>
      <c r="AT64" s="15">
        <v>0</v>
      </c>
      <c r="AU64" s="18">
        <v>0</v>
      </c>
      <c r="AV64" s="18">
        <v>0</v>
      </c>
      <c r="AW64" s="18">
        <v>100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0</v>
      </c>
      <c r="BF64" s="18">
        <v>100</v>
      </c>
      <c r="BG64" s="18">
        <v>0</v>
      </c>
      <c r="BH64" s="18">
        <v>0</v>
      </c>
      <c r="BI64" s="18">
        <v>100</v>
      </c>
      <c r="BJ64" s="18">
        <v>0</v>
      </c>
    </row>
    <row r="65" spans="1:62">
      <c r="A65" s="9">
        <v>4398</v>
      </c>
      <c r="B65" s="10" t="s">
        <v>118</v>
      </c>
      <c r="C65" s="10" t="s">
        <v>140</v>
      </c>
      <c r="D65" s="11">
        <v>10261</v>
      </c>
      <c r="E65" s="11" t="s">
        <v>120</v>
      </c>
      <c r="F65" s="11" t="s">
        <v>121</v>
      </c>
      <c r="G65" s="12">
        <v>0</v>
      </c>
      <c r="H65" s="12">
        <v>8</v>
      </c>
      <c r="I65" s="13">
        <v>1</v>
      </c>
      <c r="J65" s="10" t="s">
        <v>125</v>
      </c>
      <c r="K65" s="10" t="s">
        <v>126</v>
      </c>
      <c r="L65" s="10" t="s">
        <v>126</v>
      </c>
      <c r="M65" s="24" t="s">
        <v>410</v>
      </c>
      <c r="N65" s="24" t="str">
        <f t="shared" si="0"/>
        <v>NG_GT</v>
      </c>
      <c r="O65" s="24"/>
      <c r="P65" s="12">
        <v>0</v>
      </c>
      <c r="Q65" s="14">
        <v>0.83720000000000006</v>
      </c>
      <c r="R65" s="15">
        <v>25.7</v>
      </c>
      <c r="S65" s="12">
        <v>1</v>
      </c>
      <c r="T65" s="15">
        <v>1647494.4</v>
      </c>
      <c r="U65" s="16">
        <v>0.39050000000000001</v>
      </c>
      <c r="V65" s="14">
        <v>0.34237099999999998</v>
      </c>
      <c r="W65" s="12">
        <v>0</v>
      </c>
      <c r="X65" s="15">
        <v>1010261.671</v>
      </c>
      <c r="Y65" s="15">
        <v>495347.408</v>
      </c>
      <c r="Z65" s="15">
        <v>188480</v>
      </c>
      <c r="AA65" s="15">
        <v>59104.8802</v>
      </c>
      <c r="AB65" s="17">
        <v>627.17399999999998</v>
      </c>
      <c r="AC65" s="17">
        <v>116.8879</v>
      </c>
      <c r="AD65" s="18">
        <v>5360.0470999999998</v>
      </c>
      <c r="AE65" s="15">
        <v>0</v>
      </c>
      <c r="AF65" s="15">
        <v>0</v>
      </c>
      <c r="AG65" s="15">
        <v>188480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188480</v>
      </c>
      <c r="AQ65" s="15">
        <v>0</v>
      </c>
      <c r="AR65" s="15">
        <v>0</v>
      </c>
      <c r="AS65" s="15">
        <v>188480</v>
      </c>
      <c r="AT65" s="15">
        <v>0</v>
      </c>
      <c r="AU65" s="18">
        <v>0</v>
      </c>
      <c r="AV65" s="18">
        <v>0</v>
      </c>
      <c r="AW65" s="18">
        <v>100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0</v>
      </c>
      <c r="BF65" s="18">
        <v>100</v>
      </c>
      <c r="BG65" s="18">
        <v>0</v>
      </c>
      <c r="BH65" s="18">
        <v>0</v>
      </c>
      <c r="BI65" s="18">
        <v>100</v>
      </c>
      <c r="BJ65" s="18">
        <v>0</v>
      </c>
    </row>
    <row r="66" spans="1:62">
      <c r="A66" s="9">
        <v>4399</v>
      </c>
      <c r="B66" s="10" t="s">
        <v>118</v>
      </c>
      <c r="C66" s="10" t="s">
        <v>182</v>
      </c>
      <c r="D66" s="11">
        <v>55365</v>
      </c>
      <c r="E66" s="11" t="s">
        <v>120</v>
      </c>
      <c r="F66" s="11" t="s">
        <v>121</v>
      </c>
      <c r="G66" s="12">
        <v>4</v>
      </c>
      <c r="H66" s="12">
        <v>4</v>
      </c>
      <c r="I66" s="13">
        <v>1</v>
      </c>
      <c r="J66" s="10" t="s">
        <v>125</v>
      </c>
      <c r="K66" s="10" t="s">
        <v>126</v>
      </c>
      <c r="L66" s="10" t="s">
        <v>126</v>
      </c>
      <c r="M66" s="24" t="s">
        <v>410</v>
      </c>
      <c r="N66" s="24" t="str">
        <f>IF(L66="GAS",IF(AND(NOT(ISERR(FIND("C",M66))), ISERR(FIND("IC",M66))),"NG_CCGT","NG_" &amp; IF(LEN(M66)=2,M66,MID(M66,2,2))),IF(L66="COAL",L66 &amp; "_" &amp; J66,L66))</f>
        <v>NG_GT</v>
      </c>
      <c r="O66" s="24"/>
      <c r="P66" s="12">
        <v>0</v>
      </c>
      <c r="Q66" s="14">
        <v>1.5100000000000001E-2</v>
      </c>
      <c r="R66" s="15">
        <v>236</v>
      </c>
      <c r="S66" s="12">
        <v>0</v>
      </c>
      <c r="T66" s="15">
        <v>0</v>
      </c>
      <c r="U66" s="16">
        <v>0</v>
      </c>
      <c r="V66" s="14">
        <v>0</v>
      </c>
      <c r="W66" s="12">
        <v>0</v>
      </c>
      <c r="X66" s="15">
        <v>395626.6</v>
      </c>
      <c r="Y66" s="15">
        <v>232878.3</v>
      </c>
      <c r="Z66" s="15">
        <v>31210</v>
      </c>
      <c r="AA66" s="15">
        <v>23373.867099999999</v>
      </c>
      <c r="AB66" s="17">
        <v>1497.8447000000001</v>
      </c>
      <c r="AC66" s="17">
        <v>118.0401</v>
      </c>
      <c r="AD66" s="18">
        <v>12676.2768</v>
      </c>
      <c r="AE66" s="15">
        <v>0</v>
      </c>
      <c r="AF66" s="15">
        <v>0</v>
      </c>
      <c r="AG66" s="15">
        <v>31210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31210</v>
      </c>
      <c r="AQ66" s="15">
        <v>0</v>
      </c>
      <c r="AR66" s="15">
        <v>0</v>
      </c>
      <c r="AS66" s="15">
        <v>31210</v>
      </c>
      <c r="AT66" s="15">
        <v>0</v>
      </c>
      <c r="AU66" s="18">
        <v>0</v>
      </c>
      <c r="AV66" s="18">
        <v>0</v>
      </c>
      <c r="AW66" s="18">
        <v>100</v>
      </c>
      <c r="AX66" s="18">
        <v>0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0</v>
      </c>
      <c r="BF66" s="18">
        <v>100</v>
      </c>
      <c r="BG66" s="18">
        <v>0</v>
      </c>
      <c r="BH66" s="18">
        <v>0</v>
      </c>
      <c r="BI66" s="18">
        <v>100</v>
      </c>
      <c r="BJ66" s="18">
        <v>0</v>
      </c>
    </row>
    <row r="67" spans="1:62">
      <c r="A67" s="9">
        <v>4400</v>
      </c>
      <c r="B67" s="10" t="s">
        <v>118</v>
      </c>
      <c r="C67" s="10" t="s">
        <v>183</v>
      </c>
      <c r="D67" s="11">
        <v>10436</v>
      </c>
      <c r="E67" s="11" t="s">
        <v>120</v>
      </c>
      <c r="F67" s="11" t="s">
        <v>121</v>
      </c>
      <c r="G67" s="12">
        <v>0</v>
      </c>
      <c r="H67" s="12">
        <v>7</v>
      </c>
      <c r="I67" s="13">
        <v>1</v>
      </c>
      <c r="J67" s="10" t="s">
        <v>125</v>
      </c>
      <c r="K67" s="10" t="s">
        <v>126</v>
      </c>
      <c r="L67" s="10" t="s">
        <v>126</v>
      </c>
      <c r="M67" s="24" t="s">
        <v>410</v>
      </c>
      <c r="N67" s="24" t="str">
        <f t="shared" si="0"/>
        <v>NG_GT</v>
      </c>
      <c r="O67" s="24"/>
      <c r="P67" s="12">
        <v>0</v>
      </c>
      <c r="Q67" s="14">
        <v>0.65139999999999998</v>
      </c>
      <c r="R67" s="15">
        <v>160.5</v>
      </c>
      <c r="S67" s="12">
        <v>1</v>
      </c>
      <c r="T67" s="15">
        <v>1258231.2</v>
      </c>
      <c r="U67" s="16">
        <v>2.4842</v>
      </c>
      <c r="V67" s="14">
        <v>0.76810199999999995</v>
      </c>
      <c r="W67" s="12">
        <v>0</v>
      </c>
      <c r="X67" s="15">
        <v>10715421.064999999</v>
      </c>
      <c r="Y67" s="15">
        <v>4250352.4433000004</v>
      </c>
      <c r="Z67" s="15">
        <v>915814.19</v>
      </c>
      <c r="AA67" s="15">
        <v>626900.63029999996</v>
      </c>
      <c r="AB67" s="17">
        <v>1369.0563999999999</v>
      </c>
      <c r="AC67" s="17">
        <v>116.8879</v>
      </c>
      <c r="AD67" s="18">
        <v>11700.431399999999</v>
      </c>
      <c r="AE67" s="15">
        <v>0</v>
      </c>
      <c r="AF67" s="15">
        <v>0</v>
      </c>
      <c r="AG67" s="15">
        <v>911372.56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4441.63</v>
      </c>
      <c r="AP67" s="15">
        <v>915814.19</v>
      </c>
      <c r="AQ67" s="15">
        <v>0</v>
      </c>
      <c r="AR67" s="15">
        <v>0</v>
      </c>
      <c r="AS67" s="15">
        <v>915814.19</v>
      </c>
      <c r="AT67" s="15">
        <v>0</v>
      </c>
      <c r="AU67" s="18">
        <v>0</v>
      </c>
      <c r="AV67" s="18">
        <v>0</v>
      </c>
      <c r="AW67" s="18">
        <v>99.515000000000001</v>
      </c>
      <c r="AX67" s="18">
        <v>0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0.48499999999999999</v>
      </c>
      <c r="BF67" s="18">
        <v>100</v>
      </c>
      <c r="BG67" s="18">
        <v>0</v>
      </c>
      <c r="BH67" s="18">
        <v>0</v>
      </c>
      <c r="BI67" s="18">
        <v>100</v>
      </c>
      <c r="BJ67" s="18">
        <v>0</v>
      </c>
    </row>
    <row r="68" spans="1:62">
      <c r="A68" s="9">
        <v>4401</v>
      </c>
      <c r="B68" s="10" t="s">
        <v>118</v>
      </c>
      <c r="C68" s="10" t="s">
        <v>184</v>
      </c>
      <c r="D68" s="11">
        <v>10692</v>
      </c>
      <c r="E68" s="11" t="s">
        <v>120</v>
      </c>
      <c r="F68" s="11" t="s">
        <v>121</v>
      </c>
      <c r="G68" s="12">
        <v>0</v>
      </c>
      <c r="H68" s="12">
        <v>5</v>
      </c>
      <c r="I68" s="13">
        <v>1</v>
      </c>
      <c r="J68" s="10" t="s">
        <v>125</v>
      </c>
      <c r="K68" s="10" t="s">
        <v>126</v>
      </c>
      <c r="L68" s="10" t="s">
        <v>126</v>
      </c>
      <c r="M68" s="24" t="s">
        <v>410</v>
      </c>
      <c r="N68" s="24" t="str">
        <f t="shared" si="0"/>
        <v>NG_GT</v>
      </c>
      <c r="O68" s="24"/>
      <c r="P68" s="12">
        <v>0</v>
      </c>
      <c r="Q68" s="14">
        <v>0.74439999999999995</v>
      </c>
      <c r="R68" s="15">
        <v>376.9</v>
      </c>
      <c r="S68" s="12">
        <v>1</v>
      </c>
      <c r="T68" s="15">
        <v>14323020</v>
      </c>
      <c r="U68" s="16">
        <v>0.58560000000000001</v>
      </c>
      <c r="V68" s="14">
        <v>0.47183000000000003</v>
      </c>
      <c r="W68" s="12">
        <v>0</v>
      </c>
      <c r="X68" s="15">
        <v>14868754.254799999</v>
      </c>
      <c r="Y68" s="15">
        <v>6674085.8357999995</v>
      </c>
      <c r="Z68" s="15">
        <v>2457731.2200000002</v>
      </c>
      <c r="AA68" s="15">
        <v>869889.41989999998</v>
      </c>
      <c r="AB68" s="17">
        <v>707.88</v>
      </c>
      <c r="AC68" s="17">
        <v>116.8879</v>
      </c>
      <c r="AD68" s="18">
        <v>6049.7885999999999</v>
      </c>
      <c r="AE68" s="15">
        <v>0</v>
      </c>
      <c r="AF68" s="15">
        <v>0</v>
      </c>
      <c r="AG68" s="15">
        <v>2457731.2200000002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2457731.2200000002</v>
      </c>
      <c r="AQ68" s="15">
        <v>0</v>
      </c>
      <c r="AR68" s="15">
        <v>0</v>
      </c>
      <c r="AS68" s="15">
        <v>2457731.2200000002</v>
      </c>
      <c r="AT68" s="15">
        <v>0</v>
      </c>
      <c r="AU68" s="18">
        <v>0</v>
      </c>
      <c r="AV68" s="18">
        <v>0</v>
      </c>
      <c r="AW68" s="18">
        <v>100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0</v>
      </c>
      <c r="BF68" s="18">
        <v>100</v>
      </c>
      <c r="BG68" s="18">
        <v>0</v>
      </c>
      <c r="BH68" s="18">
        <v>0</v>
      </c>
      <c r="BI68" s="18">
        <v>100</v>
      </c>
      <c r="BJ68" s="18">
        <v>0</v>
      </c>
    </row>
    <row r="69" spans="1:62">
      <c r="A69" s="9">
        <v>4403</v>
      </c>
      <c r="B69" s="10" t="s">
        <v>118</v>
      </c>
      <c r="C69" s="10" t="s">
        <v>295</v>
      </c>
      <c r="D69" s="11">
        <v>6410</v>
      </c>
      <c r="E69" s="11" t="s">
        <v>120</v>
      </c>
      <c r="F69" s="11" t="s">
        <v>121</v>
      </c>
      <c r="G69" s="12">
        <v>0</v>
      </c>
      <c r="H69" s="12">
        <v>3</v>
      </c>
      <c r="I69" s="13">
        <v>0</v>
      </c>
      <c r="J69" s="10" t="s">
        <v>128</v>
      </c>
      <c r="K69" s="10"/>
      <c r="L69" s="10" t="s">
        <v>129</v>
      </c>
      <c r="M69" s="24" t="s">
        <v>408</v>
      </c>
      <c r="N69" s="24" t="str">
        <f t="shared" ref="N69:N71" si="9">IF(L69="GAS",IF(AND(NOT(ISERR(FIND("C",M69))), ISERR(FIND("IC",M69))),"NG_CCGT","NG_" &amp; IF(LEN(M69)=2,M69,MID(M69,2,2))),IF(L69="COAL",L69 &amp; "_" &amp; J69,L69))</f>
        <v>HYDRO</v>
      </c>
      <c r="O69" s="24"/>
      <c r="P69" s="12">
        <v>0</v>
      </c>
      <c r="Q69" s="14">
        <v>0.14199999999999999</v>
      </c>
      <c r="R69" s="15">
        <v>31.5</v>
      </c>
      <c r="S69" s="12">
        <v>0</v>
      </c>
      <c r="T69" s="15">
        <v>0</v>
      </c>
      <c r="U69" s="16">
        <v>0</v>
      </c>
      <c r="V69" s="14">
        <v>0</v>
      </c>
      <c r="W69" s="12">
        <v>0</v>
      </c>
      <c r="X69" s="15">
        <v>0</v>
      </c>
      <c r="Y69" s="15">
        <v>0</v>
      </c>
      <c r="Z69" s="15">
        <v>39176</v>
      </c>
      <c r="AA69" s="15">
        <v>0</v>
      </c>
      <c r="AB69" s="17">
        <v>0</v>
      </c>
      <c r="AC69" s="17">
        <v>0</v>
      </c>
      <c r="AD69" s="18" t="s">
        <v>130</v>
      </c>
      <c r="AE69" s="15">
        <v>0</v>
      </c>
      <c r="AF69" s="15">
        <v>0</v>
      </c>
      <c r="AG69" s="15">
        <v>0</v>
      </c>
      <c r="AH69" s="15">
        <v>0</v>
      </c>
      <c r="AI69" s="15">
        <v>39176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39176</v>
      </c>
      <c r="AR69" s="15">
        <v>0</v>
      </c>
      <c r="AS69" s="15">
        <v>0</v>
      </c>
      <c r="AT69" s="15">
        <v>39176</v>
      </c>
      <c r="AU69" s="18">
        <v>0</v>
      </c>
      <c r="AV69" s="18">
        <v>0</v>
      </c>
      <c r="AW69" s="18">
        <v>0</v>
      </c>
      <c r="AX69" s="18">
        <v>0</v>
      </c>
      <c r="AY69" s="18">
        <v>100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0</v>
      </c>
      <c r="BF69" s="18">
        <v>0</v>
      </c>
      <c r="BG69" s="18">
        <v>100</v>
      </c>
      <c r="BH69" s="18">
        <v>0</v>
      </c>
      <c r="BI69" s="18">
        <v>0</v>
      </c>
      <c r="BJ69" s="18">
        <v>100</v>
      </c>
    </row>
    <row r="70" spans="1:62">
      <c r="A70" s="9">
        <v>4404</v>
      </c>
      <c r="B70" s="10" t="s">
        <v>118</v>
      </c>
      <c r="C70" s="10" t="s">
        <v>185</v>
      </c>
      <c r="D70" s="11">
        <v>6179</v>
      </c>
      <c r="E70" s="11" t="s">
        <v>120</v>
      </c>
      <c r="F70" s="11" t="s">
        <v>121</v>
      </c>
      <c r="G70" s="12">
        <v>3</v>
      </c>
      <c r="H70" s="12">
        <v>3</v>
      </c>
      <c r="I70" s="13">
        <v>1</v>
      </c>
      <c r="J70" s="10" t="s">
        <v>166</v>
      </c>
      <c r="K70" s="10" t="s">
        <v>148</v>
      </c>
      <c r="L70" s="10" t="s">
        <v>148</v>
      </c>
      <c r="M70" s="24" t="s">
        <v>379</v>
      </c>
      <c r="N70" s="24" t="str">
        <f t="shared" si="9"/>
        <v>COAL_SUB</v>
      </c>
      <c r="O70" s="24"/>
      <c r="P70" s="12">
        <v>1</v>
      </c>
      <c r="Q70" s="14">
        <v>0.82030000000000003</v>
      </c>
      <c r="R70" s="15">
        <v>1690</v>
      </c>
      <c r="S70" s="12">
        <v>0</v>
      </c>
      <c r="T70" s="15">
        <v>0</v>
      </c>
      <c r="U70" s="16">
        <v>0</v>
      </c>
      <c r="V70" s="14">
        <v>0</v>
      </c>
      <c r="W70" s="12">
        <v>0</v>
      </c>
      <c r="X70" s="15">
        <v>129688178.7</v>
      </c>
      <c r="Y70" s="15">
        <v>58121964.25</v>
      </c>
      <c r="Z70" s="15">
        <v>12144361.004000001</v>
      </c>
      <c r="AA70" s="15">
        <v>13370747.6666</v>
      </c>
      <c r="AB70" s="17">
        <v>2201.9681</v>
      </c>
      <c r="AC70" s="17">
        <v>205.0676</v>
      </c>
      <c r="AD70" s="18">
        <v>10678.8804</v>
      </c>
      <c r="AE70" s="15">
        <v>12134151.987</v>
      </c>
      <c r="AF70" s="15">
        <v>10209.017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12144361.004000001</v>
      </c>
      <c r="AQ70" s="15">
        <v>0</v>
      </c>
      <c r="AR70" s="15">
        <v>0</v>
      </c>
      <c r="AS70" s="15">
        <v>12144361.004000001</v>
      </c>
      <c r="AT70" s="15">
        <v>0</v>
      </c>
      <c r="AU70" s="18">
        <v>99.915899999999993</v>
      </c>
      <c r="AV70" s="18">
        <v>8.4099999999999994E-2</v>
      </c>
      <c r="AW70" s="18">
        <v>0</v>
      </c>
      <c r="AX70" s="18">
        <v>0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0</v>
      </c>
      <c r="BF70" s="18">
        <v>100</v>
      </c>
      <c r="BG70" s="18">
        <v>0</v>
      </c>
      <c r="BH70" s="18">
        <v>0</v>
      </c>
      <c r="BI70" s="18">
        <v>100</v>
      </c>
      <c r="BJ70" s="18">
        <v>0</v>
      </c>
    </row>
    <row r="71" spans="1:62">
      <c r="A71" s="9">
        <v>4405</v>
      </c>
      <c r="B71" s="10" t="s">
        <v>118</v>
      </c>
      <c r="C71" s="10" t="s">
        <v>186</v>
      </c>
      <c r="D71" s="11">
        <v>56394</v>
      </c>
      <c r="E71" s="11" t="s">
        <v>120</v>
      </c>
      <c r="F71" s="11" t="s">
        <v>121</v>
      </c>
      <c r="G71" s="12">
        <v>0</v>
      </c>
      <c r="H71" s="12">
        <v>1</v>
      </c>
      <c r="I71" s="13">
        <v>0</v>
      </c>
      <c r="J71" s="10" t="s">
        <v>150</v>
      </c>
      <c r="K71" s="10"/>
      <c r="L71" s="10" t="s">
        <v>151</v>
      </c>
      <c r="M71" s="24" t="s">
        <v>411</v>
      </c>
      <c r="N71" s="24" t="str">
        <f t="shared" si="9"/>
        <v>WIND</v>
      </c>
      <c r="O71" s="24"/>
      <c r="P71" s="12">
        <v>0</v>
      </c>
      <c r="Q71" s="14">
        <v>0.34179999999999999</v>
      </c>
      <c r="R71" s="15">
        <v>124.2</v>
      </c>
      <c r="S71" s="12">
        <v>0</v>
      </c>
      <c r="T71" s="15">
        <v>0</v>
      </c>
      <c r="U71" s="16">
        <v>0</v>
      </c>
      <c r="V71" s="14">
        <v>0</v>
      </c>
      <c r="W71" s="12">
        <v>0</v>
      </c>
      <c r="X71" s="15">
        <v>0</v>
      </c>
      <c r="Y71" s="15">
        <v>0</v>
      </c>
      <c r="Z71" s="15">
        <v>371870</v>
      </c>
      <c r="AA71" s="15">
        <v>0</v>
      </c>
      <c r="AB71" s="17">
        <v>0</v>
      </c>
      <c r="AC71" s="17">
        <v>0</v>
      </c>
      <c r="AD71" s="18" t="s">
        <v>130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371870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371870</v>
      </c>
      <c r="AR71" s="15">
        <v>371870</v>
      </c>
      <c r="AS71" s="15">
        <v>0</v>
      </c>
      <c r="AT71" s="15">
        <v>371870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</v>
      </c>
      <c r="BA71" s="18">
        <v>100</v>
      </c>
      <c r="BB71" s="18">
        <v>0</v>
      </c>
      <c r="BC71" s="18">
        <v>0</v>
      </c>
      <c r="BD71" s="18">
        <v>0</v>
      </c>
      <c r="BE71" s="18">
        <v>0</v>
      </c>
      <c r="BF71" s="18">
        <v>0</v>
      </c>
      <c r="BG71" s="18">
        <v>100</v>
      </c>
      <c r="BH71" s="18">
        <v>100</v>
      </c>
      <c r="BI71" s="18">
        <v>0</v>
      </c>
      <c r="BJ71" s="18">
        <v>100</v>
      </c>
    </row>
    <row r="72" spans="1:62">
      <c r="A72" s="9">
        <v>4406</v>
      </c>
      <c r="B72" s="10" t="s">
        <v>118</v>
      </c>
      <c r="C72" s="10" t="s">
        <v>187</v>
      </c>
      <c r="D72" s="11">
        <v>10554</v>
      </c>
      <c r="E72" s="11" t="s">
        <v>120</v>
      </c>
      <c r="F72" s="11" t="s">
        <v>121</v>
      </c>
      <c r="G72" s="12">
        <v>0</v>
      </c>
      <c r="H72" s="12">
        <v>10</v>
      </c>
      <c r="I72" s="13">
        <v>1</v>
      </c>
      <c r="J72" s="10" t="s">
        <v>125</v>
      </c>
      <c r="K72" s="10" t="s">
        <v>126</v>
      </c>
      <c r="L72" s="10" t="s">
        <v>126</v>
      </c>
      <c r="M72" s="24" t="s">
        <v>372</v>
      </c>
      <c r="N72" s="24" t="str">
        <f t="shared" ref="N72:N132" si="10">IF(L72="GAS",IF(AND(NOT(ISERR(FIND("C",M72))), ISERR(FIND("IC",M72))),"CCGT","NG_" &amp; IF(LEN(M72)=2,M72,MID(M72,2,2))),IF(L72="COAL",L72 &amp; "_" &amp; J72,L72))</f>
        <v>CCGT</v>
      </c>
      <c r="O72" s="24"/>
      <c r="P72" s="12">
        <v>0</v>
      </c>
      <c r="Q72" s="14">
        <v>0.70069999999999999</v>
      </c>
      <c r="R72" s="15">
        <v>689.4</v>
      </c>
      <c r="S72" s="12">
        <v>1</v>
      </c>
      <c r="T72" s="15">
        <v>8251281.5999999996</v>
      </c>
      <c r="U72" s="16">
        <v>1.7502</v>
      </c>
      <c r="V72" s="14">
        <v>0.70002600000000004</v>
      </c>
      <c r="W72" s="12">
        <v>0</v>
      </c>
      <c r="X72" s="15">
        <v>32074769.8565</v>
      </c>
      <c r="Y72" s="15">
        <v>13092179.7864</v>
      </c>
      <c r="Z72" s="15">
        <v>4231335.943</v>
      </c>
      <c r="AA72" s="15">
        <v>1876519.2069999999</v>
      </c>
      <c r="AB72" s="17">
        <v>886.96299999999997</v>
      </c>
      <c r="AC72" s="17">
        <v>116.8879</v>
      </c>
      <c r="AD72" s="18">
        <v>7580.2938999999997</v>
      </c>
      <c r="AE72" s="15">
        <v>0</v>
      </c>
      <c r="AF72" s="15">
        <v>0</v>
      </c>
      <c r="AG72" s="15">
        <v>4069363.2170000002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161972.726</v>
      </c>
      <c r="AO72" s="15">
        <v>0</v>
      </c>
      <c r="AP72" s="15">
        <v>4231335.943</v>
      </c>
      <c r="AQ72" s="15">
        <v>0</v>
      </c>
      <c r="AR72" s="15">
        <v>0</v>
      </c>
      <c r="AS72" s="15">
        <v>4231335.943</v>
      </c>
      <c r="AT72" s="15">
        <v>0</v>
      </c>
      <c r="AU72" s="18">
        <v>0</v>
      </c>
      <c r="AV72" s="18">
        <v>0</v>
      </c>
      <c r="AW72" s="18">
        <v>96.1721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3.8279000000000001</v>
      </c>
      <c r="BE72" s="18">
        <v>0</v>
      </c>
      <c r="BF72" s="18">
        <v>100</v>
      </c>
      <c r="BG72" s="18">
        <v>0</v>
      </c>
      <c r="BH72" s="18">
        <v>0</v>
      </c>
      <c r="BI72" s="18">
        <v>100</v>
      </c>
      <c r="BJ72" s="18">
        <v>0</v>
      </c>
    </row>
    <row r="73" spans="1:62">
      <c r="A73" s="9">
        <v>4407</v>
      </c>
      <c r="B73" s="10" t="s">
        <v>118</v>
      </c>
      <c r="C73" s="10" t="s">
        <v>188</v>
      </c>
      <c r="D73" s="11">
        <v>55480</v>
      </c>
      <c r="E73" s="11" t="s">
        <v>120</v>
      </c>
      <c r="F73" s="11" t="s">
        <v>121</v>
      </c>
      <c r="G73" s="12">
        <v>6</v>
      </c>
      <c r="H73" s="12">
        <v>8</v>
      </c>
      <c r="I73" s="13">
        <v>1</v>
      </c>
      <c r="J73" s="10" t="s">
        <v>125</v>
      </c>
      <c r="K73" s="10" t="s">
        <v>126</v>
      </c>
      <c r="L73" s="10" t="s">
        <v>126</v>
      </c>
      <c r="M73" s="24" t="s">
        <v>373</v>
      </c>
      <c r="N73" s="24" t="str">
        <f t="shared" ref="N73:N78" si="11">IF(L73="GAS",IF(AND(NOT(ISERR(FIND("C",M73))), ISERR(FIND("IC",M73))),"NG_CCGT","NG_" &amp; IF(LEN(M73)=2,M73,MID(M73,2,2))),IF(L73="COAL",L73 &amp; "_" &amp; J73,L73))</f>
        <v>NG_CCGT</v>
      </c>
      <c r="O73" s="24"/>
      <c r="P73" s="12">
        <v>0</v>
      </c>
      <c r="Q73" s="14">
        <v>0.54200000000000004</v>
      </c>
      <c r="R73" s="15">
        <v>1783.8</v>
      </c>
      <c r="S73" s="12">
        <v>0</v>
      </c>
      <c r="T73" s="15">
        <v>0</v>
      </c>
      <c r="U73" s="16">
        <v>0</v>
      </c>
      <c r="V73" s="14">
        <v>0</v>
      </c>
      <c r="W73" s="12">
        <v>0</v>
      </c>
      <c r="X73" s="15">
        <v>62264221.637999997</v>
      </c>
      <c r="Y73" s="15">
        <v>30220990.375999998</v>
      </c>
      <c r="Z73" s="15">
        <v>8470038</v>
      </c>
      <c r="AA73" s="15">
        <v>3704049.6485000001</v>
      </c>
      <c r="AB73" s="17">
        <v>874.6241</v>
      </c>
      <c r="AC73" s="17">
        <v>118.8573</v>
      </c>
      <c r="AD73" s="18">
        <v>7351.1148000000003</v>
      </c>
      <c r="AE73" s="15">
        <v>0</v>
      </c>
      <c r="AF73" s="15">
        <v>0</v>
      </c>
      <c r="AG73" s="15">
        <v>8470038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</v>
      </c>
      <c r="AP73" s="15">
        <v>8470038</v>
      </c>
      <c r="AQ73" s="15">
        <v>0</v>
      </c>
      <c r="AR73" s="15">
        <v>0</v>
      </c>
      <c r="AS73" s="15">
        <v>8470038</v>
      </c>
      <c r="AT73" s="15">
        <v>0</v>
      </c>
      <c r="AU73" s="18">
        <v>0</v>
      </c>
      <c r="AV73" s="18">
        <v>0</v>
      </c>
      <c r="AW73" s="18">
        <v>100</v>
      </c>
      <c r="AX73" s="18">
        <v>0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0</v>
      </c>
      <c r="BF73" s="18">
        <v>100</v>
      </c>
      <c r="BG73" s="18">
        <v>0</v>
      </c>
      <c r="BH73" s="18">
        <v>0</v>
      </c>
      <c r="BI73" s="18">
        <v>100</v>
      </c>
      <c r="BJ73" s="18">
        <v>0</v>
      </c>
    </row>
    <row r="74" spans="1:62">
      <c r="A74" s="9">
        <v>4408</v>
      </c>
      <c r="B74" s="10" t="s">
        <v>118</v>
      </c>
      <c r="C74" s="10" t="s">
        <v>189</v>
      </c>
      <c r="D74" s="11">
        <v>55226</v>
      </c>
      <c r="E74" s="11" t="s">
        <v>120</v>
      </c>
      <c r="F74" s="11" t="s">
        <v>121</v>
      </c>
      <c r="G74" s="12">
        <v>4</v>
      </c>
      <c r="H74" s="12">
        <v>6</v>
      </c>
      <c r="I74" s="13">
        <v>1</v>
      </c>
      <c r="J74" s="10" t="s">
        <v>125</v>
      </c>
      <c r="K74" s="10" t="s">
        <v>126</v>
      </c>
      <c r="L74" s="10" t="s">
        <v>126</v>
      </c>
      <c r="M74" s="24" t="s">
        <v>374</v>
      </c>
      <c r="N74" s="24" t="str">
        <f t="shared" si="11"/>
        <v>NG_CCGT</v>
      </c>
      <c r="O74" s="24"/>
      <c r="P74" s="12">
        <v>0</v>
      </c>
      <c r="Q74" s="14">
        <v>0.44579999999999997</v>
      </c>
      <c r="R74" s="15">
        <v>1036</v>
      </c>
      <c r="S74" s="12">
        <v>0</v>
      </c>
      <c r="T74" s="15">
        <v>0</v>
      </c>
      <c r="U74" s="16">
        <v>0</v>
      </c>
      <c r="V74" s="14">
        <v>0</v>
      </c>
      <c r="W74" s="12">
        <v>0</v>
      </c>
      <c r="X74" s="15">
        <v>30435579.706999999</v>
      </c>
      <c r="Y74" s="15">
        <v>13993979.827</v>
      </c>
      <c r="Z74" s="15">
        <v>4046104</v>
      </c>
      <c r="AA74" s="15">
        <v>1810583.2604</v>
      </c>
      <c r="AB74" s="17">
        <v>894.97609999999997</v>
      </c>
      <c r="AC74" s="17">
        <v>118.8569</v>
      </c>
      <c r="AD74" s="18">
        <v>7522.1940999999997</v>
      </c>
      <c r="AE74" s="15">
        <v>0</v>
      </c>
      <c r="AF74" s="15">
        <v>0</v>
      </c>
      <c r="AG74" s="15">
        <v>4046104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4046104</v>
      </c>
      <c r="AQ74" s="15">
        <v>0</v>
      </c>
      <c r="AR74" s="15">
        <v>0</v>
      </c>
      <c r="AS74" s="15">
        <v>4046104</v>
      </c>
      <c r="AT74" s="15">
        <v>0</v>
      </c>
      <c r="AU74" s="18">
        <v>0</v>
      </c>
      <c r="AV74" s="18">
        <v>0</v>
      </c>
      <c r="AW74" s="18">
        <v>100</v>
      </c>
      <c r="AX74" s="18">
        <v>0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0</v>
      </c>
      <c r="BF74" s="18">
        <v>100</v>
      </c>
      <c r="BG74" s="18">
        <v>0</v>
      </c>
      <c r="BH74" s="18">
        <v>0</v>
      </c>
      <c r="BI74" s="18">
        <v>100</v>
      </c>
      <c r="BJ74" s="18">
        <v>0</v>
      </c>
    </row>
    <row r="75" spans="1:62">
      <c r="A75" s="9">
        <v>4409</v>
      </c>
      <c r="B75" s="10" t="s">
        <v>118</v>
      </c>
      <c r="C75" s="10" t="s">
        <v>190</v>
      </c>
      <c r="D75" s="11">
        <v>55098</v>
      </c>
      <c r="E75" s="11" t="s">
        <v>120</v>
      </c>
      <c r="F75" s="11" t="s">
        <v>121</v>
      </c>
      <c r="G75" s="12">
        <v>2</v>
      </c>
      <c r="H75" s="12">
        <v>3</v>
      </c>
      <c r="I75" s="13">
        <v>1</v>
      </c>
      <c r="J75" s="10" t="s">
        <v>125</v>
      </c>
      <c r="K75" s="10" t="s">
        <v>126</v>
      </c>
      <c r="L75" s="10" t="s">
        <v>126</v>
      </c>
      <c r="M75" s="24" t="s">
        <v>356</v>
      </c>
      <c r="N75" s="24" t="str">
        <f t="shared" si="11"/>
        <v>NG_CCGT</v>
      </c>
      <c r="O75" s="24"/>
      <c r="P75" s="12">
        <v>0</v>
      </c>
      <c r="Q75" s="14">
        <v>0.49830000000000002</v>
      </c>
      <c r="R75" s="15">
        <v>529</v>
      </c>
      <c r="S75" s="12">
        <v>0</v>
      </c>
      <c r="T75" s="15">
        <v>0</v>
      </c>
      <c r="U75" s="16">
        <v>0</v>
      </c>
      <c r="V75" s="14">
        <v>0</v>
      </c>
      <c r="W75" s="12">
        <v>0</v>
      </c>
      <c r="X75" s="15">
        <v>17398819.050000001</v>
      </c>
      <c r="Y75" s="15">
        <v>7266653.6500000004</v>
      </c>
      <c r="Z75" s="15">
        <v>2309132</v>
      </c>
      <c r="AA75" s="15">
        <v>1035041.6705</v>
      </c>
      <c r="AB75" s="17">
        <v>896.47680000000003</v>
      </c>
      <c r="AC75" s="17">
        <v>118.85720000000001</v>
      </c>
      <c r="AD75" s="18">
        <v>7534.7875999999997</v>
      </c>
      <c r="AE75" s="15">
        <v>0</v>
      </c>
      <c r="AF75" s="15">
        <v>0</v>
      </c>
      <c r="AG75" s="15">
        <v>2309132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2309132</v>
      </c>
      <c r="AQ75" s="15">
        <v>0</v>
      </c>
      <c r="AR75" s="15">
        <v>0</v>
      </c>
      <c r="AS75" s="15">
        <v>2309132</v>
      </c>
      <c r="AT75" s="15">
        <v>0</v>
      </c>
      <c r="AU75" s="18">
        <v>0</v>
      </c>
      <c r="AV75" s="18">
        <v>0</v>
      </c>
      <c r="AW75" s="18">
        <v>100</v>
      </c>
      <c r="AX75" s="18">
        <v>0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0</v>
      </c>
      <c r="BF75" s="18">
        <v>100</v>
      </c>
      <c r="BG75" s="18">
        <v>0</v>
      </c>
      <c r="BH75" s="18">
        <v>0</v>
      </c>
      <c r="BI75" s="18">
        <v>100</v>
      </c>
      <c r="BJ75" s="18">
        <v>0</v>
      </c>
    </row>
    <row r="76" spans="1:62">
      <c r="A76" s="9">
        <v>4410</v>
      </c>
      <c r="B76" s="10" t="s">
        <v>118</v>
      </c>
      <c r="C76" s="10" t="s">
        <v>191</v>
      </c>
      <c r="D76" s="11">
        <v>6136</v>
      </c>
      <c r="E76" s="11" t="s">
        <v>120</v>
      </c>
      <c r="F76" s="11" t="s">
        <v>121</v>
      </c>
      <c r="G76" s="12">
        <v>1</v>
      </c>
      <c r="H76" s="12">
        <v>1</v>
      </c>
      <c r="I76" s="13">
        <v>1</v>
      </c>
      <c r="J76" s="10" t="s">
        <v>166</v>
      </c>
      <c r="K76" s="10" t="s">
        <v>148</v>
      </c>
      <c r="L76" s="10" t="s">
        <v>148</v>
      </c>
      <c r="M76" s="24" t="s">
        <v>379</v>
      </c>
      <c r="N76" s="24" t="str">
        <f t="shared" si="11"/>
        <v>COAL_SUB</v>
      </c>
      <c r="O76" s="24"/>
      <c r="P76" s="12">
        <v>1</v>
      </c>
      <c r="Q76" s="14">
        <v>0.86660000000000004</v>
      </c>
      <c r="R76" s="15">
        <v>453.5</v>
      </c>
      <c r="S76" s="12">
        <v>0</v>
      </c>
      <c r="T76" s="15">
        <v>0</v>
      </c>
      <c r="U76" s="16">
        <v>0</v>
      </c>
      <c r="V76" s="14">
        <v>0</v>
      </c>
      <c r="W76" s="12">
        <v>0</v>
      </c>
      <c r="X76" s="15">
        <v>34347208.891000003</v>
      </c>
      <c r="Y76" s="15">
        <v>15776311.078</v>
      </c>
      <c r="Z76" s="15">
        <v>3442748</v>
      </c>
      <c r="AA76" s="15">
        <v>3543442.2771000001</v>
      </c>
      <c r="AB76" s="17">
        <v>2058.4965000000002</v>
      </c>
      <c r="AC76" s="17">
        <v>205.19990000000001</v>
      </c>
      <c r="AD76" s="18">
        <v>9976.6839999999993</v>
      </c>
      <c r="AE76" s="15">
        <v>3439529.4580000001</v>
      </c>
      <c r="AF76" s="15">
        <v>0</v>
      </c>
      <c r="AG76" s="15">
        <v>3218.5419999999999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3442748</v>
      </c>
      <c r="AQ76" s="15">
        <v>0</v>
      </c>
      <c r="AR76" s="15">
        <v>0</v>
      </c>
      <c r="AS76" s="15">
        <v>3442748</v>
      </c>
      <c r="AT76" s="15">
        <v>0</v>
      </c>
      <c r="AU76" s="18">
        <v>99.906499999999994</v>
      </c>
      <c r="AV76" s="18">
        <v>0</v>
      </c>
      <c r="AW76" s="18">
        <v>9.35E-2</v>
      </c>
      <c r="AX76" s="18">
        <v>0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100</v>
      </c>
      <c r="BG76" s="18">
        <v>0</v>
      </c>
      <c r="BH76" s="18">
        <v>0</v>
      </c>
      <c r="BI76" s="18">
        <v>100</v>
      </c>
      <c r="BJ76" s="18">
        <v>0</v>
      </c>
    </row>
    <row r="77" spans="1:62">
      <c r="A77" s="9">
        <v>4412</v>
      </c>
      <c r="B77" s="10" t="s">
        <v>118</v>
      </c>
      <c r="C77" s="10" t="s">
        <v>192</v>
      </c>
      <c r="D77" s="11">
        <v>3490</v>
      </c>
      <c r="E77" s="11" t="s">
        <v>120</v>
      </c>
      <c r="F77" s="11" t="s">
        <v>121</v>
      </c>
      <c r="G77" s="12">
        <v>2</v>
      </c>
      <c r="H77" s="12">
        <v>2</v>
      </c>
      <c r="I77" s="13">
        <v>1</v>
      </c>
      <c r="J77" s="10" t="s">
        <v>125</v>
      </c>
      <c r="K77" s="10" t="s">
        <v>126</v>
      </c>
      <c r="L77" s="10" t="s">
        <v>126</v>
      </c>
      <c r="M77" s="24" t="s">
        <v>379</v>
      </c>
      <c r="N77" s="24" t="str">
        <f t="shared" si="11"/>
        <v>NG_ST</v>
      </c>
      <c r="O77" s="24"/>
      <c r="P77" s="12">
        <v>0</v>
      </c>
      <c r="Q77" s="14">
        <v>0.1426</v>
      </c>
      <c r="R77" s="15">
        <v>634.70000000000005</v>
      </c>
      <c r="S77" s="12">
        <v>0</v>
      </c>
      <c r="T77" s="15">
        <v>0</v>
      </c>
      <c r="U77" s="16">
        <v>0</v>
      </c>
      <c r="V77" s="19">
        <v>0</v>
      </c>
      <c r="W77" s="12">
        <v>0</v>
      </c>
      <c r="X77" s="15">
        <v>9475505.7440000009</v>
      </c>
      <c r="Y77" s="15">
        <v>5644504.648</v>
      </c>
      <c r="Z77" s="15">
        <v>793124</v>
      </c>
      <c r="AA77" s="15">
        <v>564081.93110000005</v>
      </c>
      <c r="AB77" s="17">
        <v>1422.4305999999999</v>
      </c>
      <c r="AC77" s="17">
        <v>118.93989999999999</v>
      </c>
      <c r="AD77" s="18">
        <v>11947.0672</v>
      </c>
      <c r="AE77" s="15">
        <v>0</v>
      </c>
      <c r="AF77" s="15">
        <v>1621.828</v>
      </c>
      <c r="AG77" s="15">
        <v>791502.17200000002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793124</v>
      </c>
      <c r="AQ77" s="15">
        <v>0</v>
      </c>
      <c r="AR77" s="15">
        <v>0</v>
      </c>
      <c r="AS77" s="15">
        <v>793124</v>
      </c>
      <c r="AT77" s="15">
        <v>0</v>
      </c>
      <c r="AU77" s="18">
        <v>0</v>
      </c>
      <c r="AV77" s="18">
        <v>0.20449999999999999</v>
      </c>
      <c r="AW77" s="18">
        <v>99.795500000000004</v>
      </c>
      <c r="AX77" s="18">
        <v>0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0</v>
      </c>
      <c r="BF77" s="18">
        <v>100</v>
      </c>
      <c r="BG77" s="18">
        <v>0</v>
      </c>
      <c r="BH77" s="18">
        <v>0</v>
      </c>
      <c r="BI77" s="18">
        <v>100</v>
      </c>
      <c r="BJ77" s="18">
        <v>0</v>
      </c>
    </row>
    <row r="78" spans="1:62">
      <c r="A78" s="9">
        <v>4413</v>
      </c>
      <c r="B78" s="10" t="s">
        <v>118</v>
      </c>
      <c r="C78" s="10" t="s">
        <v>193</v>
      </c>
      <c r="D78" s="11">
        <v>3597</v>
      </c>
      <c r="E78" s="11" t="s">
        <v>120</v>
      </c>
      <c r="F78" s="11" t="s">
        <v>121</v>
      </c>
      <c r="G78" s="12">
        <v>0</v>
      </c>
      <c r="H78" s="12">
        <v>2</v>
      </c>
      <c r="I78" s="13">
        <v>0</v>
      </c>
      <c r="J78" s="10" t="s">
        <v>128</v>
      </c>
      <c r="K78" s="10"/>
      <c r="L78" s="10" t="s">
        <v>129</v>
      </c>
      <c r="M78" s="24" t="s">
        <v>408</v>
      </c>
      <c r="N78" s="24" t="str">
        <f t="shared" si="11"/>
        <v>HYDRO</v>
      </c>
      <c r="O78" s="24"/>
      <c r="P78" s="12">
        <v>0</v>
      </c>
      <c r="Q78" s="14">
        <v>0.14380000000000001</v>
      </c>
      <c r="R78" s="15">
        <v>60</v>
      </c>
      <c r="S78" s="12">
        <v>0</v>
      </c>
      <c r="T78" s="15">
        <v>0</v>
      </c>
      <c r="U78" s="16">
        <v>0</v>
      </c>
      <c r="V78" s="14">
        <v>0</v>
      </c>
      <c r="W78" s="12">
        <v>0</v>
      </c>
      <c r="X78" s="15">
        <v>0</v>
      </c>
      <c r="Y78" s="15">
        <v>0</v>
      </c>
      <c r="Z78" s="15">
        <v>75567</v>
      </c>
      <c r="AA78" s="15">
        <v>0</v>
      </c>
      <c r="AB78" s="17">
        <v>0</v>
      </c>
      <c r="AC78" s="17">
        <v>0</v>
      </c>
      <c r="AD78" s="18" t="s">
        <v>130</v>
      </c>
      <c r="AE78" s="15">
        <v>0</v>
      </c>
      <c r="AF78" s="15">
        <v>0</v>
      </c>
      <c r="AG78" s="15">
        <v>0</v>
      </c>
      <c r="AH78" s="15">
        <v>0</v>
      </c>
      <c r="AI78" s="15">
        <v>75567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75567</v>
      </c>
      <c r="AR78" s="15">
        <v>0</v>
      </c>
      <c r="AS78" s="15">
        <v>0</v>
      </c>
      <c r="AT78" s="15">
        <v>75567</v>
      </c>
      <c r="AU78" s="18">
        <v>0</v>
      </c>
      <c r="AV78" s="18">
        <v>0</v>
      </c>
      <c r="AW78" s="18">
        <v>0</v>
      </c>
      <c r="AX78" s="18">
        <v>0</v>
      </c>
      <c r="AY78" s="18">
        <v>100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0</v>
      </c>
      <c r="BF78" s="18">
        <v>0</v>
      </c>
      <c r="BG78" s="18">
        <v>100</v>
      </c>
      <c r="BH78" s="18">
        <v>0</v>
      </c>
      <c r="BI78" s="18">
        <v>0</v>
      </c>
      <c r="BJ78" s="18">
        <v>100</v>
      </c>
    </row>
    <row r="79" spans="1:62">
      <c r="A79" s="9">
        <v>4414</v>
      </c>
      <c r="B79" s="10" t="s">
        <v>118</v>
      </c>
      <c r="C79" s="10" t="s">
        <v>194</v>
      </c>
      <c r="D79" s="11">
        <v>55470</v>
      </c>
      <c r="E79" s="11" t="s">
        <v>120</v>
      </c>
      <c r="F79" s="11" t="s">
        <v>121</v>
      </c>
      <c r="G79" s="12">
        <v>3</v>
      </c>
      <c r="H79" s="12">
        <v>4</v>
      </c>
      <c r="I79" s="13">
        <v>1</v>
      </c>
      <c r="J79" s="10" t="s">
        <v>125</v>
      </c>
      <c r="K79" s="10" t="s">
        <v>126</v>
      </c>
      <c r="L79" s="10" t="s">
        <v>126</v>
      </c>
      <c r="M79" s="24" t="s">
        <v>370</v>
      </c>
      <c r="N79" s="24" t="str">
        <f t="shared" si="10"/>
        <v>CCGT</v>
      </c>
      <c r="O79" s="24"/>
      <c r="P79" s="12">
        <v>0</v>
      </c>
      <c r="Q79" s="14">
        <v>0.60780000000000001</v>
      </c>
      <c r="R79" s="15">
        <v>611</v>
      </c>
      <c r="S79" s="12">
        <v>1</v>
      </c>
      <c r="T79" s="15">
        <v>19699381.600000001</v>
      </c>
      <c r="U79" s="16">
        <v>0.56359999999999999</v>
      </c>
      <c r="V79" s="14">
        <v>0.47183000000000003</v>
      </c>
      <c r="W79" s="12">
        <v>0</v>
      </c>
      <c r="X79" s="15">
        <v>19424555.201699998</v>
      </c>
      <c r="Y79" s="15">
        <v>9010918.5881999992</v>
      </c>
      <c r="Z79" s="15">
        <v>3253225.77</v>
      </c>
      <c r="AA79" s="15">
        <v>1155550.6915</v>
      </c>
      <c r="AB79" s="17">
        <v>710.40300000000002</v>
      </c>
      <c r="AC79" s="17">
        <v>118.85720000000001</v>
      </c>
      <c r="AD79" s="18">
        <v>5970.8599000000004</v>
      </c>
      <c r="AE79" s="15">
        <v>0</v>
      </c>
      <c r="AF79" s="15">
        <v>0</v>
      </c>
      <c r="AG79" s="15">
        <v>3190096.321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63129.449000000001</v>
      </c>
      <c r="AO79" s="15">
        <v>0</v>
      </c>
      <c r="AP79" s="15">
        <v>3253225.77</v>
      </c>
      <c r="AQ79" s="15">
        <v>0</v>
      </c>
      <c r="AR79" s="15">
        <v>0</v>
      </c>
      <c r="AS79" s="15">
        <v>3253225.77</v>
      </c>
      <c r="AT79" s="15">
        <v>0</v>
      </c>
      <c r="AU79" s="18">
        <v>0</v>
      </c>
      <c r="AV79" s="18">
        <v>0</v>
      </c>
      <c r="AW79" s="18">
        <v>98.0595</v>
      </c>
      <c r="AX79" s="18">
        <v>0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1.9404999999999999</v>
      </c>
      <c r="BE79" s="18">
        <v>0</v>
      </c>
      <c r="BF79" s="18">
        <v>100</v>
      </c>
      <c r="BG79" s="18">
        <v>0</v>
      </c>
      <c r="BH79" s="18">
        <v>0</v>
      </c>
      <c r="BI79" s="18">
        <v>100</v>
      </c>
      <c r="BJ79" s="18">
        <v>0</v>
      </c>
    </row>
    <row r="80" spans="1:62">
      <c r="A80" s="9">
        <v>4415</v>
      </c>
      <c r="B80" s="10" t="s">
        <v>118</v>
      </c>
      <c r="C80" s="10" t="s">
        <v>195</v>
      </c>
      <c r="D80" s="11">
        <v>3464</v>
      </c>
      <c r="E80" s="11" t="s">
        <v>120</v>
      </c>
      <c r="F80" s="11" t="s">
        <v>121</v>
      </c>
      <c r="G80" s="12">
        <v>1</v>
      </c>
      <c r="H80" s="12">
        <v>7</v>
      </c>
      <c r="I80" s="13">
        <v>1</v>
      </c>
      <c r="J80" s="10" t="s">
        <v>125</v>
      </c>
      <c r="K80" s="10" t="s">
        <v>126</v>
      </c>
      <c r="L80" s="10" t="s">
        <v>126</v>
      </c>
      <c r="M80" s="24" t="s">
        <v>375</v>
      </c>
      <c r="N80" s="24" t="str">
        <f>IF(L80="GAS",IF(AND(NOT(ISERR(FIND("C",M80))), ISERR(FIND("IC",M80))),"NG_CCGT","NG_" &amp; IF(LEN(M80)=2,M80,MID(M80,2,2))),IF(L80="COAL",L80 &amp; "_" &amp; J80,L80))</f>
        <v>NG_ST</v>
      </c>
      <c r="O80" s="24"/>
      <c r="P80" s="12">
        <v>0</v>
      </c>
      <c r="Q80" s="14">
        <v>2.8500000000000001E-2</v>
      </c>
      <c r="R80" s="15">
        <v>878.4</v>
      </c>
      <c r="S80" s="12">
        <v>0</v>
      </c>
      <c r="T80" s="15">
        <v>0</v>
      </c>
      <c r="U80" s="16">
        <v>0</v>
      </c>
      <c r="V80" s="19">
        <v>0</v>
      </c>
      <c r="W80" s="12">
        <v>0</v>
      </c>
      <c r="X80" s="15">
        <v>3214861.4610000001</v>
      </c>
      <c r="Y80" s="15">
        <v>1657855.425</v>
      </c>
      <c r="Z80" s="15">
        <v>218987</v>
      </c>
      <c r="AA80" s="15">
        <v>190924.76250000001</v>
      </c>
      <c r="AB80" s="17">
        <v>1743.7085999999999</v>
      </c>
      <c r="AC80" s="17">
        <v>118.65519999999999</v>
      </c>
      <c r="AD80" s="18">
        <v>14680.6042</v>
      </c>
      <c r="AE80" s="15">
        <v>0</v>
      </c>
      <c r="AF80" s="15">
        <v>936.71400000000006</v>
      </c>
      <c r="AG80" s="15">
        <v>218050.28599999999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218987</v>
      </c>
      <c r="AQ80" s="15">
        <v>0</v>
      </c>
      <c r="AR80" s="15">
        <v>0</v>
      </c>
      <c r="AS80" s="15">
        <v>218987</v>
      </c>
      <c r="AT80" s="15">
        <v>0</v>
      </c>
      <c r="AU80" s="18">
        <v>0</v>
      </c>
      <c r="AV80" s="18">
        <v>0.42770000000000002</v>
      </c>
      <c r="AW80" s="18">
        <v>99.572299999999998</v>
      </c>
      <c r="AX80" s="18">
        <v>0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0</v>
      </c>
      <c r="BF80" s="18">
        <v>100</v>
      </c>
      <c r="BG80" s="18">
        <v>0</v>
      </c>
      <c r="BH80" s="18">
        <v>0</v>
      </c>
      <c r="BI80" s="18">
        <v>100</v>
      </c>
      <c r="BJ80" s="18">
        <v>0</v>
      </c>
    </row>
    <row r="81" spans="1:62">
      <c r="A81" s="9">
        <v>4416</v>
      </c>
      <c r="B81" s="10" t="s">
        <v>118</v>
      </c>
      <c r="C81" s="10" t="s">
        <v>196</v>
      </c>
      <c r="D81" s="11">
        <v>55086</v>
      </c>
      <c r="E81" s="11" t="s">
        <v>120</v>
      </c>
      <c r="F81" s="11" t="s">
        <v>121</v>
      </c>
      <c r="G81" s="12">
        <v>2</v>
      </c>
      <c r="H81" s="12">
        <v>3</v>
      </c>
      <c r="I81" s="13">
        <v>1</v>
      </c>
      <c r="J81" s="10" t="s">
        <v>125</v>
      </c>
      <c r="K81" s="10" t="s">
        <v>126</v>
      </c>
      <c r="L81" s="10" t="s">
        <v>126</v>
      </c>
      <c r="M81" s="24" t="s">
        <v>356</v>
      </c>
      <c r="N81" s="24" t="str">
        <f t="shared" si="10"/>
        <v>CCGT</v>
      </c>
      <c r="O81" s="24"/>
      <c r="P81" s="12">
        <v>0</v>
      </c>
      <c r="Q81" s="14">
        <v>0.74409999999999998</v>
      </c>
      <c r="R81" s="15">
        <v>432</v>
      </c>
      <c r="S81" s="12">
        <v>1</v>
      </c>
      <c r="T81" s="15">
        <v>16863576</v>
      </c>
      <c r="U81" s="16">
        <v>0.56989999999999996</v>
      </c>
      <c r="V81" s="14">
        <v>0.47183000000000003</v>
      </c>
      <c r="W81" s="12">
        <v>0</v>
      </c>
      <c r="X81" s="15">
        <v>14907500.4607</v>
      </c>
      <c r="Y81" s="15">
        <v>6321527.4796000002</v>
      </c>
      <c r="Z81" s="15">
        <v>2815987.6</v>
      </c>
      <c r="AA81" s="15">
        <v>886835.76320000004</v>
      </c>
      <c r="AB81" s="17">
        <v>629.85770000000002</v>
      </c>
      <c r="AC81" s="17">
        <v>118.8573</v>
      </c>
      <c r="AD81" s="18">
        <v>5293.88</v>
      </c>
      <c r="AE81" s="15">
        <v>0</v>
      </c>
      <c r="AF81" s="15">
        <v>0</v>
      </c>
      <c r="AG81" s="15">
        <v>2815987.6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2815987.6</v>
      </c>
      <c r="AQ81" s="15">
        <v>0</v>
      </c>
      <c r="AR81" s="15">
        <v>0</v>
      </c>
      <c r="AS81" s="15">
        <v>2815987.6</v>
      </c>
      <c r="AT81" s="15">
        <v>0</v>
      </c>
      <c r="AU81" s="18">
        <v>0</v>
      </c>
      <c r="AV81" s="18">
        <v>0</v>
      </c>
      <c r="AW81" s="18">
        <v>100</v>
      </c>
      <c r="AX81" s="18">
        <v>0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100</v>
      </c>
      <c r="BG81" s="18">
        <v>0</v>
      </c>
      <c r="BH81" s="18">
        <v>0</v>
      </c>
      <c r="BI81" s="18">
        <v>100</v>
      </c>
      <c r="BJ81" s="18">
        <v>0</v>
      </c>
    </row>
    <row r="82" spans="1:62">
      <c r="A82" s="9">
        <v>4417</v>
      </c>
      <c r="B82" s="10" t="s">
        <v>118</v>
      </c>
      <c r="C82" s="10" t="s">
        <v>197</v>
      </c>
      <c r="D82" s="11">
        <v>55153</v>
      </c>
      <c r="E82" s="11" t="s">
        <v>120</v>
      </c>
      <c r="F82" s="11" t="s">
        <v>121</v>
      </c>
      <c r="G82" s="12">
        <v>4</v>
      </c>
      <c r="H82" s="12">
        <v>6</v>
      </c>
      <c r="I82" s="13">
        <v>1</v>
      </c>
      <c r="J82" s="10" t="s">
        <v>125</v>
      </c>
      <c r="K82" s="10" t="s">
        <v>126</v>
      </c>
      <c r="L82" s="10" t="s">
        <v>126</v>
      </c>
      <c r="M82" s="24" t="s">
        <v>376</v>
      </c>
      <c r="N82" s="24" t="str">
        <f t="shared" ref="N82:N84" si="12">IF(L82="GAS",IF(AND(NOT(ISERR(FIND("C",M82))), ISERR(FIND("IC",M82))),"NG_CCGT","NG_" &amp; IF(LEN(M82)=2,M82,MID(M82,2,2))),IF(L82="COAL",L82 &amp; "_" &amp; J82,L82))</f>
        <v>NG_CCGT</v>
      </c>
      <c r="O82" s="24"/>
      <c r="P82" s="12">
        <v>0</v>
      </c>
      <c r="Q82" s="14">
        <v>0.41909999999999997</v>
      </c>
      <c r="R82" s="15">
        <v>1142.2</v>
      </c>
      <c r="S82" s="12">
        <v>0</v>
      </c>
      <c r="T82" s="15">
        <v>0</v>
      </c>
      <c r="U82" s="16">
        <v>0</v>
      </c>
      <c r="V82" s="14">
        <v>0</v>
      </c>
      <c r="W82" s="12">
        <v>0</v>
      </c>
      <c r="X82" s="15">
        <v>31129036.149999999</v>
      </c>
      <c r="Y82" s="15">
        <v>14938644.199999999</v>
      </c>
      <c r="Z82" s="15">
        <v>4193692</v>
      </c>
      <c r="AA82" s="15">
        <v>1851839.9720000001</v>
      </c>
      <c r="AB82" s="17">
        <v>883.15499999999997</v>
      </c>
      <c r="AC82" s="17">
        <v>118.8571</v>
      </c>
      <c r="AD82" s="18">
        <v>7422.8235999999997</v>
      </c>
      <c r="AE82" s="15">
        <v>0</v>
      </c>
      <c r="AF82" s="15">
        <v>0</v>
      </c>
      <c r="AG82" s="15">
        <v>4193692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4193692</v>
      </c>
      <c r="AQ82" s="15">
        <v>0</v>
      </c>
      <c r="AR82" s="15">
        <v>0</v>
      </c>
      <c r="AS82" s="15">
        <v>4193692</v>
      </c>
      <c r="AT82" s="15">
        <v>0</v>
      </c>
      <c r="AU82" s="18">
        <v>0</v>
      </c>
      <c r="AV82" s="18">
        <v>0</v>
      </c>
      <c r="AW82" s="18">
        <v>100</v>
      </c>
      <c r="AX82" s="18">
        <v>0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0</v>
      </c>
      <c r="BF82" s="18">
        <v>100</v>
      </c>
      <c r="BG82" s="18">
        <v>0</v>
      </c>
      <c r="BH82" s="18">
        <v>0</v>
      </c>
      <c r="BI82" s="18">
        <v>100</v>
      </c>
      <c r="BJ82" s="18">
        <v>0</v>
      </c>
    </row>
    <row r="83" spans="1:62">
      <c r="A83" s="9">
        <v>4418</v>
      </c>
      <c r="B83" s="10" t="s">
        <v>118</v>
      </c>
      <c r="C83" s="10" t="s">
        <v>347</v>
      </c>
      <c r="D83" s="11">
        <v>3583</v>
      </c>
      <c r="E83" s="11" t="s">
        <v>120</v>
      </c>
      <c r="F83" s="11" t="s">
        <v>121</v>
      </c>
      <c r="G83" s="12">
        <v>0</v>
      </c>
      <c r="H83" s="12">
        <v>1</v>
      </c>
      <c r="I83" s="13">
        <v>0</v>
      </c>
      <c r="J83" s="10" t="s">
        <v>128</v>
      </c>
      <c r="K83" s="10"/>
      <c r="L83" s="10" t="s">
        <v>129</v>
      </c>
      <c r="M83" s="24" t="s">
        <v>408</v>
      </c>
      <c r="N83" s="24" t="str">
        <f t="shared" si="12"/>
        <v>HYDRO</v>
      </c>
      <c r="O83" s="24"/>
      <c r="P83" s="12">
        <v>0</v>
      </c>
      <c r="Q83" s="14">
        <v>0.55459999999999998</v>
      </c>
      <c r="R83" s="15">
        <v>2.4</v>
      </c>
      <c r="S83" s="12">
        <v>0</v>
      </c>
      <c r="T83" s="15">
        <v>0</v>
      </c>
      <c r="U83" s="16">
        <v>0</v>
      </c>
      <c r="V83" s="14">
        <v>0</v>
      </c>
      <c r="W83" s="12">
        <v>0</v>
      </c>
      <c r="X83" s="15">
        <v>0</v>
      </c>
      <c r="Y83" s="15">
        <v>0</v>
      </c>
      <c r="Z83" s="15">
        <v>11660</v>
      </c>
      <c r="AA83" s="15">
        <v>0</v>
      </c>
      <c r="AB83" s="17">
        <v>0</v>
      </c>
      <c r="AC83" s="17">
        <v>0</v>
      </c>
      <c r="AD83" s="18" t="s">
        <v>130</v>
      </c>
      <c r="AE83" s="15">
        <v>0</v>
      </c>
      <c r="AF83" s="15">
        <v>0</v>
      </c>
      <c r="AG83" s="15">
        <v>0</v>
      </c>
      <c r="AH83" s="15">
        <v>0</v>
      </c>
      <c r="AI83" s="15">
        <v>11660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0</v>
      </c>
      <c r="AP83" s="15">
        <v>0</v>
      </c>
      <c r="AQ83" s="15">
        <v>11660</v>
      </c>
      <c r="AR83" s="15">
        <v>0</v>
      </c>
      <c r="AS83" s="15">
        <v>0</v>
      </c>
      <c r="AT83" s="15">
        <v>11660</v>
      </c>
      <c r="AU83" s="18">
        <v>0</v>
      </c>
      <c r="AV83" s="18">
        <v>0</v>
      </c>
      <c r="AW83" s="18">
        <v>0</v>
      </c>
      <c r="AX83" s="18">
        <v>0</v>
      </c>
      <c r="AY83" s="18">
        <v>100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0</v>
      </c>
      <c r="BF83" s="18">
        <v>0</v>
      </c>
      <c r="BG83" s="18">
        <v>100</v>
      </c>
      <c r="BH83" s="18">
        <v>0</v>
      </c>
      <c r="BI83" s="18">
        <v>0</v>
      </c>
      <c r="BJ83" s="18">
        <v>100</v>
      </c>
    </row>
    <row r="84" spans="1:62">
      <c r="A84" s="9">
        <v>4419</v>
      </c>
      <c r="B84" s="10" t="s">
        <v>118</v>
      </c>
      <c r="C84" s="10" t="s">
        <v>348</v>
      </c>
      <c r="D84" s="11">
        <v>3584</v>
      </c>
      <c r="E84" s="11" t="s">
        <v>120</v>
      </c>
      <c r="F84" s="11" t="s">
        <v>121</v>
      </c>
      <c r="G84" s="12">
        <v>0</v>
      </c>
      <c r="H84" s="12">
        <v>1</v>
      </c>
      <c r="I84" s="13">
        <v>0</v>
      </c>
      <c r="J84" s="10" t="s">
        <v>128</v>
      </c>
      <c r="K84" s="10"/>
      <c r="L84" s="10" t="s">
        <v>129</v>
      </c>
      <c r="M84" s="24" t="s">
        <v>408</v>
      </c>
      <c r="N84" s="24" t="str">
        <f t="shared" si="12"/>
        <v>HYDRO</v>
      </c>
      <c r="O84" s="24"/>
      <c r="P84" s="12">
        <v>0</v>
      </c>
      <c r="Q84" s="14">
        <v>0.52510000000000001</v>
      </c>
      <c r="R84" s="15">
        <v>2.4</v>
      </c>
      <c r="S84" s="12">
        <v>0</v>
      </c>
      <c r="T84" s="15">
        <v>0</v>
      </c>
      <c r="U84" s="16">
        <v>0</v>
      </c>
      <c r="V84" s="14">
        <v>0</v>
      </c>
      <c r="W84" s="12">
        <v>0</v>
      </c>
      <c r="X84" s="15">
        <v>0</v>
      </c>
      <c r="Y84" s="15">
        <v>0</v>
      </c>
      <c r="Z84" s="15">
        <v>11039.001</v>
      </c>
      <c r="AA84" s="15">
        <v>0</v>
      </c>
      <c r="AB84" s="17">
        <v>0</v>
      </c>
      <c r="AC84" s="17">
        <v>0</v>
      </c>
      <c r="AD84" s="18" t="s">
        <v>130</v>
      </c>
      <c r="AE84" s="15">
        <v>0</v>
      </c>
      <c r="AF84" s="15">
        <v>0</v>
      </c>
      <c r="AG84" s="15">
        <v>0</v>
      </c>
      <c r="AH84" s="15">
        <v>0</v>
      </c>
      <c r="AI84" s="15">
        <v>11039.001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11039.001</v>
      </c>
      <c r="AR84" s="15">
        <v>0</v>
      </c>
      <c r="AS84" s="15">
        <v>0</v>
      </c>
      <c r="AT84" s="15">
        <v>11039.001</v>
      </c>
      <c r="AU84" s="18">
        <v>0</v>
      </c>
      <c r="AV84" s="18">
        <v>0</v>
      </c>
      <c r="AW84" s="18">
        <v>0</v>
      </c>
      <c r="AX84" s="18">
        <v>0</v>
      </c>
      <c r="AY84" s="18">
        <v>100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0</v>
      </c>
      <c r="BF84" s="18">
        <v>0</v>
      </c>
      <c r="BG84" s="18">
        <v>100</v>
      </c>
      <c r="BH84" s="18">
        <v>0</v>
      </c>
      <c r="BI84" s="18">
        <v>0</v>
      </c>
      <c r="BJ84" s="18">
        <v>100</v>
      </c>
    </row>
    <row r="85" spans="1:62">
      <c r="A85" s="9">
        <v>4420</v>
      </c>
      <c r="B85" s="10" t="s">
        <v>118</v>
      </c>
      <c r="C85" s="10" t="s">
        <v>198</v>
      </c>
      <c r="D85" s="11">
        <v>50118</v>
      </c>
      <c r="E85" s="11" t="s">
        <v>120</v>
      </c>
      <c r="F85" s="11" t="s">
        <v>121</v>
      </c>
      <c r="G85" s="12">
        <v>0</v>
      </c>
      <c r="H85" s="12">
        <v>6</v>
      </c>
      <c r="I85" s="13">
        <v>1</v>
      </c>
      <c r="J85" s="10" t="s">
        <v>125</v>
      </c>
      <c r="K85" s="10" t="s">
        <v>126</v>
      </c>
      <c r="L85" s="10" t="s">
        <v>126</v>
      </c>
      <c r="M85" s="24" t="s">
        <v>377</v>
      </c>
      <c r="N85" s="24" t="str">
        <f t="shared" si="10"/>
        <v>CCGT</v>
      </c>
      <c r="O85" s="24"/>
      <c r="P85" s="12">
        <v>0</v>
      </c>
      <c r="Q85" s="14">
        <v>0.29480000000000001</v>
      </c>
      <c r="R85" s="15">
        <v>130.6</v>
      </c>
      <c r="S85" s="12">
        <v>1</v>
      </c>
      <c r="T85" s="15">
        <v>1705297.6</v>
      </c>
      <c r="U85" s="16">
        <v>0.67490000000000006</v>
      </c>
      <c r="V85" s="14">
        <v>0.473665</v>
      </c>
      <c r="W85" s="12">
        <v>0</v>
      </c>
      <c r="X85" s="15">
        <v>2147174.4361</v>
      </c>
      <c r="Y85" s="15">
        <v>851036.02080000006</v>
      </c>
      <c r="Z85" s="15">
        <v>337236.02</v>
      </c>
      <c r="AA85" s="15">
        <v>125619.42260000001</v>
      </c>
      <c r="AB85" s="17">
        <v>744.9941</v>
      </c>
      <c r="AC85" s="17">
        <v>116.8879</v>
      </c>
      <c r="AD85" s="18">
        <v>6366.9782999999998</v>
      </c>
      <c r="AE85" s="15">
        <v>0</v>
      </c>
      <c r="AF85" s="15">
        <v>0</v>
      </c>
      <c r="AG85" s="15">
        <v>337236.02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337236.02</v>
      </c>
      <c r="AQ85" s="15">
        <v>0</v>
      </c>
      <c r="AR85" s="15">
        <v>0</v>
      </c>
      <c r="AS85" s="15">
        <v>337236.02</v>
      </c>
      <c r="AT85" s="15">
        <v>0</v>
      </c>
      <c r="AU85" s="18">
        <v>0</v>
      </c>
      <c r="AV85" s="18">
        <v>0</v>
      </c>
      <c r="AW85" s="18">
        <v>100</v>
      </c>
      <c r="AX85" s="18">
        <v>0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0</v>
      </c>
      <c r="BF85" s="18">
        <v>100</v>
      </c>
      <c r="BG85" s="18">
        <v>0</v>
      </c>
      <c r="BH85" s="18">
        <v>0</v>
      </c>
      <c r="BI85" s="18">
        <v>100</v>
      </c>
      <c r="BJ85" s="18">
        <v>0</v>
      </c>
    </row>
    <row r="86" spans="1:62">
      <c r="A86" s="9">
        <v>4421</v>
      </c>
      <c r="B86" s="10" t="s">
        <v>118</v>
      </c>
      <c r="C86" s="10" t="s">
        <v>199</v>
      </c>
      <c r="D86" s="11">
        <v>3491</v>
      </c>
      <c r="E86" s="11" t="s">
        <v>120</v>
      </c>
      <c r="F86" s="11" t="s">
        <v>121</v>
      </c>
      <c r="G86" s="12">
        <v>3</v>
      </c>
      <c r="H86" s="12">
        <v>5</v>
      </c>
      <c r="I86" s="13">
        <v>1</v>
      </c>
      <c r="J86" s="10" t="s">
        <v>125</v>
      </c>
      <c r="K86" s="10" t="s">
        <v>126</v>
      </c>
      <c r="L86" s="10" t="s">
        <v>126</v>
      </c>
      <c r="M86" s="24" t="s">
        <v>379</v>
      </c>
      <c r="N86" s="24" t="str">
        <f t="shared" ref="N86:N90" si="13">IF(L86="GAS",IF(AND(NOT(ISERR(FIND("C",M86))), ISERR(FIND("IC",M86))),"NG_CCGT","NG_" &amp; IF(LEN(M86)=2,M86,MID(M86,2,2))),IF(L86="COAL",L86 &amp; "_" &amp; J86,L86))</f>
        <v>NG_ST</v>
      </c>
      <c r="O86" s="24"/>
      <c r="P86" s="12">
        <v>0</v>
      </c>
      <c r="Q86" s="14">
        <v>2.1000000000000001E-2</v>
      </c>
      <c r="R86" s="15">
        <v>1433.3</v>
      </c>
      <c r="S86" s="12">
        <v>0</v>
      </c>
      <c r="T86" s="15">
        <v>0</v>
      </c>
      <c r="U86" s="16">
        <v>0</v>
      </c>
      <c r="V86" s="14">
        <v>0</v>
      </c>
      <c r="W86" s="12">
        <v>0</v>
      </c>
      <c r="X86" s="15">
        <v>3642894.517</v>
      </c>
      <c r="Y86" s="15">
        <v>1845399.6610000001</v>
      </c>
      <c r="Z86" s="15">
        <v>263529.99699999997</v>
      </c>
      <c r="AA86" s="15">
        <v>216840.11850000001</v>
      </c>
      <c r="AB86" s="17">
        <v>1645.6579999999999</v>
      </c>
      <c r="AC86" s="17">
        <v>118.9271</v>
      </c>
      <c r="AD86" s="18">
        <v>13823.453</v>
      </c>
      <c r="AE86" s="15">
        <v>0</v>
      </c>
      <c r="AF86" s="15">
        <v>-901</v>
      </c>
      <c r="AG86" s="15">
        <v>264430.99699999997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263529.99699999997</v>
      </c>
      <c r="AQ86" s="15">
        <v>0</v>
      </c>
      <c r="AR86" s="15">
        <v>0</v>
      </c>
      <c r="AS86" s="15">
        <v>263529.99699999997</v>
      </c>
      <c r="AT86" s="15">
        <v>0</v>
      </c>
      <c r="AU86" s="18">
        <v>0</v>
      </c>
      <c r="AV86" s="18">
        <v>0</v>
      </c>
      <c r="AW86" s="18">
        <v>100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100</v>
      </c>
      <c r="BG86" s="18">
        <v>0</v>
      </c>
      <c r="BH86" s="18">
        <v>0</v>
      </c>
      <c r="BI86" s="18">
        <v>100</v>
      </c>
      <c r="BJ86" s="18">
        <v>0</v>
      </c>
    </row>
    <row r="87" spans="1:62">
      <c r="A87" s="9">
        <v>4424</v>
      </c>
      <c r="B87" s="10" t="s">
        <v>118</v>
      </c>
      <c r="C87" s="10" t="s">
        <v>200</v>
      </c>
      <c r="D87" s="11">
        <v>55144</v>
      </c>
      <c r="E87" s="11" t="s">
        <v>120</v>
      </c>
      <c r="F87" s="11" t="s">
        <v>121</v>
      </c>
      <c r="G87" s="12">
        <v>4</v>
      </c>
      <c r="H87" s="12">
        <v>4</v>
      </c>
      <c r="I87" s="13">
        <v>1</v>
      </c>
      <c r="J87" s="10" t="s">
        <v>125</v>
      </c>
      <c r="K87" s="10" t="s">
        <v>126</v>
      </c>
      <c r="L87" s="10" t="s">
        <v>126</v>
      </c>
      <c r="M87" s="24" t="s">
        <v>412</v>
      </c>
      <c r="N87" s="24" t="str">
        <f t="shared" si="13"/>
        <v>NG_CCGT</v>
      </c>
      <c r="O87" s="24"/>
      <c r="P87" s="12">
        <v>0</v>
      </c>
      <c r="Q87" s="14">
        <v>0.4264</v>
      </c>
      <c r="R87" s="15">
        <v>989</v>
      </c>
      <c r="S87" s="12">
        <v>0</v>
      </c>
      <c r="T87" s="15">
        <v>0</v>
      </c>
      <c r="U87" s="16">
        <v>0</v>
      </c>
      <c r="V87" s="14">
        <v>0</v>
      </c>
      <c r="W87" s="12">
        <v>0</v>
      </c>
      <c r="X87" s="15">
        <v>26438997.500999998</v>
      </c>
      <c r="Y87" s="15">
        <v>18042631.692000002</v>
      </c>
      <c r="Z87" s="15">
        <v>3693857</v>
      </c>
      <c r="AA87" s="15">
        <v>1572825.3134999999</v>
      </c>
      <c r="AB87" s="17">
        <v>851.58969999999999</v>
      </c>
      <c r="AC87" s="17">
        <v>118.8565</v>
      </c>
      <c r="AD87" s="18">
        <v>7157.5585000000001</v>
      </c>
      <c r="AE87" s="15">
        <v>0</v>
      </c>
      <c r="AF87" s="15">
        <v>0</v>
      </c>
      <c r="AG87" s="15">
        <v>3693857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3693857</v>
      </c>
      <c r="AQ87" s="15">
        <v>0</v>
      </c>
      <c r="AR87" s="15">
        <v>0</v>
      </c>
      <c r="AS87" s="15">
        <v>3693857</v>
      </c>
      <c r="AT87" s="15">
        <v>0</v>
      </c>
      <c r="AU87" s="18">
        <v>0</v>
      </c>
      <c r="AV87" s="18">
        <v>0</v>
      </c>
      <c r="AW87" s="18">
        <v>100</v>
      </c>
      <c r="AX87" s="18">
        <v>0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100</v>
      </c>
      <c r="BG87" s="18">
        <v>0</v>
      </c>
      <c r="BH87" s="18">
        <v>0</v>
      </c>
      <c r="BI87" s="18">
        <v>100</v>
      </c>
      <c r="BJ87" s="18">
        <v>0</v>
      </c>
    </row>
    <row r="88" spans="1:62">
      <c r="A88" s="9">
        <v>4425</v>
      </c>
      <c r="B88" s="10" t="s">
        <v>118</v>
      </c>
      <c r="C88" s="10" t="s">
        <v>201</v>
      </c>
      <c r="D88" s="11">
        <v>55545</v>
      </c>
      <c r="E88" s="11" t="s">
        <v>120</v>
      </c>
      <c r="F88" s="11" t="s">
        <v>121</v>
      </c>
      <c r="G88" s="12">
        <v>2</v>
      </c>
      <c r="H88" s="12">
        <v>3</v>
      </c>
      <c r="I88" s="13">
        <v>1</v>
      </c>
      <c r="J88" s="10" t="s">
        <v>125</v>
      </c>
      <c r="K88" s="10" t="s">
        <v>126</v>
      </c>
      <c r="L88" s="10" t="s">
        <v>126</v>
      </c>
      <c r="M88" s="24" t="s">
        <v>356</v>
      </c>
      <c r="N88" s="24" t="str">
        <f t="shared" si="13"/>
        <v>NG_CCGT</v>
      </c>
      <c r="O88" s="24"/>
      <c r="P88" s="12">
        <v>0</v>
      </c>
      <c r="Q88" s="14">
        <v>0.38140000000000002</v>
      </c>
      <c r="R88" s="15">
        <v>551.29999999999995</v>
      </c>
      <c r="S88" s="12">
        <v>0</v>
      </c>
      <c r="T88" s="15">
        <v>0</v>
      </c>
      <c r="U88" s="16">
        <v>0</v>
      </c>
      <c r="V88" s="14">
        <v>0</v>
      </c>
      <c r="W88" s="12">
        <v>0</v>
      </c>
      <c r="X88" s="15">
        <v>13298240.806</v>
      </c>
      <c r="Y88" s="15">
        <v>6738510.8810000001</v>
      </c>
      <c r="Z88" s="15">
        <v>1842038</v>
      </c>
      <c r="AA88" s="15">
        <v>791102.01939999999</v>
      </c>
      <c r="AB88" s="17">
        <v>858.94209999999998</v>
      </c>
      <c r="AC88" s="17">
        <v>118.8573</v>
      </c>
      <c r="AD88" s="18">
        <v>7219.3086000000003</v>
      </c>
      <c r="AE88" s="15">
        <v>0</v>
      </c>
      <c r="AF88" s="15">
        <v>0</v>
      </c>
      <c r="AG88" s="15">
        <v>1842038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1842038</v>
      </c>
      <c r="AQ88" s="15">
        <v>0</v>
      </c>
      <c r="AR88" s="15">
        <v>0</v>
      </c>
      <c r="AS88" s="15">
        <v>1842038</v>
      </c>
      <c r="AT88" s="15">
        <v>0</v>
      </c>
      <c r="AU88" s="18">
        <v>0</v>
      </c>
      <c r="AV88" s="18">
        <v>0</v>
      </c>
      <c r="AW88" s="18">
        <v>100</v>
      </c>
      <c r="AX88" s="18">
        <v>0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0</v>
      </c>
      <c r="BF88" s="18">
        <v>100</v>
      </c>
      <c r="BG88" s="18">
        <v>0</v>
      </c>
      <c r="BH88" s="18">
        <v>0</v>
      </c>
      <c r="BI88" s="18">
        <v>100</v>
      </c>
      <c r="BJ88" s="18">
        <v>0</v>
      </c>
    </row>
    <row r="89" spans="1:62">
      <c r="A89" s="9">
        <v>4426</v>
      </c>
      <c r="B89" s="10" t="s">
        <v>118</v>
      </c>
      <c r="C89" s="10" t="s">
        <v>202</v>
      </c>
      <c r="D89" s="11">
        <v>3549</v>
      </c>
      <c r="E89" s="11" t="s">
        <v>120</v>
      </c>
      <c r="F89" s="11" t="s">
        <v>121</v>
      </c>
      <c r="G89" s="12">
        <v>2</v>
      </c>
      <c r="H89" s="12">
        <v>2</v>
      </c>
      <c r="I89" s="13">
        <v>1</v>
      </c>
      <c r="J89" s="10" t="s">
        <v>125</v>
      </c>
      <c r="K89" s="10" t="s">
        <v>126</v>
      </c>
      <c r="L89" s="10" t="s">
        <v>126</v>
      </c>
      <c r="M89" s="24" t="s">
        <v>379</v>
      </c>
      <c r="N89" s="24" t="str">
        <f t="shared" si="13"/>
        <v>NG_ST</v>
      </c>
      <c r="O89" s="24" t="s">
        <v>404</v>
      </c>
      <c r="P89" s="12">
        <v>0</v>
      </c>
      <c r="Q89" s="14">
        <v>0.1207</v>
      </c>
      <c r="R89" s="32">
        <v>0</v>
      </c>
      <c r="S89" s="12">
        <v>0</v>
      </c>
      <c r="T89" s="15">
        <v>0</v>
      </c>
      <c r="U89" s="16">
        <v>0</v>
      </c>
      <c r="V89" s="19">
        <v>0</v>
      </c>
      <c r="W89" s="12">
        <v>0</v>
      </c>
      <c r="X89" s="15">
        <v>4563866.159</v>
      </c>
      <c r="Y89" s="15">
        <v>2773249.9139999999</v>
      </c>
      <c r="Z89" s="15">
        <v>378559</v>
      </c>
      <c r="AA89" s="15">
        <v>271520.86900000001</v>
      </c>
      <c r="AB89" s="17">
        <v>1434.4970000000001</v>
      </c>
      <c r="AC89" s="17">
        <v>118.8661</v>
      </c>
      <c r="AD89" s="18">
        <v>12055.891299999999</v>
      </c>
      <c r="AE89" s="15">
        <v>0</v>
      </c>
      <c r="AF89" s="15">
        <v>0</v>
      </c>
      <c r="AG89" s="15">
        <v>378559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378559</v>
      </c>
      <c r="AQ89" s="15">
        <v>0</v>
      </c>
      <c r="AR89" s="15">
        <v>0</v>
      </c>
      <c r="AS89" s="15">
        <v>378559</v>
      </c>
      <c r="AT89" s="15">
        <v>0</v>
      </c>
      <c r="AU89" s="18">
        <v>0</v>
      </c>
      <c r="AV89" s="18">
        <v>0</v>
      </c>
      <c r="AW89" s="18">
        <v>100</v>
      </c>
      <c r="AX89" s="18">
        <v>0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0</v>
      </c>
      <c r="BF89" s="18">
        <v>100</v>
      </c>
      <c r="BG89" s="18">
        <v>0</v>
      </c>
      <c r="BH89" s="18">
        <v>0</v>
      </c>
      <c r="BI89" s="18">
        <v>100</v>
      </c>
      <c r="BJ89" s="18">
        <v>0</v>
      </c>
    </row>
    <row r="90" spans="1:62">
      <c r="A90" s="9">
        <v>4428</v>
      </c>
      <c r="B90" s="10" t="s">
        <v>118</v>
      </c>
      <c r="C90" s="10" t="s">
        <v>203</v>
      </c>
      <c r="D90" s="11">
        <v>56291</v>
      </c>
      <c r="E90" s="11" t="s">
        <v>120</v>
      </c>
      <c r="F90" s="11" t="s">
        <v>121</v>
      </c>
      <c r="G90" s="12">
        <v>0</v>
      </c>
      <c r="H90" s="12">
        <v>3</v>
      </c>
      <c r="I90" s="13">
        <v>0</v>
      </c>
      <c r="J90" s="10" t="s">
        <v>150</v>
      </c>
      <c r="K90" s="10"/>
      <c r="L90" s="10" t="s">
        <v>151</v>
      </c>
      <c r="M90" s="24" t="s">
        <v>411</v>
      </c>
      <c r="N90" s="24" t="str">
        <f t="shared" si="13"/>
        <v>WIND</v>
      </c>
      <c r="O90" s="24"/>
      <c r="P90" s="12">
        <v>0</v>
      </c>
      <c r="Q90" s="14">
        <v>0.2873</v>
      </c>
      <c r="R90" s="15">
        <v>735.5</v>
      </c>
      <c r="S90" s="12">
        <v>0</v>
      </c>
      <c r="T90" s="15">
        <v>0</v>
      </c>
      <c r="U90" s="16">
        <v>0</v>
      </c>
      <c r="V90" s="14">
        <v>0</v>
      </c>
      <c r="W90" s="12">
        <v>0</v>
      </c>
      <c r="X90" s="15">
        <v>0</v>
      </c>
      <c r="Y90" s="15">
        <v>0</v>
      </c>
      <c r="Z90" s="15">
        <v>1850979</v>
      </c>
      <c r="AA90" s="15">
        <v>0</v>
      </c>
      <c r="AB90" s="17">
        <v>0</v>
      </c>
      <c r="AC90" s="17">
        <v>0</v>
      </c>
      <c r="AD90" s="18" t="s">
        <v>130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1850979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1850979</v>
      </c>
      <c r="AR90" s="15">
        <v>1850979</v>
      </c>
      <c r="AS90" s="15">
        <v>0</v>
      </c>
      <c r="AT90" s="15">
        <v>1850979</v>
      </c>
      <c r="AU90" s="18">
        <v>0</v>
      </c>
      <c r="AV90" s="18">
        <v>0</v>
      </c>
      <c r="AW90" s="18">
        <v>0</v>
      </c>
      <c r="AX90" s="18">
        <v>0</v>
      </c>
      <c r="AY90" s="18">
        <v>0</v>
      </c>
      <c r="AZ90" s="18">
        <v>0</v>
      </c>
      <c r="BA90" s="18">
        <v>100</v>
      </c>
      <c r="BB90" s="18">
        <v>0</v>
      </c>
      <c r="BC90" s="18">
        <v>0</v>
      </c>
      <c r="BD90" s="18">
        <v>0</v>
      </c>
      <c r="BE90" s="18">
        <v>0</v>
      </c>
      <c r="BF90" s="18">
        <v>0</v>
      </c>
      <c r="BG90" s="18">
        <v>100</v>
      </c>
      <c r="BH90" s="18">
        <v>100</v>
      </c>
      <c r="BI90" s="18">
        <v>0</v>
      </c>
      <c r="BJ90" s="18">
        <v>100</v>
      </c>
    </row>
    <row r="91" spans="1:62">
      <c r="A91" s="9">
        <v>4429</v>
      </c>
      <c r="B91" s="10" t="s">
        <v>118</v>
      </c>
      <c r="C91" s="10" t="s">
        <v>204</v>
      </c>
      <c r="D91" s="11">
        <v>50043</v>
      </c>
      <c r="E91" s="11" t="s">
        <v>120</v>
      </c>
      <c r="F91" s="11" t="s">
        <v>121</v>
      </c>
      <c r="G91" s="12">
        <v>0</v>
      </c>
      <c r="H91" s="12">
        <v>4</v>
      </c>
      <c r="I91" s="13">
        <v>1</v>
      </c>
      <c r="J91" s="10" t="s">
        <v>125</v>
      </c>
      <c r="K91" s="10" t="s">
        <v>126</v>
      </c>
      <c r="L91" s="10" t="s">
        <v>126</v>
      </c>
      <c r="M91" s="24" t="s">
        <v>370</v>
      </c>
      <c r="N91" s="24" t="str">
        <f t="shared" si="10"/>
        <v>CCGT</v>
      </c>
      <c r="O91" s="24"/>
      <c r="P91" s="12">
        <v>0</v>
      </c>
      <c r="Q91" s="14">
        <v>0.65259999999999996</v>
      </c>
      <c r="R91" s="15">
        <v>316.39999999999998</v>
      </c>
      <c r="S91" s="12">
        <v>1</v>
      </c>
      <c r="T91" s="15">
        <v>1076581.6000000001</v>
      </c>
      <c r="U91" s="16">
        <v>5.7343000000000002</v>
      </c>
      <c r="V91" s="19">
        <v>0.88433600000000001</v>
      </c>
      <c r="W91" s="12">
        <v>0</v>
      </c>
      <c r="X91" s="15">
        <v>18164495.122200001</v>
      </c>
      <c r="Y91" s="15">
        <v>8393417.2258000001</v>
      </c>
      <c r="Z91" s="15">
        <v>1808807.5</v>
      </c>
      <c r="AA91" s="15">
        <v>1062705.1772</v>
      </c>
      <c r="AB91" s="17">
        <v>1175.0340000000001</v>
      </c>
      <c r="AC91" s="17">
        <v>116.8879</v>
      </c>
      <c r="AD91" s="18">
        <v>10042.248900000001</v>
      </c>
      <c r="AE91" s="15">
        <v>0</v>
      </c>
      <c r="AF91" s="15">
        <v>0</v>
      </c>
      <c r="AG91" s="15">
        <v>1797006.5430000001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11800.957</v>
      </c>
      <c r="AO91" s="15">
        <v>0</v>
      </c>
      <c r="AP91" s="15">
        <v>1808807.5</v>
      </c>
      <c r="AQ91" s="15">
        <v>0</v>
      </c>
      <c r="AR91" s="15">
        <v>0</v>
      </c>
      <c r="AS91" s="15">
        <v>1808807.5</v>
      </c>
      <c r="AT91" s="15">
        <v>0</v>
      </c>
      <c r="AU91" s="18">
        <v>0</v>
      </c>
      <c r="AV91" s="18">
        <v>0</v>
      </c>
      <c r="AW91" s="18">
        <v>99.3476</v>
      </c>
      <c r="AX91" s="18">
        <v>0</v>
      </c>
      <c r="AY91" s="18">
        <v>0</v>
      </c>
      <c r="AZ91" s="18">
        <v>0</v>
      </c>
      <c r="BA91" s="18">
        <v>0</v>
      </c>
      <c r="BB91" s="18">
        <v>0</v>
      </c>
      <c r="BC91" s="18">
        <v>0</v>
      </c>
      <c r="BD91" s="18">
        <v>0.65239999999999998</v>
      </c>
      <c r="BE91" s="18">
        <v>0</v>
      </c>
      <c r="BF91" s="18">
        <v>100</v>
      </c>
      <c r="BG91" s="18">
        <v>0</v>
      </c>
      <c r="BH91" s="18">
        <v>0</v>
      </c>
      <c r="BI91" s="18">
        <v>100</v>
      </c>
      <c r="BJ91" s="18">
        <v>0</v>
      </c>
    </row>
    <row r="92" spans="1:62">
      <c r="A92" s="9">
        <v>4431</v>
      </c>
      <c r="B92" s="10" t="s">
        <v>118</v>
      </c>
      <c r="C92" s="10" t="s">
        <v>205</v>
      </c>
      <c r="D92" s="11">
        <v>55313</v>
      </c>
      <c r="E92" s="11" t="s">
        <v>120</v>
      </c>
      <c r="F92" s="11" t="s">
        <v>121</v>
      </c>
      <c r="G92" s="12">
        <v>0</v>
      </c>
      <c r="H92" s="12">
        <v>3</v>
      </c>
      <c r="I92" s="13">
        <v>1</v>
      </c>
      <c r="J92" s="10" t="s">
        <v>125</v>
      </c>
      <c r="K92" s="10" t="s">
        <v>126</v>
      </c>
      <c r="L92" s="10" t="s">
        <v>126</v>
      </c>
      <c r="M92" s="24" t="s">
        <v>356</v>
      </c>
      <c r="N92" s="24" t="str">
        <f t="shared" si="10"/>
        <v>CCGT</v>
      </c>
      <c r="O92" s="24"/>
      <c r="P92" s="12">
        <v>0</v>
      </c>
      <c r="Q92" s="14">
        <v>0.5766</v>
      </c>
      <c r="R92" s="15">
        <v>548.20000000000005</v>
      </c>
      <c r="S92" s="12">
        <v>1</v>
      </c>
      <c r="T92" s="15">
        <v>1837274.4</v>
      </c>
      <c r="U92" s="16">
        <v>5.1435000000000004</v>
      </c>
      <c r="V92" s="14">
        <v>0.87274099999999999</v>
      </c>
      <c r="W92" s="12">
        <v>0</v>
      </c>
      <c r="X92" s="15">
        <v>22459899.256200001</v>
      </c>
      <c r="Y92" s="15">
        <v>9653840.5846999995</v>
      </c>
      <c r="Z92" s="15">
        <v>2768837.84</v>
      </c>
      <c r="AA92" s="15">
        <v>1314005.76</v>
      </c>
      <c r="AB92" s="17">
        <v>949.13879999999995</v>
      </c>
      <c r="AC92" s="17">
        <v>116.8879</v>
      </c>
      <c r="AD92" s="18">
        <v>8111.6701000000003</v>
      </c>
      <c r="AE92" s="15">
        <v>0</v>
      </c>
      <c r="AF92" s="15">
        <v>0</v>
      </c>
      <c r="AG92" s="15">
        <v>2719446.85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49390.99</v>
      </c>
      <c r="AO92" s="15">
        <v>0</v>
      </c>
      <c r="AP92" s="15">
        <v>2768837.84</v>
      </c>
      <c r="AQ92" s="15">
        <v>0</v>
      </c>
      <c r="AR92" s="15">
        <v>0</v>
      </c>
      <c r="AS92" s="15">
        <v>2768837.84</v>
      </c>
      <c r="AT92" s="15">
        <v>0</v>
      </c>
      <c r="AU92" s="18">
        <v>0</v>
      </c>
      <c r="AV92" s="18">
        <v>0</v>
      </c>
      <c r="AW92" s="18">
        <v>98.216200000000001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1.7838000000000001</v>
      </c>
      <c r="BE92" s="18">
        <v>0</v>
      </c>
      <c r="BF92" s="18">
        <v>100</v>
      </c>
      <c r="BG92" s="18">
        <v>0</v>
      </c>
      <c r="BH92" s="18">
        <v>0</v>
      </c>
      <c r="BI92" s="18">
        <v>100</v>
      </c>
      <c r="BJ92" s="18">
        <v>0</v>
      </c>
    </row>
    <row r="93" spans="1:62">
      <c r="A93" s="9">
        <v>4432</v>
      </c>
      <c r="B93" s="10" t="s">
        <v>118</v>
      </c>
      <c r="C93" s="10" t="s">
        <v>305</v>
      </c>
      <c r="D93" s="11">
        <v>3598</v>
      </c>
      <c r="E93" s="11" t="s">
        <v>120</v>
      </c>
      <c r="F93" s="11" t="s">
        <v>121</v>
      </c>
      <c r="G93" s="12">
        <v>0</v>
      </c>
      <c r="H93" s="12">
        <v>1</v>
      </c>
      <c r="I93" s="13">
        <v>0</v>
      </c>
      <c r="J93" s="10" t="s">
        <v>128</v>
      </c>
      <c r="K93" s="10"/>
      <c r="L93" s="10" t="s">
        <v>129</v>
      </c>
      <c r="M93" s="24" t="s">
        <v>408</v>
      </c>
      <c r="N93" s="24" t="str">
        <f t="shared" ref="N93:N97" si="14">IF(L93="GAS",IF(AND(NOT(ISERR(FIND("C",M93))), ISERR(FIND("IC",M93))),"NG_CCGT","NG_" &amp; IF(LEN(M93)=2,M93,MID(M93,2,2))),IF(L93="COAL",L93 &amp; "_" &amp; J93,L93))</f>
        <v>HYDRO</v>
      </c>
      <c r="O93" s="24"/>
      <c r="P93" s="12">
        <v>0</v>
      </c>
      <c r="Q93" s="14">
        <v>0.1148</v>
      </c>
      <c r="R93" s="15">
        <v>15</v>
      </c>
      <c r="S93" s="12">
        <v>0</v>
      </c>
      <c r="T93" s="15">
        <v>0</v>
      </c>
      <c r="U93" s="16">
        <v>0</v>
      </c>
      <c r="V93" s="14">
        <v>0</v>
      </c>
      <c r="W93" s="12">
        <v>0</v>
      </c>
      <c r="X93" s="15">
        <v>0</v>
      </c>
      <c r="Y93" s="15">
        <v>0</v>
      </c>
      <c r="Z93" s="15">
        <v>15082</v>
      </c>
      <c r="AA93" s="15">
        <v>0</v>
      </c>
      <c r="AB93" s="17">
        <v>0</v>
      </c>
      <c r="AC93" s="17">
        <v>0</v>
      </c>
      <c r="AD93" s="18" t="s">
        <v>130</v>
      </c>
      <c r="AE93" s="15">
        <v>0</v>
      </c>
      <c r="AF93" s="15">
        <v>0</v>
      </c>
      <c r="AG93" s="15">
        <v>0</v>
      </c>
      <c r="AH93" s="15">
        <v>0</v>
      </c>
      <c r="AI93" s="15">
        <v>15082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15082</v>
      </c>
      <c r="AR93" s="15">
        <v>0</v>
      </c>
      <c r="AS93" s="15">
        <v>0</v>
      </c>
      <c r="AT93" s="15">
        <v>15082</v>
      </c>
      <c r="AU93" s="18">
        <v>0</v>
      </c>
      <c r="AV93" s="18">
        <v>0</v>
      </c>
      <c r="AW93" s="18">
        <v>0</v>
      </c>
      <c r="AX93" s="18">
        <v>0</v>
      </c>
      <c r="AY93" s="18">
        <v>100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0</v>
      </c>
      <c r="BF93" s="18">
        <v>0</v>
      </c>
      <c r="BG93" s="18">
        <v>100</v>
      </c>
      <c r="BH93" s="18">
        <v>0</v>
      </c>
      <c r="BI93" s="18">
        <v>0</v>
      </c>
      <c r="BJ93" s="18">
        <v>100</v>
      </c>
    </row>
    <row r="94" spans="1:62">
      <c r="A94" s="9">
        <v>4434</v>
      </c>
      <c r="B94" s="10" t="s">
        <v>118</v>
      </c>
      <c r="C94" s="10" t="s">
        <v>206</v>
      </c>
      <c r="D94" s="11">
        <v>7097</v>
      </c>
      <c r="E94" s="11" t="s">
        <v>120</v>
      </c>
      <c r="F94" s="11" t="s">
        <v>121</v>
      </c>
      <c r="G94" s="12">
        <v>1</v>
      </c>
      <c r="H94" s="12">
        <v>2</v>
      </c>
      <c r="I94" s="13">
        <v>1</v>
      </c>
      <c r="J94" s="10" t="s">
        <v>166</v>
      </c>
      <c r="K94" s="10" t="s">
        <v>148</v>
      </c>
      <c r="L94" s="10" t="s">
        <v>148</v>
      </c>
      <c r="M94" s="24" t="s">
        <v>379</v>
      </c>
      <c r="N94" s="24" t="str">
        <f t="shared" si="14"/>
        <v>COAL_SUB</v>
      </c>
      <c r="O94" s="24"/>
      <c r="P94" s="12">
        <v>1</v>
      </c>
      <c r="Q94" s="14">
        <v>0.82840000000000003</v>
      </c>
      <c r="R94" s="15">
        <v>566</v>
      </c>
      <c r="S94" s="12">
        <v>0</v>
      </c>
      <c r="T94" s="15">
        <v>0</v>
      </c>
      <c r="U94" s="16">
        <v>0</v>
      </c>
      <c r="V94" s="19">
        <v>0</v>
      </c>
      <c r="W94" s="12">
        <v>0</v>
      </c>
      <c r="X94" s="15">
        <v>44448305.600000001</v>
      </c>
      <c r="Y94" s="15">
        <v>22499487.725000001</v>
      </c>
      <c r="Z94" s="15">
        <v>4107151</v>
      </c>
      <c r="AA94" s="15">
        <v>4585523.1886999998</v>
      </c>
      <c r="AB94" s="17">
        <v>2232.9459999999999</v>
      </c>
      <c r="AC94" s="17">
        <v>205.19980000000001</v>
      </c>
      <c r="AD94" s="18">
        <v>10822.1747</v>
      </c>
      <c r="AE94" s="15">
        <v>4101634.7390000001</v>
      </c>
      <c r="AF94" s="15">
        <v>0</v>
      </c>
      <c r="AG94" s="15">
        <v>5516.2610000000004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4107151</v>
      </c>
      <c r="AQ94" s="15">
        <v>0</v>
      </c>
      <c r="AR94" s="15">
        <v>0</v>
      </c>
      <c r="AS94" s="15">
        <v>4107151</v>
      </c>
      <c r="AT94" s="15">
        <v>0</v>
      </c>
      <c r="AU94" s="18">
        <v>99.865700000000004</v>
      </c>
      <c r="AV94" s="18">
        <v>0</v>
      </c>
      <c r="AW94" s="18">
        <v>0.1343</v>
      </c>
      <c r="AX94" s="18">
        <v>0</v>
      </c>
      <c r="AY94" s="18">
        <v>0</v>
      </c>
      <c r="AZ94" s="18">
        <v>0</v>
      </c>
      <c r="BA94" s="18">
        <v>0</v>
      </c>
      <c r="BB94" s="18">
        <v>0</v>
      </c>
      <c r="BC94" s="18">
        <v>0</v>
      </c>
      <c r="BD94" s="18">
        <v>0</v>
      </c>
      <c r="BE94" s="18">
        <v>0</v>
      </c>
      <c r="BF94" s="18">
        <v>100</v>
      </c>
      <c r="BG94" s="18">
        <v>0</v>
      </c>
      <c r="BH94" s="18">
        <v>0</v>
      </c>
      <c r="BI94" s="18">
        <v>100</v>
      </c>
      <c r="BJ94" s="18">
        <v>0</v>
      </c>
    </row>
    <row r="95" spans="1:62">
      <c r="A95" s="9">
        <v>4436</v>
      </c>
      <c r="B95" s="10" t="s">
        <v>118</v>
      </c>
      <c r="C95" s="10" t="s">
        <v>208</v>
      </c>
      <c r="D95" s="11">
        <v>6181</v>
      </c>
      <c r="E95" s="11" t="s">
        <v>120</v>
      </c>
      <c r="F95" s="11" t="s">
        <v>121</v>
      </c>
      <c r="G95" s="12">
        <v>2</v>
      </c>
      <c r="H95" s="12">
        <v>2</v>
      </c>
      <c r="I95" s="13">
        <v>1</v>
      </c>
      <c r="J95" s="10" t="s">
        <v>166</v>
      </c>
      <c r="K95" s="10" t="s">
        <v>148</v>
      </c>
      <c r="L95" s="10" t="s">
        <v>148</v>
      </c>
      <c r="M95" s="24" t="s">
        <v>379</v>
      </c>
      <c r="N95" s="24" t="str">
        <f t="shared" si="14"/>
        <v>COAL_SUB</v>
      </c>
      <c r="O95" s="24"/>
      <c r="P95" s="12">
        <v>1</v>
      </c>
      <c r="Q95" s="14">
        <v>0.65169999999999995</v>
      </c>
      <c r="R95" s="15">
        <v>932</v>
      </c>
      <c r="S95" s="12">
        <v>0</v>
      </c>
      <c r="T95" s="15">
        <v>0</v>
      </c>
      <c r="U95" s="16">
        <v>0</v>
      </c>
      <c r="V95" s="14">
        <v>0</v>
      </c>
      <c r="W95" s="12">
        <v>0</v>
      </c>
      <c r="X95" s="15">
        <v>74876284.325000003</v>
      </c>
      <c r="Y95" s="15">
        <v>32793798.274999999</v>
      </c>
      <c r="Z95" s="15">
        <v>5320426.0010000002</v>
      </c>
      <c r="AA95" s="15">
        <v>7724640.9742999999</v>
      </c>
      <c r="AB95" s="17">
        <v>2903.7678000000001</v>
      </c>
      <c r="AC95" s="17">
        <v>205.19990000000001</v>
      </c>
      <c r="AD95" s="18">
        <v>14073.3626</v>
      </c>
      <c r="AE95" s="15">
        <v>5311385.6840000004</v>
      </c>
      <c r="AF95" s="15">
        <v>917.21799999999996</v>
      </c>
      <c r="AG95" s="15">
        <v>8123.0990000000002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5320426.0010000002</v>
      </c>
      <c r="AQ95" s="15">
        <v>0</v>
      </c>
      <c r="AR95" s="15">
        <v>0</v>
      </c>
      <c r="AS95" s="15">
        <v>5320426.0010000002</v>
      </c>
      <c r="AT95" s="15">
        <v>0</v>
      </c>
      <c r="AU95" s="18">
        <v>99.830100000000002</v>
      </c>
      <c r="AV95" s="18">
        <v>1.72E-2</v>
      </c>
      <c r="AW95" s="18">
        <v>0.1527</v>
      </c>
      <c r="AX95" s="18">
        <v>0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0</v>
      </c>
      <c r="BF95" s="18">
        <v>100</v>
      </c>
      <c r="BG95" s="18">
        <v>0</v>
      </c>
      <c r="BH95" s="18">
        <v>0</v>
      </c>
      <c r="BI95" s="18">
        <v>100</v>
      </c>
      <c r="BJ95" s="18">
        <v>0</v>
      </c>
    </row>
    <row r="96" spans="1:62">
      <c r="A96" s="9">
        <v>4437</v>
      </c>
      <c r="B96" s="10" t="s">
        <v>118</v>
      </c>
      <c r="C96" s="10" t="s">
        <v>209</v>
      </c>
      <c r="D96" s="11">
        <v>55230</v>
      </c>
      <c r="E96" s="11" t="s">
        <v>120</v>
      </c>
      <c r="F96" s="11" t="s">
        <v>121</v>
      </c>
      <c r="G96" s="12">
        <v>2</v>
      </c>
      <c r="H96" s="12">
        <v>3</v>
      </c>
      <c r="I96" s="13">
        <v>1</v>
      </c>
      <c r="J96" s="10" t="s">
        <v>125</v>
      </c>
      <c r="K96" s="10" t="s">
        <v>126</v>
      </c>
      <c r="L96" s="10" t="s">
        <v>126</v>
      </c>
      <c r="M96" s="24" t="s">
        <v>356</v>
      </c>
      <c r="N96" s="24" t="str">
        <f t="shared" si="14"/>
        <v>NG_CCGT</v>
      </c>
      <c r="O96" s="24"/>
      <c r="P96" s="12">
        <v>0</v>
      </c>
      <c r="Q96" s="14">
        <v>0.6361</v>
      </c>
      <c r="R96" s="15">
        <v>640</v>
      </c>
      <c r="S96" s="12">
        <v>0</v>
      </c>
      <c r="T96" s="15">
        <v>0</v>
      </c>
      <c r="U96" s="16">
        <v>0</v>
      </c>
      <c r="V96" s="19">
        <v>0</v>
      </c>
      <c r="W96" s="12">
        <v>0</v>
      </c>
      <c r="X96" s="15">
        <v>25976761.381000001</v>
      </c>
      <c r="Y96" s="15">
        <v>11733193.625</v>
      </c>
      <c r="Z96" s="15">
        <v>3566335</v>
      </c>
      <c r="AA96" s="15">
        <v>1545339.1111999999</v>
      </c>
      <c r="AB96" s="17">
        <v>866.6259</v>
      </c>
      <c r="AC96" s="17">
        <v>118.8574</v>
      </c>
      <c r="AD96" s="18">
        <v>7283.8815000000004</v>
      </c>
      <c r="AE96" s="15">
        <v>0</v>
      </c>
      <c r="AF96" s="15">
        <v>0</v>
      </c>
      <c r="AG96" s="15">
        <v>3566335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3566335</v>
      </c>
      <c r="AQ96" s="15">
        <v>0</v>
      </c>
      <c r="AR96" s="15">
        <v>0</v>
      </c>
      <c r="AS96" s="15">
        <v>3566335</v>
      </c>
      <c r="AT96" s="15">
        <v>0</v>
      </c>
      <c r="AU96" s="18">
        <v>0</v>
      </c>
      <c r="AV96" s="18">
        <v>0</v>
      </c>
      <c r="AW96" s="18">
        <v>100</v>
      </c>
      <c r="AX96" s="18">
        <v>0</v>
      </c>
      <c r="AY96" s="18">
        <v>0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0</v>
      </c>
      <c r="BF96" s="18">
        <v>100</v>
      </c>
      <c r="BG96" s="18">
        <v>0</v>
      </c>
      <c r="BH96" s="18">
        <v>0</v>
      </c>
      <c r="BI96" s="18">
        <v>100</v>
      </c>
      <c r="BJ96" s="18">
        <v>0</v>
      </c>
    </row>
    <row r="97" spans="1:62">
      <c r="A97" s="9">
        <v>4438</v>
      </c>
      <c r="B97" s="10" t="s">
        <v>118</v>
      </c>
      <c r="C97" s="10" t="s">
        <v>137</v>
      </c>
      <c r="D97" s="11">
        <v>55052</v>
      </c>
      <c r="E97" s="11" t="s">
        <v>120</v>
      </c>
      <c r="F97" s="11" t="s">
        <v>121</v>
      </c>
      <c r="G97" s="12">
        <v>0</v>
      </c>
      <c r="H97" s="12">
        <v>3</v>
      </c>
      <c r="I97" s="13">
        <v>1</v>
      </c>
      <c r="J97" s="10" t="s">
        <v>125</v>
      </c>
      <c r="K97" s="10" t="s">
        <v>126</v>
      </c>
      <c r="L97" s="10" t="s">
        <v>126</v>
      </c>
      <c r="M97" s="24" t="s">
        <v>409</v>
      </c>
      <c r="N97" s="24" t="str">
        <f t="shared" si="14"/>
        <v>NG_IC</v>
      </c>
      <c r="O97" s="24"/>
      <c r="P97" s="12">
        <v>0</v>
      </c>
      <c r="Q97" s="14">
        <v>1.1073999999999999</v>
      </c>
      <c r="R97" s="15">
        <v>1.1000000000000001</v>
      </c>
      <c r="S97" s="12">
        <v>0</v>
      </c>
      <c r="T97" s="15">
        <v>0</v>
      </c>
      <c r="U97" s="16">
        <v>0</v>
      </c>
      <c r="V97" s="19">
        <v>0</v>
      </c>
      <c r="W97" s="12">
        <v>0</v>
      </c>
      <c r="X97" s="15">
        <v>149808</v>
      </c>
      <c r="Y97" s="15">
        <v>73453</v>
      </c>
      <c r="Z97" s="15">
        <v>10671</v>
      </c>
      <c r="AA97" s="15">
        <v>8764.4459999999999</v>
      </c>
      <c r="AB97" s="17">
        <v>1642.6663000000001</v>
      </c>
      <c r="AC97" s="17">
        <v>116.8879</v>
      </c>
      <c r="AD97" s="18">
        <v>14038.796700000001</v>
      </c>
      <c r="AE97" s="15">
        <v>0</v>
      </c>
      <c r="AF97" s="15">
        <v>0</v>
      </c>
      <c r="AG97" s="15">
        <v>10671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10671</v>
      </c>
      <c r="AQ97" s="15">
        <v>0</v>
      </c>
      <c r="AR97" s="15">
        <v>0</v>
      </c>
      <c r="AS97" s="15">
        <v>10671</v>
      </c>
      <c r="AT97" s="15">
        <v>0</v>
      </c>
      <c r="AU97" s="18">
        <v>0</v>
      </c>
      <c r="AV97" s="18">
        <v>0</v>
      </c>
      <c r="AW97" s="18">
        <v>100</v>
      </c>
      <c r="AX97" s="18">
        <v>0</v>
      </c>
      <c r="AY97" s="18">
        <v>0</v>
      </c>
      <c r="AZ97" s="18">
        <v>0</v>
      </c>
      <c r="BA97" s="18">
        <v>0</v>
      </c>
      <c r="BB97" s="18">
        <v>0</v>
      </c>
      <c r="BC97" s="18">
        <v>0</v>
      </c>
      <c r="BD97" s="18">
        <v>0</v>
      </c>
      <c r="BE97" s="18">
        <v>0</v>
      </c>
      <c r="BF97" s="18">
        <v>100</v>
      </c>
      <c r="BG97" s="18">
        <v>0</v>
      </c>
      <c r="BH97" s="18">
        <v>0</v>
      </c>
      <c r="BI97" s="18">
        <v>100</v>
      </c>
      <c r="BJ97" s="18">
        <v>0</v>
      </c>
    </row>
    <row r="98" spans="1:62">
      <c r="A98" s="9">
        <v>4445</v>
      </c>
      <c r="B98" s="10" t="s">
        <v>118</v>
      </c>
      <c r="C98" s="10" t="s">
        <v>210</v>
      </c>
      <c r="D98" s="11">
        <v>54817</v>
      </c>
      <c r="E98" s="11" t="s">
        <v>120</v>
      </c>
      <c r="F98" s="11" t="s">
        <v>121</v>
      </c>
      <c r="G98" s="12">
        <v>1</v>
      </c>
      <c r="H98" s="12">
        <v>2</v>
      </c>
      <c r="I98" s="13">
        <v>1</v>
      </c>
      <c r="J98" s="10" t="s">
        <v>125</v>
      </c>
      <c r="K98" s="10" t="s">
        <v>126</v>
      </c>
      <c r="L98" s="10" t="s">
        <v>126</v>
      </c>
      <c r="M98" s="24" t="s">
        <v>365</v>
      </c>
      <c r="N98" s="24" t="str">
        <f t="shared" si="10"/>
        <v>CCGT</v>
      </c>
      <c r="O98" s="24"/>
      <c r="P98" s="12">
        <v>0</v>
      </c>
      <c r="Q98" s="14">
        <v>0.52149999999999996</v>
      </c>
      <c r="R98" s="15">
        <v>282.60000000000002</v>
      </c>
      <c r="S98" s="12">
        <v>1</v>
      </c>
      <c r="T98" s="15">
        <v>0</v>
      </c>
      <c r="U98" s="16" t="s">
        <v>130</v>
      </c>
      <c r="V98" s="14">
        <v>1</v>
      </c>
      <c r="W98" s="12">
        <v>0</v>
      </c>
      <c r="X98" s="15">
        <v>10807456.585000001</v>
      </c>
      <c r="Y98" s="15">
        <v>5145007.0549999997</v>
      </c>
      <c r="Z98" s="15">
        <v>1291123</v>
      </c>
      <c r="AA98" s="15">
        <v>642932.1827</v>
      </c>
      <c r="AB98" s="17">
        <v>995.9271</v>
      </c>
      <c r="AC98" s="17">
        <v>118.8582</v>
      </c>
      <c r="AD98" s="18">
        <v>8370.5864000000001</v>
      </c>
      <c r="AE98" s="15">
        <v>0</v>
      </c>
      <c r="AF98" s="15">
        <v>14.913</v>
      </c>
      <c r="AG98" s="15">
        <v>1291108.0870000001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1291123</v>
      </c>
      <c r="AQ98" s="15">
        <v>0</v>
      </c>
      <c r="AR98" s="15">
        <v>0</v>
      </c>
      <c r="AS98" s="15">
        <v>1291123</v>
      </c>
      <c r="AT98" s="15">
        <v>0</v>
      </c>
      <c r="AU98" s="18">
        <v>0</v>
      </c>
      <c r="AV98" s="18">
        <v>1.1999999999999999E-3</v>
      </c>
      <c r="AW98" s="18">
        <v>99.998800000000003</v>
      </c>
      <c r="AX98" s="18">
        <v>0</v>
      </c>
      <c r="AY98" s="18">
        <v>0</v>
      </c>
      <c r="AZ98" s="18">
        <v>0</v>
      </c>
      <c r="BA98" s="18">
        <v>0</v>
      </c>
      <c r="BB98" s="18">
        <v>0</v>
      </c>
      <c r="BC98" s="18">
        <v>0</v>
      </c>
      <c r="BD98" s="18">
        <v>0</v>
      </c>
      <c r="BE98" s="18">
        <v>0</v>
      </c>
      <c r="BF98" s="18">
        <v>100</v>
      </c>
      <c r="BG98" s="18">
        <v>0</v>
      </c>
      <c r="BH98" s="18">
        <v>0</v>
      </c>
      <c r="BI98" s="18">
        <v>100</v>
      </c>
      <c r="BJ98" s="18">
        <v>0</v>
      </c>
    </row>
    <row r="99" spans="1:62">
      <c r="A99" s="9">
        <v>3859</v>
      </c>
      <c r="B99" s="10" t="s">
        <v>211</v>
      </c>
      <c r="C99" s="10" t="s">
        <v>212</v>
      </c>
      <c r="D99" s="11">
        <v>55501</v>
      </c>
      <c r="E99" s="11" t="s">
        <v>120</v>
      </c>
      <c r="F99" s="11" t="s">
        <v>121</v>
      </c>
      <c r="G99" s="12">
        <v>4</v>
      </c>
      <c r="H99" s="12">
        <v>6</v>
      </c>
      <c r="I99" s="13">
        <v>1</v>
      </c>
      <c r="J99" s="10" t="s">
        <v>125</v>
      </c>
      <c r="K99" s="10" t="s">
        <v>126</v>
      </c>
      <c r="L99" s="10" t="s">
        <v>126</v>
      </c>
      <c r="M99" s="24" t="s">
        <v>366</v>
      </c>
      <c r="N99" s="24" t="str">
        <f t="shared" ref="N99:N128" si="15">IF(L99="GAS",IF(AND(NOT(ISERR(FIND("C",M99))), ISERR(FIND("IC",M99))),"NG_CCGT","NG_" &amp; IF(LEN(M99)=2,M99,MID(M99,2,2))),IF(L99="COAL",L99 &amp; "_" &amp; J99,L99))</f>
        <v>NG_CCGT</v>
      </c>
      <c r="O99" s="24"/>
      <c r="P99" s="12">
        <v>0</v>
      </c>
      <c r="Q99" s="14">
        <v>0.45140000000000002</v>
      </c>
      <c r="R99" s="15">
        <v>1370</v>
      </c>
      <c r="S99" s="12">
        <v>0</v>
      </c>
      <c r="T99" s="15">
        <v>0</v>
      </c>
      <c r="U99" s="16">
        <v>0</v>
      </c>
      <c r="V99" s="14">
        <v>0</v>
      </c>
      <c r="W99" s="12">
        <v>0</v>
      </c>
      <c r="X99" s="15">
        <v>40076349.299999997</v>
      </c>
      <c r="Y99" s="15">
        <v>20387422.324999999</v>
      </c>
      <c r="Z99" s="15">
        <v>5417835</v>
      </c>
      <c r="AA99" s="15">
        <v>2384112.0751999998</v>
      </c>
      <c r="AB99" s="17">
        <v>880.09770000000003</v>
      </c>
      <c r="AC99" s="17">
        <v>118.8573</v>
      </c>
      <c r="AD99" s="18">
        <v>7397.1151</v>
      </c>
      <c r="AE99" s="15">
        <v>0</v>
      </c>
      <c r="AF99" s="15">
        <v>0</v>
      </c>
      <c r="AG99" s="15">
        <v>5417835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5417835</v>
      </c>
      <c r="AQ99" s="15">
        <v>0</v>
      </c>
      <c r="AR99" s="15">
        <v>0</v>
      </c>
      <c r="AS99" s="15">
        <v>5417835</v>
      </c>
      <c r="AT99" s="15">
        <v>0</v>
      </c>
      <c r="AU99" s="18">
        <v>0</v>
      </c>
      <c r="AV99" s="18">
        <v>0</v>
      </c>
      <c r="AW99" s="18">
        <v>100</v>
      </c>
      <c r="AX99" s="18">
        <v>0</v>
      </c>
      <c r="AY99" s="18">
        <v>0</v>
      </c>
      <c r="AZ99" s="18">
        <v>0</v>
      </c>
      <c r="BA99" s="18">
        <v>0</v>
      </c>
      <c r="BB99" s="18">
        <v>0</v>
      </c>
      <c r="BC99" s="18">
        <v>0</v>
      </c>
      <c r="BD99" s="18">
        <v>0</v>
      </c>
      <c r="BE99" s="18">
        <v>0</v>
      </c>
      <c r="BF99" s="18">
        <v>100</v>
      </c>
      <c r="BG99" s="18">
        <v>0</v>
      </c>
      <c r="BH99" s="18">
        <v>0</v>
      </c>
      <c r="BI99" s="18">
        <v>100</v>
      </c>
      <c r="BJ99" s="18">
        <v>0</v>
      </c>
    </row>
    <row r="100" spans="1:62">
      <c r="A100" s="9">
        <v>4447</v>
      </c>
      <c r="B100" s="10" t="s">
        <v>118</v>
      </c>
      <c r="C100" s="10" t="s">
        <v>213</v>
      </c>
      <c r="D100" s="11">
        <v>55581</v>
      </c>
      <c r="E100" s="11" t="s">
        <v>120</v>
      </c>
      <c r="F100" s="11" t="s">
        <v>121</v>
      </c>
      <c r="G100" s="12">
        <v>0</v>
      </c>
      <c r="H100" s="12">
        <v>1</v>
      </c>
      <c r="I100" s="13">
        <v>0</v>
      </c>
      <c r="J100" s="10" t="s">
        <v>150</v>
      </c>
      <c r="K100" s="10"/>
      <c r="L100" s="10" t="s">
        <v>151</v>
      </c>
      <c r="M100" s="24" t="s">
        <v>411</v>
      </c>
      <c r="N100" s="24" t="str">
        <f t="shared" si="15"/>
        <v>WIND</v>
      </c>
      <c r="O100" s="24"/>
      <c r="P100" s="12">
        <v>0</v>
      </c>
      <c r="Q100" s="14">
        <v>0.26540000000000002</v>
      </c>
      <c r="R100" s="15">
        <v>278</v>
      </c>
      <c r="S100" s="12">
        <v>0</v>
      </c>
      <c r="T100" s="15">
        <v>0</v>
      </c>
      <c r="U100" s="16">
        <v>0</v>
      </c>
      <c r="V100" s="14">
        <v>0</v>
      </c>
      <c r="W100" s="12">
        <v>0</v>
      </c>
      <c r="X100" s="15">
        <v>0</v>
      </c>
      <c r="Y100" s="15">
        <v>0</v>
      </c>
      <c r="Z100" s="15">
        <v>646380</v>
      </c>
      <c r="AA100" s="15">
        <v>0</v>
      </c>
      <c r="AB100" s="17">
        <v>0</v>
      </c>
      <c r="AC100" s="17">
        <v>0</v>
      </c>
      <c r="AD100" s="18" t="s">
        <v>130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646380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646380</v>
      </c>
      <c r="AR100" s="15">
        <v>646380</v>
      </c>
      <c r="AS100" s="15">
        <v>0</v>
      </c>
      <c r="AT100" s="15">
        <v>646380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8">
        <v>100</v>
      </c>
      <c r="BB100" s="18">
        <v>0</v>
      </c>
      <c r="BC100" s="18">
        <v>0</v>
      </c>
      <c r="BD100" s="18">
        <v>0</v>
      </c>
      <c r="BE100" s="18">
        <v>0</v>
      </c>
      <c r="BF100" s="18">
        <v>0</v>
      </c>
      <c r="BG100" s="18">
        <v>100</v>
      </c>
      <c r="BH100" s="18">
        <v>100</v>
      </c>
      <c r="BI100" s="18">
        <v>0</v>
      </c>
      <c r="BJ100" s="18">
        <v>100</v>
      </c>
    </row>
    <row r="101" spans="1:62">
      <c r="A101" s="9">
        <v>4449</v>
      </c>
      <c r="B101" s="10" t="s">
        <v>118</v>
      </c>
      <c r="C101" s="10" t="s">
        <v>214</v>
      </c>
      <c r="D101" s="11">
        <v>3502</v>
      </c>
      <c r="E101" s="11" t="s">
        <v>120</v>
      </c>
      <c r="F101" s="11" t="s">
        <v>121</v>
      </c>
      <c r="G101" s="12">
        <v>2</v>
      </c>
      <c r="H101" s="12">
        <v>5</v>
      </c>
      <c r="I101" s="13">
        <v>1</v>
      </c>
      <c r="J101" s="10" t="s">
        <v>125</v>
      </c>
      <c r="K101" s="10" t="s">
        <v>126</v>
      </c>
      <c r="L101" s="10" t="s">
        <v>126</v>
      </c>
      <c r="M101" s="24" t="s">
        <v>409</v>
      </c>
      <c r="N101" s="24" t="str">
        <f t="shared" si="15"/>
        <v>NG_IC</v>
      </c>
      <c r="O101" s="24" t="s">
        <v>381</v>
      </c>
      <c r="P101" s="12">
        <v>0</v>
      </c>
      <c r="Q101" s="14">
        <v>2.12E-2</v>
      </c>
      <c r="R101" s="15">
        <v>321.60000000000002</v>
      </c>
      <c r="S101" s="12">
        <v>0</v>
      </c>
      <c r="T101" s="15">
        <v>0</v>
      </c>
      <c r="U101" s="16">
        <v>0</v>
      </c>
      <c r="V101" s="14">
        <v>0</v>
      </c>
      <c r="W101" s="12">
        <v>0</v>
      </c>
      <c r="X101" s="15">
        <v>858846.51</v>
      </c>
      <c r="Y101" s="15">
        <v>611850.28599999996</v>
      </c>
      <c r="Z101" s="15">
        <v>59770</v>
      </c>
      <c r="AA101" s="15">
        <v>51103.6895</v>
      </c>
      <c r="AB101" s="17">
        <v>1710.0114000000001</v>
      </c>
      <c r="AC101" s="17">
        <v>118.884</v>
      </c>
      <c r="AD101" s="18">
        <v>14369.190399999999</v>
      </c>
      <c r="AE101" s="15">
        <v>0</v>
      </c>
      <c r="AF101" s="15">
        <v>-14.137</v>
      </c>
      <c r="AG101" s="15">
        <v>59784.137000000002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59770</v>
      </c>
      <c r="AQ101" s="15">
        <v>0</v>
      </c>
      <c r="AR101" s="15">
        <v>0</v>
      </c>
      <c r="AS101" s="15">
        <v>59770</v>
      </c>
      <c r="AT101" s="15">
        <v>0</v>
      </c>
      <c r="AU101" s="18">
        <v>0</v>
      </c>
      <c r="AV101" s="18">
        <v>0</v>
      </c>
      <c r="AW101" s="18">
        <v>100</v>
      </c>
      <c r="AX101" s="18">
        <v>0</v>
      </c>
      <c r="AY101" s="18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0</v>
      </c>
      <c r="BF101" s="18">
        <v>100</v>
      </c>
      <c r="BG101" s="18">
        <v>0</v>
      </c>
      <c r="BH101" s="18">
        <v>0</v>
      </c>
      <c r="BI101" s="18">
        <v>100</v>
      </c>
      <c r="BJ101" s="18">
        <v>0</v>
      </c>
    </row>
    <row r="102" spans="1:62">
      <c r="A102" s="9">
        <v>4450</v>
      </c>
      <c r="B102" s="10" t="s">
        <v>118</v>
      </c>
      <c r="C102" s="10" t="s">
        <v>216</v>
      </c>
      <c r="D102" s="11">
        <v>3452</v>
      </c>
      <c r="E102" s="11" t="s">
        <v>120</v>
      </c>
      <c r="F102" s="11" t="s">
        <v>121</v>
      </c>
      <c r="G102" s="12">
        <v>2</v>
      </c>
      <c r="H102" s="12">
        <v>2</v>
      </c>
      <c r="I102" s="13">
        <v>1</v>
      </c>
      <c r="J102" s="10" t="s">
        <v>125</v>
      </c>
      <c r="K102" s="10" t="s">
        <v>126</v>
      </c>
      <c r="L102" s="10" t="s">
        <v>126</v>
      </c>
      <c r="M102" s="24" t="s">
        <v>379</v>
      </c>
      <c r="N102" s="24" t="str">
        <f t="shared" si="15"/>
        <v>NG_ST</v>
      </c>
      <c r="O102" s="24"/>
      <c r="P102" s="12">
        <v>0</v>
      </c>
      <c r="Q102" s="14">
        <v>7.0300000000000001E-2</v>
      </c>
      <c r="R102" s="15">
        <v>927.5</v>
      </c>
      <c r="S102" s="12">
        <v>0</v>
      </c>
      <c r="T102" s="15">
        <v>0</v>
      </c>
      <c r="U102" s="16">
        <v>0</v>
      </c>
      <c r="V102" s="14">
        <v>0</v>
      </c>
      <c r="W102" s="12">
        <v>0</v>
      </c>
      <c r="X102" s="15">
        <v>6944648.6320000002</v>
      </c>
      <c r="Y102" s="15">
        <v>4400016.8789999997</v>
      </c>
      <c r="Z102" s="15">
        <v>571171</v>
      </c>
      <c r="AA102" s="15">
        <v>418361.41080000001</v>
      </c>
      <c r="AB102" s="17">
        <v>1464.9253000000001</v>
      </c>
      <c r="AC102" s="17">
        <v>120.3634</v>
      </c>
      <c r="AD102" s="18">
        <v>12158.615599999999</v>
      </c>
      <c r="AE102" s="15">
        <v>0</v>
      </c>
      <c r="AF102" s="15">
        <v>21151.677</v>
      </c>
      <c r="AG102" s="15">
        <v>550019.32299999997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571171</v>
      </c>
      <c r="AQ102" s="15">
        <v>0</v>
      </c>
      <c r="AR102" s="15">
        <v>0</v>
      </c>
      <c r="AS102" s="15">
        <v>571171</v>
      </c>
      <c r="AT102" s="15">
        <v>0</v>
      </c>
      <c r="AU102" s="18">
        <v>0</v>
      </c>
      <c r="AV102" s="18">
        <v>3.7031999999999998</v>
      </c>
      <c r="AW102" s="18">
        <v>96.296800000000005</v>
      </c>
      <c r="AX102" s="18">
        <v>0</v>
      </c>
      <c r="AY102" s="18">
        <v>0</v>
      </c>
      <c r="AZ102" s="18">
        <v>0</v>
      </c>
      <c r="BA102" s="18">
        <v>0</v>
      </c>
      <c r="BB102" s="18">
        <v>0</v>
      </c>
      <c r="BC102" s="18">
        <v>0</v>
      </c>
      <c r="BD102" s="18">
        <v>0</v>
      </c>
      <c r="BE102" s="18">
        <v>0</v>
      </c>
      <c r="BF102" s="18">
        <v>100</v>
      </c>
      <c r="BG102" s="18">
        <v>0</v>
      </c>
      <c r="BH102" s="18">
        <v>0</v>
      </c>
      <c r="BI102" s="18">
        <v>100</v>
      </c>
      <c r="BJ102" s="18">
        <v>0</v>
      </c>
    </row>
    <row r="103" spans="1:62">
      <c r="A103" s="9">
        <v>4451</v>
      </c>
      <c r="B103" s="10" t="s">
        <v>118</v>
      </c>
      <c r="C103" s="10" t="s">
        <v>217</v>
      </c>
      <c r="D103" s="11">
        <v>55097</v>
      </c>
      <c r="E103" s="11" t="s">
        <v>120</v>
      </c>
      <c r="F103" s="11" t="s">
        <v>121</v>
      </c>
      <c r="G103" s="12">
        <v>4</v>
      </c>
      <c r="H103" s="12">
        <v>6</v>
      </c>
      <c r="I103" s="13">
        <v>1</v>
      </c>
      <c r="J103" s="10" t="s">
        <v>125</v>
      </c>
      <c r="K103" s="10" t="s">
        <v>126</v>
      </c>
      <c r="L103" s="10" t="s">
        <v>126</v>
      </c>
      <c r="M103" s="24" t="s">
        <v>374</v>
      </c>
      <c r="N103" s="24" t="str">
        <f t="shared" si="15"/>
        <v>NG_CCGT</v>
      </c>
      <c r="O103" s="24"/>
      <c r="P103" s="12">
        <v>0</v>
      </c>
      <c r="Q103" s="14">
        <v>0.4577</v>
      </c>
      <c r="R103" s="15">
        <v>1090.8</v>
      </c>
      <c r="S103" s="12">
        <v>0</v>
      </c>
      <c r="T103" s="15">
        <v>0</v>
      </c>
      <c r="U103" s="16">
        <v>0</v>
      </c>
      <c r="V103" s="14">
        <v>0</v>
      </c>
      <c r="W103" s="12">
        <v>0</v>
      </c>
      <c r="X103" s="15">
        <v>33968742.938000001</v>
      </c>
      <c r="Y103" s="15">
        <v>16982398.670000002</v>
      </c>
      <c r="Z103" s="15">
        <v>4373178</v>
      </c>
      <c r="AA103" s="15">
        <v>2020772.7213999999</v>
      </c>
      <c r="AB103" s="17">
        <v>924.16669999999999</v>
      </c>
      <c r="AC103" s="17">
        <v>118.85720000000001</v>
      </c>
      <c r="AD103" s="18">
        <v>7767.5189</v>
      </c>
      <c r="AE103" s="15">
        <v>0</v>
      </c>
      <c r="AF103" s="15">
        <v>0</v>
      </c>
      <c r="AG103" s="15">
        <v>4373178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4373178</v>
      </c>
      <c r="AQ103" s="15">
        <v>0</v>
      </c>
      <c r="AR103" s="15">
        <v>0</v>
      </c>
      <c r="AS103" s="15">
        <v>4373178</v>
      </c>
      <c r="AT103" s="15">
        <v>0</v>
      </c>
      <c r="AU103" s="18">
        <v>0</v>
      </c>
      <c r="AV103" s="18">
        <v>0</v>
      </c>
      <c r="AW103" s="18">
        <v>100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0</v>
      </c>
      <c r="BF103" s="18">
        <v>100</v>
      </c>
      <c r="BG103" s="18">
        <v>0</v>
      </c>
      <c r="BH103" s="18">
        <v>0</v>
      </c>
      <c r="BI103" s="18">
        <v>100</v>
      </c>
      <c r="BJ103" s="18">
        <v>0</v>
      </c>
    </row>
    <row r="104" spans="1:62">
      <c r="A104" s="9">
        <v>4452</v>
      </c>
      <c r="B104" s="10" t="s">
        <v>118</v>
      </c>
      <c r="C104" s="10" t="s">
        <v>218</v>
      </c>
      <c r="D104" s="11">
        <v>3439</v>
      </c>
      <c r="E104" s="11" t="s">
        <v>120</v>
      </c>
      <c r="F104" s="11" t="s">
        <v>121</v>
      </c>
      <c r="G104" s="12">
        <v>3</v>
      </c>
      <c r="H104" s="12">
        <v>3</v>
      </c>
      <c r="I104" s="13">
        <v>1</v>
      </c>
      <c r="J104" s="10" t="s">
        <v>125</v>
      </c>
      <c r="K104" s="10" t="s">
        <v>126</v>
      </c>
      <c r="L104" s="10" t="s">
        <v>126</v>
      </c>
      <c r="M104" s="24" t="s">
        <v>379</v>
      </c>
      <c r="N104" s="24" t="str">
        <f t="shared" si="15"/>
        <v>NG_ST</v>
      </c>
      <c r="O104" s="24"/>
      <c r="P104" s="12">
        <v>0</v>
      </c>
      <c r="Q104" s="14">
        <v>0.4844</v>
      </c>
      <c r="R104" s="15">
        <v>187.2</v>
      </c>
      <c r="S104" s="12">
        <v>0</v>
      </c>
      <c r="T104" s="15">
        <v>0</v>
      </c>
      <c r="U104" s="16">
        <v>0</v>
      </c>
      <c r="V104" s="14">
        <v>0</v>
      </c>
      <c r="W104" s="12">
        <v>0</v>
      </c>
      <c r="X104" s="15">
        <v>9208370.7750000004</v>
      </c>
      <c r="Y104" s="15">
        <v>4740931.05</v>
      </c>
      <c r="Z104" s="15">
        <v>794359.99699999997</v>
      </c>
      <c r="AA104" s="15">
        <v>547798.19310000003</v>
      </c>
      <c r="AB104" s="17">
        <v>1379.2190000000001</v>
      </c>
      <c r="AC104" s="17">
        <v>118.8571</v>
      </c>
      <c r="AD104" s="18">
        <v>11592.188399999999</v>
      </c>
      <c r="AE104" s="15">
        <v>0</v>
      </c>
      <c r="AF104" s="15">
        <v>0</v>
      </c>
      <c r="AG104" s="15">
        <v>794359.99699999997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794359.99699999997</v>
      </c>
      <c r="AQ104" s="15">
        <v>0</v>
      </c>
      <c r="AR104" s="15">
        <v>0</v>
      </c>
      <c r="AS104" s="15">
        <v>794359.99699999997</v>
      </c>
      <c r="AT104" s="15">
        <v>0</v>
      </c>
      <c r="AU104" s="18">
        <v>0</v>
      </c>
      <c r="AV104" s="18">
        <v>0</v>
      </c>
      <c r="AW104" s="18">
        <v>100</v>
      </c>
      <c r="AX104" s="18">
        <v>0</v>
      </c>
      <c r="AY104" s="18">
        <v>0</v>
      </c>
      <c r="AZ104" s="18">
        <v>0</v>
      </c>
      <c r="BA104" s="18">
        <v>0</v>
      </c>
      <c r="BB104" s="18">
        <v>0</v>
      </c>
      <c r="BC104" s="18">
        <v>0</v>
      </c>
      <c r="BD104" s="18">
        <v>0</v>
      </c>
      <c r="BE104" s="18">
        <v>0</v>
      </c>
      <c r="BF104" s="18">
        <v>100</v>
      </c>
      <c r="BG104" s="18">
        <v>0</v>
      </c>
      <c r="BH104" s="18">
        <v>0</v>
      </c>
      <c r="BI104" s="18">
        <v>100</v>
      </c>
      <c r="BJ104" s="18">
        <v>0</v>
      </c>
    </row>
    <row r="105" spans="1:62">
      <c r="A105" s="9">
        <v>4453</v>
      </c>
      <c r="B105" s="10" t="s">
        <v>118</v>
      </c>
      <c r="C105" s="10" t="s">
        <v>219</v>
      </c>
      <c r="D105" s="11">
        <v>3609</v>
      </c>
      <c r="E105" s="11" t="s">
        <v>120</v>
      </c>
      <c r="F105" s="11" t="s">
        <v>121</v>
      </c>
      <c r="G105" s="12">
        <v>6</v>
      </c>
      <c r="H105" s="12">
        <v>6</v>
      </c>
      <c r="I105" s="13">
        <v>1</v>
      </c>
      <c r="J105" s="10" t="s">
        <v>125</v>
      </c>
      <c r="K105" s="10" t="s">
        <v>126</v>
      </c>
      <c r="L105" s="10" t="s">
        <v>126</v>
      </c>
      <c r="M105" s="24" t="s">
        <v>368</v>
      </c>
      <c r="N105" s="24" t="str">
        <f t="shared" si="15"/>
        <v>NG_GT</v>
      </c>
      <c r="O105" s="24"/>
      <c r="P105" s="12">
        <v>0</v>
      </c>
      <c r="Q105" s="14">
        <v>3.04E-2</v>
      </c>
      <c r="R105" s="15">
        <v>418.3</v>
      </c>
      <c r="S105" s="12">
        <v>0</v>
      </c>
      <c r="T105" s="15">
        <v>0</v>
      </c>
      <c r="U105" s="16">
        <v>0</v>
      </c>
      <c r="V105" s="14">
        <v>0</v>
      </c>
      <c r="W105" s="12">
        <v>0</v>
      </c>
      <c r="X105" s="15">
        <v>1319134.3999999999</v>
      </c>
      <c r="Y105" s="15">
        <v>693228.7</v>
      </c>
      <c r="Z105" s="15">
        <v>111466</v>
      </c>
      <c r="AA105" s="15">
        <v>78477.813200000004</v>
      </c>
      <c r="AB105" s="17">
        <v>1408.1032</v>
      </c>
      <c r="AC105" s="17">
        <v>118.8626</v>
      </c>
      <c r="AD105" s="18">
        <v>11834.4105</v>
      </c>
      <c r="AE105" s="15">
        <v>0</v>
      </c>
      <c r="AF105" s="15">
        <v>0</v>
      </c>
      <c r="AG105" s="15">
        <v>111466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</v>
      </c>
      <c r="AO105" s="15">
        <v>0</v>
      </c>
      <c r="AP105" s="15">
        <v>111466</v>
      </c>
      <c r="AQ105" s="15">
        <v>0</v>
      </c>
      <c r="AR105" s="15">
        <v>0</v>
      </c>
      <c r="AS105" s="15">
        <v>111466</v>
      </c>
      <c r="AT105" s="15">
        <v>0</v>
      </c>
      <c r="AU105" s="18">
        <v>0</v>
      </c>
      <c r="AV105" s="18">
        <v>0</v>
      </c>
      <c r="AW105" s="18">
        <v>100</v>
      </c>
      <c r="AX105" s="18">
        <v>0</v>
      </c>
      <c r="AY105" s="18">
        <v>0</v>
      </c>
      <c r="AZ105" s="18">
        <v>0</v>
      </c>
      <c r="BA105" s="18">
        <v>0</v>
      </c>
      <c r="BB105" s="18">
        <v>0</v>
      </c>
      <c r="BC105" s="18">
        <v>0</v>
      </c>
      <c r="BD105" s="18">
        <v>0</v>
      </c>
      <c r="BE105" s="18">
        <v>0</v>
      </c>
      <c r="BF105" s="18">
        <v>100</v>
      </c>
      <c r="BG105" s="18">
        <v>0</v>
      </c>
      <c r="BH105" s="18">
        <v>0</v>
      </c>
      <c r="BI105" s="18">
        <v>100</v>
      </c>
      <c r="BJ105" s="18">
        <v>0</v>
      </c>
    </row>
    <row r="106" spans="1:62">
      <c r="A106" s="9">
        <v>4455</v>
      </c>
      <c r="B106" s="10" t="s">
        <v>118</v>
      </c>
      <c r="C106" s="10" t="s">
        <v>346</v>
      </c>
      <c r="D106" s="11">
        <v>794</v>
      </c>
      <c r="E106" s="11" t="s">
        <v>120</v>
      </c>
      <c r="F106" s="11" t="s">
        <v>121</v>
      </c>
      <c r="G106" s="12">
        <v>0</v>
      </c>
      <c r="H106" s="12">
        <v>1</v>
      </c>
      <c r="I106" s="13">
        <v>0</v>
      </c>
      <c r="J106" s="10" t="s">
        <v>128</v>
      </c>
      <c r="K106" s="10"/>
      <c r="L106" s="10" t="s">
        <v>129</v>
      </c>
      <c r="M106" s="24" t="s">
        <v>408</v>
      </c>
      <c r="N106" s="24" t="str">
        <f t="shared" si="15"/>
        <v>HYDRO</v>
      </c>
      <c r="O106" s="24"/>
      <c r="P106" s="12">
        <v>0</v>
      </c>
      <c r="Q106" s="14">
        <v>0.1731</v>
      </c>
      <c r="R106" s="15">
        <v>2.8</v>
      </c>
      <c r="S106" s="12">
        <v>0</v>
      </c>
      <c r="T106" s="15">
        <v>0</v>
      </c>
      <c r="U106" s="16">
        <v>0</v>
      </c>
      <c r="V106" s="14">
        <v>0</v>
      </c>
      <c r="W106" s="12">
        <v>0</v>
      </c>
      <c r="X106" s="15">
        <v>0</v>
      </c>
      <c r="Y106" s="15">
        <v>0</v>
      </c>
      <c r="Z106" s="15">
        <v>4246</v>
      </c>
      <c r="AA106" s="15">
        <v>0</v>
      </c>
      <c r="AB106" s="17">
        <v>0</v>
      </c>
      <c r="AC106" s="17">
        <v>0</v>
      </c>
      <c r="AD106" s="18" t="s">
        <v>130</v>
      </c>
      <c r="AE106" s="15">
        <v>0</v>
      </c>
      <c r="AF106" s="15">
        <v>0</v>
      </c>
      <c r="AG106" s="15">
        <v>0</v>
      </c>
      <c r="AH106" s="15">
        <v>0</v>
      </c>
      <c r="AI106" s="15">
        <v>4246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15">
        <v>4246</v>
      </c>
      <c r="AR106" s="15">
        <v>0</v>
      </c>
      <c r="AS106" s="15">
        <v>0</v>
      </c>
      <c r="AT106" s="15">
        <v>4246</v>
      </c>
      <c r="AU106" s="18">
        <v>0</v>
      </c>
      <c r="AV106" s="18">
        <v>0</v>
      </c>
      <c r="AW106" s="18">
        <v>0</v>
      </c>
      <c r="AX106" s="18">
        <v>0</v>
      </c>
      <c r="AY106" s="18">
        <v>100</v>
      </c>
      <c r="AZ106" s="18">
        <v>0</v>
      </c>
      <c r="BA106" s="18">
        <v>0</v>
      </c>
      <c r="BB106" s="18">
        <v>0</v>
      </c>
      <c r="BC106" s="18">
        <v>0</v>
      </c>
      <c r="BD106" s="18">
        <v>0</v>
      </c>
      <c r="BE106" s="18">
        <v>0</v>
      </c>
      <c r="BF106" s="18">
        <v>0</v>
      </c>
      <c r="BG106" s="18">
        <v>100</v>
      </c>
      <c r="BH106" s="18">
        <v>0</v>
      </c>
      <c r="BI106" s="18">
        <v>0</v>
      </c>
      <c r="BJ106" s="18">
        <v>100</v>
      </c>
    </row>
    <row r="107" spans="1:62">
      <c r="A107" s="9">
        <v>4456</v>
      </c>
      <c r="B107" s="10" t="s">
        <v>118</v>
      </c>
      <c r="C107" s="10" t="s">
        <v>220</v>
      </c>
      <c r="D107" s="11">
        <v>298</v>
      </c>
      <c r="E107" s="11" t="s">
        <v>120</v>
      </c>
      <c r="F107" s="11" t="s">
        <v>121</v>
      </c>
      <c r="G107" s="12">
        <v>2</v>
      </c>
      <c r="H107" s="12">
        <v>2</v>
      </c>
      <c r="I107" s="13">
        <v>1</v>
      </c>
      <c r="J107" s="10" t="s">
        <v>147</v>
      </c>
      <c r="K107" s="10" t="s">
        <v>148</v>
      </c>
      <c r="L107" s="10" t="s">
        <v>148</v>
      </c>
      <c r="M107" s="24" t="s">
        <v>379</v>
      </c>
      <c r="N107" s="24" t="str">
        <f t="shared" si="15"/>
        <v>COAL_LIG</v>
      </c>
      <c r="O107" s="24"/>
      <c r="P107" s="12">
        <v>1</v>
      </c>
      <c r="Q107" s="14">
        <v>0.83879999999999999</v>
      </c>
      <c r="R107" s="15">
        <v>1849.8</v>
      </c>
      <c r="S107" s="12">
        <v>0</v>
      </c>
      <c r="T107" s="15">
        <v>0</v>
      </c>
      <c r="U107" s="16">
        <v>0</v>
      </c>
      <c r="V107" s="14">
        <v>0</v>
      </c>
      <c r="W107" s="12">
        <v>0</v>
      </c>
      <c r="X107" s="15">
        <v>130650861.81900001</v>
      </c>
      <c r="Y107" s="15">
        <v>55844131.537</v>
      </c>
      <c r="Z107" s="15">
        <v>13592152.002</v>
      </c>
      <c r="AA107" s="15">
        <v>14297824.952</v>
      </c>
      <c r="AB107" s="17">
        <v>2103.8353999999999</v>
      </c>
      <c r="AC107" s="17">
        <v>217.73990000000001</v>
      </c>
      <c r="AD107" s="18">
        <v>9612.2278000000006</v>
      </c>
      <c r="AE107" s="15">
        <v>13567697.882999999</v>
      </c>
      <c r="AF107" s="15">
        <v>0</v>
      </c>
      <c r="AG107" s="15">
        <v>24454.118999999999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0</v>
      </c>
      <c r="AP107" s="15">
        <v>13592152.002</v>
      </c>
      <c r="AQ107" s="15">
        <v>0</v>
      </c>
      <c r="AR107" s="15">
        <v>0</v>
      </c>
      <c r="AS107" s="15">
        <v>13592152.002</v>
      </c>
      <c r="AT107" s="15">
        <v>0</v>
      </c>
      <c r="AU107" s="18">
        <v>99.820099999999996</v>
      </c>
      <c r="AV107" s="18">
        <v>0</v>
      </c>
      <c r="AW107" s="18">
        <v>0.1799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100</v>
      </c>
      <c r="BG107" s="18">
        <v>0</v>
      </c>
      <c r="BH107" s="18">
        <v>0</v>
      </c>
      <c r="BI107" s="18">
        <v>100</v>
      </c>
      <c r="BJ107" s="18">
        <v>0</v>
      </c>
    </row>
    <row r="108" spans="1:62">
      <c r="A108" s="9">
        <v>4459</v>
      </c>
      <c r="B108" s="10" t="s">
        <v>118</v>
      </c>
      <c r="C108" s="10" t="s">
        <v>221</v>
      </c>
      <c r="D108" s="11">
        <v>55154</v>
      </c>
      <c r="E108" s="11" t="s">
        <v>120</v>
      </c>
      <c r="F108" s="11" t="s">
        <v>121</v>
      </c>
      <c r="G108" s="12">
        <v>2</v>
      </c>
      <c r="H108" s="12">
        <v>3</v>
      </c>
      <c r="I108" s="13">
        <v>1</v>
      </c>
      <c r="J108" s="10" t="s">
        <v>125</v>
      </c>
      <c r="K108" s="10" t="s">
        <v>126</v>
      </c>
      <c r="L108" s="10" t="s">
        <v>126</v>
      </c>
      <c r="M108" s="24" t="s">
        <v>356</v>
      </c>
      <c r="N108" s="24" t="str">
        <f t="shared" si="15"/>
        <v>NG_CCGT</v>
      </c>
      <c r="O108" s="24"/>
      <c r="P108" s="12">
        <v>0</v>
      </c>
      <c r="Q108" s="14">
        <v>0.623</v>
      </c>
      <c r="R108" s="15">
        <v>595</v>
      </c>
      <c r="S108" s="12">
        <v>0</v>
      </c>
      <c r="T108" s="15">
        <v>0</v>
      </c>
      <c r="U108" s="16">
        <v>0</v>
      </c>
      <c r="V108" s="14">
        <v>0</v>
      </c>
      <c r="W108" s="12">
        <v>0</v>
      </c>
      <c r="X108" s="15">
        <v>23434555.125</v>
      </c>
      <c r="Y108" s="15">
        <v>9885724.625</v>
      </c>
      <c r="Z108" s="15">
        <v>3247161</v>
      </c>
      <c r="AA108" s="15">
        <v>1394100.0903</v>
      </c>
      <c r="AB108" s="17">
        <v>858.65779999999995</v>
      </c>
      <c r="AC108" s="17">
        <v>118.857</v>
      </c>
      <c r="AD108" s="18">
        <v>7216.9366</v>
      </c>
      <c r="AE108" s="15">
        <v>0</v>
      </c>
      <c r="AF108" s="15">
        <v>0</v>
      </c>
      <c r="AG108" s="15">
        <v>3247161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3247161</v>
      </c>
      <c r="AQ108" s="15">
        <v>0</v>
      </c>
      <c r="AR108" s="15">
        <v>0</v>
      </c>
      <c r="AS108" s="15">
        <v>3247161</v>
      </c>
      <c r="AT108" s="15">
        <v>0</v>
      </c>
      <c r="AU108" s="18">
        <v>0</v>
      </c>
      <c r="AV108" s="18">
        <v>0</v>
      </c>
      <c r="AW108" s="18">
        <v>100</v>
      </c>
      <c r="AX108" s="18">
        <v>0</v>
      </c>
      <c r="AY108" s="18">
        <v>0</v>
      </c>
      <c r="AZ108" s="18">
        <v>0</v>
      </c>
      <c r="BA108" s="18">
        <v>0</v>
      </c>
      <c r="BB108" s="18">
        <v>0</v>
      </c>
      <c r="BC108" s="18">
        <v>0</v>
      </c>
      <c r="BD108" s="18">
        <v>0</v>
      </c>
      <c r="BE108" s="18">
        <v>0</v>
      </c>
      <c r="BF108" s="18">
        <v>100</v>
      </c>
      <c r="BG108" s="18">
        <v>0</v>
      </c>
      <c r="BH108" s="18">
        <v>0</v>
      </c>
      <c r="BI108" s="18">
        <v>100</v>
      </c>
      <c r="BJ108" s="18">
        <v>0</v>
      </c>
    </row>
    <row r="109" spans="1:62">
      <c r="A109" s="9">
        <v>4460</v>
      </c>
      <c r="B109" s="10" t="s">
        <v>118</v>
      </c>
      <c r="C109" s="10" t="s">
        <v>222</v>
      </c>
      <c r="D109" s="11">
        <v>55123</v>
      </c>
      <c r="E109" s="11" t="s">
        <v>120</v>
      </c>
      <c r="F109" s="11" t="s">
        <v>121</v>
      </c>
      <c r="G109" s="12">
        <v>2</v>
      </c>
      <c r="H109" s="12">
        <v>3</v>
      </c>
      <c r="I109" s="13">
        <v>1</v>
      </c>
      <c r="J109" s="10" t="s">
        <v>125</v>
      </c>
      <c r="K109" s="10" t="s">
        <v>126</v>
      </c>
      <c r="L109" s="10" t="s">
        <v>126</v>
      </c>
      <c r="M109" s="24" t="s">
        <v>356</v>
      </c>
      <c r="N109" s="24" t="str">
        <f t="shared" si="15"/>
        <v>NG_CCGT</v>
      </c>
      <c r="O109" s="24"/>
      <c r="P109" s="12">
        <v>0</v>
      </c>
      <c r="Q109" s="14">
        <v>0.41899999999999998</v>
      </c>
      <c r="R109" s="15">
        <v>801</v>
      </c>
      <c r="S109" s="12">
        <v>0</v>
      </c>
      <c r="T109" s="15">
        <v>0</v>
      </c>
      <c r="U109" s="16">
        <v>0</v>
      </c>
      <c r="V109" s="14">
        <v>0</v>
      </c>
      <c r="W109" s="12">
        <v>0</v>
      </c>
      <c r="X109" s="15">
        <v>21389330.068999998</v>
      </c>
      <c r="Y109" s="15">
        <v>12719886.219000001</v>
      </c>
      <c r="Z109" s="15">
        <v>2940126</v>
      </c>
      <c r="AA109" s="15">
        <v>1272429.0726000001</v>
      </c>
      <c r="AB109" s="17">
        <v>865.56089999999995</v>
      </c>
      <c r="AC109" s="17">
        <v>118.85680000000001</v>
      </c>
      <c r="AD109" s="18">
        <v>7274.9705999999996</v>
      </c>
      <c r="AE109" s="15">
        <v>0</v>
      </c>
      <c r="AF109" s="15">
        <v>0</v>
      </c>
      <c r="AG109" s="15">
        <v>2940126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15">
        <v>2940126</v>
      </c>
      <c r="AQ109" s="15">
        <v>0</v>
      </c>
      <c r="AR109" s="15">
        <v>0</v>
      </c>
      <c r="AS109" s="15">
        <v>2940126</v>
      </c>
      <c r="AT109" s="15">
        <v>0</v>
      </c>
      <c r="AU109" s="18">
        <v>0</v>
      </c>
      <c r="AV109" s="18">
        <v>0</v>
      </c>
      <c r="AW109" s="18">
        <v>100</v>
      </c>
      <c r="AX109" s="18">
        <v>0</v>
      </c>
      <c r="AY109" s="18">
        <v>0</v>
      </c>
      <c r="AZ109" s="18">
        <v>0</v>
      </c>
      <c r="BA109" s="18">
        <v>0</v>
      </c>
      <c r="BB109" s="18">
        <v>0</v>
      </c>
      <c r="BC109" s="18">
        <v>0</v>
      </c>
      <c r="BD109" s="18">
        <v>0</v>
      </c>
      <c r="BE109" s="18">
        <v>0</v>
      </c>
      <c r="BF109" s="18">
        <v>100</v>
      </c>
      <c r="BG109" s="18">
        <v>0</v>
      </c>
      <c r="BH109" s="18">
        <v>0</v>
      </c>
      <c r="BI109" s="18">
        <v>100</v>
      </c>
      <c r="BJ109" s="18">
        <v>0</v>
      </c>
    </row>
    <row r="110" spans="1:62">
      <c r="A110" s="9">
        <v>4461</v>
      </c>
      <c r="B110" s="10" t="s">
        <v>118</v>
      </c>
      <c r="C110" s="10" t="s">
        <v>299</v>
      </c>
      <c r="D110" s="11">
        <v>3599</v>
      </c>
      <c r="E110" s="11" t="s">
        <v>120</v>
      </c>
      <c r="F110" s="11" t="s">
        <v>121</v>
      </c>
      <c r="G110" s="12">
        <v>0</v>
      </c>
      <c r="H110" s="12">
        <v>2</v>
      </c>
      <c r="I110" s="13">
        <v>0</v>
      </c>
      <c r="J110" s="10" t="s">
        <v>128</v>
      </c>
      <c r="K110" s="10"/>
      <c r="L110" s="10" t="s">
        <v>129</v>
      </c>
      <c r="M110" s="24" t="s">
        <v>408</v>
      </c>
      <c r="N110" s="24" t="str">
        <f t="shared" si="15"/>
        <v>HYDRO</v>
      </c>
      <c r="O110" s="24"/>
      <c r="P110" s="12">
        <v>0</v>
      </c>
      <c r="Q110" s="14">
        <v>0.14360000000000001</v>
      </c>
      <c r="R110" s="15">
        <v>30</v>
      </c>
      <c r="S110" s="12">
        <v>0</v>
      </c>
      <c r="T110" s="15">
        <v>0</v>
      </c>
      <c r="U110" s="16">
        <v>0</v>
      </c>
      <c r="V110" s="14">
        <v>0</v>
      </c>
      <c r="W110" s="12">
        <v>0</v>
      </c>
      <c r="X110" s="15">
        <v>0</v>
      </c>
      <c r="Y110" s="15">
        <v>0</v>
      </c>
      <c r="Z110" s="15">
        <v>37749.999000000003</v>
      </c>
      <c r="AA110" s="15">
        <v>0</v>
      </c>
      <c r="AB110" s="17">
        <v>0</v>
      </c>
      <c r="AC110" s="17">
        <v>0</v>
      </c>
      <c r="AD110" s="18" t="s">
        <v>130</v>
      </c>
      <c r="AE110" s="15">
        <v>0</v>
      </c>
      <c r="AF110" s="15">
        <v>0</v>
      </c>
      <c r="AG110" s="15">
        <v>0</v>
      </c>
      <c r="AH110" s="15">
        <v>0</v>
      </c>
      <c r="AI110" s="15">
        <v>37749.999000000003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37749.999000000003</v>
      </c>
      <c r="AR110" s="15">
        <v>0</v>
      </c>
      <c r="AS110" s="15">
        <v>0</v>
      </c>
      <c r="AT110" s="15">
        <v>37749.999000000003</v>
      </c>
      <c r="AU110" s="18">
        <v>0</v>
      </c>
      <c r="AV110" s="18">
        <v>0</v>
      </c>
      <c r="AW110" s="18">
        <v>0</v>
      </c>
      <c r="AX110" s="18">
        <v>0</v>
      </c>
      <c r="AY110" s="18">
        <v>100</v>
      </c>
      <c r="AZ110" s="18">
        <v>0</v>
      </c>
      <c r="BA110" s="18">
        <v>0</v>
      </c>
      <c r="BB110" s="18">
        <v>0</v>
      </c>
      <c r="BC110" s="18">
        <v>0</v>
      </c>
      <c r="BD110" s="18">
        <v>0</v>
      </c>
      <c r="BE110" s="18">
        <v>0</v>
      </c>
      <c r="BF110" s="18">
        <v>0</v>
      </c>
      <c r="BG110" s="18">
        <v>100</v>
      </c>
      <c r="BH110" s="18">
        <v>0</v>
      </c>
      <c r="BI110" s="18">
        <v>0</v>
      </c>
      <c r="BJ110" s="18">
        <v>100</v>
      </c>
    </row>
    <row r="111" spans="1:62">
      <c r="A111" s="9">
        <v>4462</v>
      </c>
      <c r="B111" s="10" t="s">
        <v>118</v>
      </c>
      <c r="C111" s="10" t="s">
        <v>223</v>
      </c>
      <c r="D111" s="11">
        <v>3600</v>
      </c>
      <c r="E111" s="11" t="s">
        <v>120</v>
      </c>
      <c r="F111" s="11" t="s">
        <v>121</v>
      </c>
      <c r="G111" s="12">
        <v>0</v>
      </c>
      <c r="H111" s="12">
        <v>3</v>
      </c>
      <c r="I111" s="13">
        <v>0</v>
      </c>
      <c r="J111" s="10" t="s">
        <v>128</v>
      </c>
      <c r="K111" s="10"/>
      <c r="L111" s="10" t="s">
        <v>129</v>
      </c>
      <c r="M111" s="24" t="s">
        <v>408</v>
      </c>
      <c r="N111" s="24" t="str">
        <f t="shared" si="15"/>
        <v>HYDRO</v>
      </c>
      <c r="O111" s="24"/>
      <c r="P111" s="12">
        <v>0</v>
      </c>
      <c r="Q111" s="14">
        <v>0.2198</v>
      </c>
      <c r="R111" s="15">
        <v>102.5</v>
      </c>
      <c r="S111" s="12">
        <v>0</v>
      </c>
      <c r="T111" s="15">
        <v>0</v>
      </c>
      <c r="U111" s="16">
        <v>0</v>
      </c>
      <c r="V111" s="14">
        <v>0</v>
      </c>
      <c r="W111" s="12">
        <v>0</v>
      </c>
      <c r="X111" s="15">
        <v>0</v>
      </c>
      <c r="Y111" s="15">
        <v>0</v>
      </c>
      <c r="Z111" s="15">
        <v>197352</v>
      </c>
      <c r="AA111" s="15">
        <v>0</v>
      </c>
      <c r="AB111" s="17">
        <v>0</v>
      </c>
      <c r="AC111" s="17">
        <v>0</v>
      </c>
      <c r="AD111" s="18" t="s">
        <v>130</v>
      </c>
      <c r="AE111" s="15">
        <v>0</v>
      </c>
      <c r="AF111" s="15">
        <v>0</v>
      </c>
      <c r="AG111" s="15">
        <v>0</v>
      </c>
      <c r="AH111" s="15">
        <v>0</v>
      </c>
      <c r="AI111" s="15">
        <v>197352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197352</v>
      </c>
      <c r="AR111" s="15">
        <v>0</v>
      </c>
      <c r="AS111" s="15">
        <v>0</v>
      </c>
      <c r="AT111" s="15">
        <v>197352</v>
      </c>
      <c r="AU111" s="18">
        <v>0</v>
      </c>
      <c r="AV111" s="18">
        <v>0</v>
      </c>
      <c r="AW111" s="18">
        <v>0</v>
      </c>
      <c r="AX111" s="18">
        <v>0</v>
      </c>
      <c r="AY111" s="18">
        <v>100</v>
      </c>
      <c r="AZ111" s="18">
        <v>0</v>
      </c>
      <c r="BA111" s="18">
        <v>0</v>
      </c>
      <c r="BB111" s="18">
        <v>0</v>
      </c>
      <c r="BC111" s="18">
        <v>0</v>
      </c>
      <c r="BD111" s="18">
        <v>0</v>
      </c>
      <c r="BE111" s="18">
        <v>0</v>
      </c>
      <c r="BF111" s="18">
        <v>0</v>
      </c>
      <c r="BG111" s="18">
        <v>100</v>
      </c>
      <c r="BH111" s="18">
        <v>0</v>
      </c>
      <c r="BI111" s="18">
        <v>0</v>
      </c>
      <c r="BJ111" s="18">
        <v>100</v>
      </c>
    </row>
    <row r="112" spans="1:62">
      <c r="A112" s="9">
        <v>4463</v>
      </c>
      <c r="B112" s="10" t="s">
        <v>118</v>
      </c>
      <c r="C112" s="10" t="s">
        <v>224</v>
      </c>
      <c r="D112" s="11">
        <v>6146</v>
      </c>
      <c r="E112" s="11" t="s">
        <v>120</v>
      </c>
      <c r="F112" s="11" t="s">
        <v>121</v>
      </c>
      <c r="G112" s="12">
        <v>3</v>
      </c>
      <c r="H112" s="12">
        <v>3</v>
      </c>
      <c r="I112" s="13">
        <v>1</v>
      </c>
      <c r="J112" s="10" t="s">
        <v>147</v>
      </c>
      <c r="K112" s="10" t="s">
        <v>148</v>
      </c>
      <c r="L112" s="10" t="s">
        <v>148</v>
      </c>
      <c r="M112" s="24" t="s">
        <v>379</v>
      </c>
      <c r="N112" s="24" t="str">
        <f t="shared" si="15"/>
        <v>COAL_LIG</v>
      </c>
      <c r="O112" s="24"/>
      <c r="P112" s="12">
        <v>1</v>
      </c>
      <c r="Q112" s="14">
        <v>0.86699999999999999</v>
      </c>
      <c r="R112" s="15">
        <v>2379.6</v>
      </c>
      <c r="S112" s="12">
        <v>0</v>
      </c>
      <c r="T112" s="15">
        <v>0</v>
      </c>
      <c r="U112" s="16">
        <v>0</v>
      </c>
      <c r="V112" s="14">
        <v>0</v>
      </c>
      <c r="W112" s="12">
        <v>0</v>
      </c>
      <c r="X112" s="15">
        <v>200433994.40599999</v>
      </c>
      <c r="Y112" s="15">
        <v>90835358.686000004</v>
      </c>
      <c r="Z112" s="15">
        <v>18073887.999000002</v>
      </c>
      <c r="AA112" s="15">
        <v>21934892.484900001</v>
      </c>
      <c r="AB112" s="17">
        <v>2427.2467000000001</v>
      </c>
      <c r="AC112" s="17">
        <v>217.7431</v>
      </c>
      <c r="AD112" s="18">
        <v>11089.6999</v>
      </c>
      <c r="AE112" s="15">
        <v>18052942.046</v>
      </c>
      <c r="AF112" s="15">
        <v>20945.953000000001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18073887.999000002</v>
      </c>
      <c r="AQ112" s="15">
        <v>0</v>
      </c>
      <c r="AR112" s="15">
        <v>0</v>
      </c>
      <c r="AS112" s="15">
        <v>18073887.999000002</v>
      </c>
      <c r="AT112" s="15">
        <v>0</v>
      </c>
      <c r="AU112" s="18">
        <v>99.884100000000004</v>
      </c>
      <c r="AV112" s="18">
        <v>0.1159</v>
      </c>
      <c r="AW112" s="18">
        <v>0</v>
      </c>
      <c r="AX112" s="18">
        <v>0</v>
      </c>
      <c r="AY112" s="18">
        <v>0</v>
      </c>
      <c r="AZ112" s="18">
        <v>0</v>
      </c>
      <c r="BA112" s="18">
        <v>0</v>
      </c>
      <c r="BB112" s="18">
        <v>0</v>
      </c>
      <c r="BC112" s="18">
        <v>0</v>
      </c>
      <c r="BD112" s="18">
        <v>0</v>
      </c>
      <c r="BE112" s="18">
        <v>0</v>
      </c>
      <c r="BF112" s="18">
        <v>100</v>
      </c>
      <c r="BG112" s="18">
        <v>0</v>
      </c>
      <c r="BH112" s="18">
        <v>0</v>
      </c>
      <c r="BI112" s="18">
        <v>100</v>
      </c>
      <c r="BJ112" s="18">
        <v>0</v>
      </c>
    </row>
    <row r="113" spans="1:62">
      <c r="A113" s="9">
        <v>4465</v>
      </c>
      <c r="B113" s="10" t="s">
        <v>118</v>
      </c>
      <c r="C113" s="10" t="s">
        <v>225</v>
      </c>
      <c r="D113" s="11">
        <v>56395</v>
      </c>
      <c r="E113" s="11" t="s">
        <v>120</v>
      </c>
      <c r="F113" s="11" t="s">
        <v>121</v>
      </c>
      <c r="G113" s="12">
        <v>0</v>
      </c>
      <c r="H113" s="12">
        <v>1</v>
      </c>
      <c r="I113" s="13">
        <v>0</v>
      </c>
      <c r="J113" s="10" t="s">
        <v>150</v>
      </c>
      <c r="K113" s="10"/>
      <c r="L113" s="10" t="s">
        <v>151</v>
      </c>
      <c r="M113" s="24" t="s">
        <v>411</v>
      </c>
      <c r="N113" s="24" t="str">
        <f t="shared" si="15"/>
        <v>WIND</v>
      </c>
      <c r="O113" s="24"/>
      <c r="P113" s="12">
        <v>0</v>
      </c>
      <c r="Q113" s="14">
        <v>2.7199999999999998E-2</v>
      </c>
      <c r="R113" s="15">
        <v>200</v>
      </c>
      <c r="S113" s="12">
        <v>0</v>
      </c>
      <c r="T113" s="15">
        <v>0</v>
      </c>
      <c r="U113" s="16">
        <v>0</v>
      </c>
      <c r="V113" s="14">
        <v>0</v>
      </c>
      <c r="W113" s="12">
        <v>0</v>
      </c>
      <c r="X113" s="15">
        <v>0</v>
      </c>
      <c r="Y113" s="15">
        <v>0</v>
      </c>
      <c r="Z113" s="15">
        <v>47618</v>
      </c>
      <c r="AA113" s="15">
        <v>0</v>
      </c>
      <c r="AB113" s="17">
        <v>0</v>
      </c>
      <c r="AC113" s="17">
        <v>0</v>
      </c>
      <c r="AD113" s="18" t="s">
        <v>130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47618</v>
      </c>
      <c r="AL113" s="15">
        <v>0</v>
      </c>
      <c r="AM113" s="15">
        <v>0</v>
      </c>
      <c r="AN113" s="15">
        <v>0</v>
      </c>
      <c r="AO113" s="15">
        <v>0</v>
      </c>
      <c r="AP113" s="15">
        <v>0</v>
      </c>
      <c r="AQ113" s="15">
        <v>47618</v>
      </c>
      <c r="AR113" s="15">
        <v>47618</v>
      </c>
      <c r="AS113" s="15">
        <v>0</v>
      </c>
      <c r="AT113" s="15">
        <v>47618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v>100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100</v>
      </c>
      <c r="BH113" s="18">
        <v>100</v>
      </c>
      <c r="BI113" s="18">
        <v>0</v>
      </c>
      <c r="BJ113" s="18">
        <v>100</v>
      </c>
    </row>
    <row r="114" spans="1:62">
      <c r="A114" s="9">
        <v>4466</v>
      </c>
      <c r="B114" s="10" t="s">
        <v>118</v>
      </c>
      <c r="C114" s="10" t="s">
        <v>133</v>
      </c>
      <c r="D114" s="11">
        <v>54459</v>
      </c>
      <c r="E114" s="11" t="s">
        <v>120</v>
      </c>
      <c r="F114" s="11" t="s">
        <v>121</v>
      </c>
      <c r="G114" s="12">
        <v>0</v>
      </c>
      <c r="H114" s="12">
        <v>3</v>
      </c>
      <c r="I114" s="13">
        <v>1</v>
      </c>
      <c r="J114" s="10" t="s">
        <v>125</v>
      </c>
      <c r="K114" s="10" t="s">
        <v>126</v>
      </c>
      <c r="L114" s="10" t="s">
        <v>126</v>
      </c>
      <c r="M114" s="24" t="s">
        <v>409</v>
      </c>
      <c r="N114" s="24" t="str">
        <f t="shared" si="15"/>
        <v>NG_IC</v>
      </c>
      <c r="O114" s="24"/>
      <c r="P114" s="12">
        <v>0</v>
      </c>
      <c r="Q114" s="14">
        <v>10.839399999999999</v>
      </c>
      <c r="R114" s="15">
        <v>3.6</v>
      </c>
      <c r="S114" s="12">
        <v>0</v>
      </c>
      <c r="T114" s="15">
        <v>0</v>
      </c>
      <c r="U114" s="16">
        <v>0</v>
      </c>
      <c r="V114" s="14">
        <v>0</v>
      </c>
      <c r="W114" s="12">
        <v>0</v>
      </c>
      <c r="X114" s="15">
        <v>1691840</v>
      </c>
      <c r="Y114" s="15">
        <v>829536</v>
      </c>
      <c r="Z114" s="15">
        <v>341830</v>
      </c>
      <c r="AA114" s="15">
        <v>98980.297300000006</v>
      </c>
      <c r="AB114" s="17">
        <v>579.12</v>
      </c>
      <c r="AC114" s="17">
        <v>116.8879</v>
      </c>
      <c r="AD114" s="18">
        <v>4949.3608000000004</v>
      </c>
      <c r="AE114" s="15">
        <v>0</v>
      </c>
      <c r="AF114" s="15">
        <v>0</v>
      </c>
      <c r="AG114" s="15">
        <v>341830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341830</v>
      </c>
      <c r="AQ114" s="15">
        <v>0</v>
      </c>
      <c r="AR114" s="15">
        <v>0</v>
      </c>
      <c r="AS114" s="15">
        <v>341830</v>
      </c>
      <c r="AT114" s="15">
        <v>0</v>
      </c>
      <c r="AU114" s="18">
        <v>0</v>
      </c>
      <c r="AV114" s="18">
        <v>0</v>
      </c>
      <c r="AW114" s="18">
        <v>100</v>
      </c>
      <c r="AX114" s="18">
        <v>0</v>
      </c>
      <c r="AY114" s="18">
        <v>0</v>
      </c>
      <c r="AZ114" s="18">
        <v>0</v>
      </c>
      <c r="BA114" s="18">
        <v>0</v>
      </c>
      <c r="BB114" s="18">
        <v>0</v>
      </c>
      <c r="BC114" s="18">
        <v>0</v>
      </c>
      <c r="BD114" s="18">
        <v>0</v>
      </c>
      <c r="BE114" s="18">
        <v>0</v>
      </c>
      <c r="BF114" s="18">
        <v>100</v>
      </c>
      <c r="BG114" s="18">
        <v>0</v>
      </c>
      <c r="BH114" s="18">
        <v>0</v>
      </c>
      <c r="BI114" s="18">
        <v>100</v>
      </c>
      <c r="BJ114" s="18">
        <v>0</v>
      </c>
    </row>
    <row r="115" spans="1:62">
      <c r="A115" s="9">
        <v>4467</v>
      </c>
      <c r="B115" s="10" t="s">
        <v>118</v>
      </c>
      <c r="C115" s="10" t="s">
        <v>226</v>
      </c>
      <c r="D115" s="11">
        <v>55091</v>
      </c>
      <c r="E115" s="11" t="s">
        <v>120</v>
      </c>
      <c r="F115" s="11" t="s">
        <v>121</v>
      </c>
      <c r="G115" s="12">
        <v>6</v>
      </c>
      <c r="H115" s="12">
        <v>6</v>
      </c>
      <c r="I115" s="13">
        <v>1</v>
      </c>
      <c r="J115" s="10" t="s">
        <v>125</v>
      </c>
      <c r="K115" s="10" t="s">
        <v>126</v>
      </c>
      <c r="L115" s="10" t="s">
        <v>126</v>
      </c>
      <c r="M115" s="24" t="s">
        <v>412</v>
      </c>
      <c r="N115" s="24" t="str">
        <f t="shared" si="15"/>
        <v>NG_CCGT</v>
      </c>
      <c r="O115" s="24"/>
      <c r="P115" s="12">
        <v>0</v>
      </c>
      <c r="Q115" s="14">
        <v>0.44080000000000003</v>
      </c>
      <c r="R115" s="15">
        <v>1734</v>
      </c>
      <c r="S115" s="12">
        <v>0</v>
      </c>
      <c r="T115" s="15">
        <v>0</v>
      </c>
      <c r="U115" s="16">
        <v>0</v>
      </c>
      <c r="V115" s="14">
        <v>0</v>
      </c>
      <c r="W115" s="12">
        <v>0</v>
      </c>
      <c r="X115" s="15">
        <v>49951614.972000003</v>
      </c>
      <c r="Y115" s="15">
        <v>28897287.767999999</v>
      </c>
      <c r="Z115" s="15">
        <v>6695530</v>
      </c>
      <c r="AA115" s="15">
        <v>2971588.1398</v>
      </c>
      <c r="AB115" s="17">
        <v>887.63340000000005</v>
      </c>
      <c r="AC115" s="17">
        <v>118.8575</v>
      </c>
      <c r="AD115" s="18">
        <v>7460.4422999999997</v>
      </c>
      <c r="AE115" s="15">
        <v>0</v>
      </c>
      <c r="AF115" s="15">
        <v>0</v>
      </c>
      <c r="AG115" s="15">
        <v>6695530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0</v>
      </c>
      <c r="AO115" s="15">
        <v>0</v>
      </c>
      <c r="AP115" s="15">
        <v>6695530</v>
      </c>
      <c r="AQ115" s="15">
        <v>0</v>
      </c>
      <c r="AR115" s="15">
        <v>0</v>
      </c>
      <c r="AS115" s="15">
        <v>6695530</v>
      </c>
      <c r="AT115" s="15">
        <v>0</v>
      </c>
      <c r="AU115" s="18">
        <v>0</v>
      </c>
      <c r="AV115" s="18">
        <v>0</v>
      </c>
      <c r="AW115" s="18">
        <v>100</v>
      </c>
      <c r="AX115" s="18">
        <v>0</v>
      </c>
      <c r="AY115" s="18">
        <v>0</v>
      </c>
      <c r="AZ115" s="18">
        <v>0</v>
      </c>
      <c r="BA115" s="18">
        <v>0</v>
      </c>
      <c r="BB115" s="18">
        <v>0</v>
      </c>
      <c r="BC115" s="18">
        <v>0</v>
      </c>
      <c r="BD115" s="18">
        <v>0</v>
      </c>
      <c r="BE115" s="18">
        <v>0</v>
      </c>
      <c r="BF115" s="18">
        <v>100</v>
      </c>
      <c r="BG115" s="18">
        <v>0</v>
      </c>
      <c r="BH115" s="18">
        <v>0</v>
      </c>
      <c r="BI115" s="18">
        <v>100</v>
      </c>
      <c r="BJ115" s="18">
        <v>0</v>
      </c>
    </row>
    <row r="116" spans="1:62">
      <c r="A116" s="9">
        <v>4468</v>
      </c>
      <c r="B116" s="10" t="s">
        <v>118</v>
      </c>
      <c r="C116" s="10" t="s">
        <v>228</v>
      </c>
      <c r="D116" s="11">
        <v>6147</v>
      </c>
      <c r="E116" s="11" t="s">
        <v>120</v>
      </c>
      <c r="F116" s="11" t="s">
        <v>121</v>
      </c>
      <c r="G116" s="12">
        <v>3</v>
      </c>
      <c r="H116" s="12">
        <v>3</v>
      </c>
      <c r="I116" s="13">
        <v>1</v>
      </c>
      <c r="J116" s="10" t="s">
        <v>166</v>
      </c>
      <c r="K116" s="10" t="s">
        <v>148</v>
      </c>
      <c r="L116" s="10" t="s">
        <v>148</v>
      </c>
      <c r="M116" s="24" t="s">
        <v>379</v>
      </c>
      <c r="N116" s="24" t="str">
        <f t="shared" si="15"/>
        <v>COAL_SUB</v>
      </c>
      <c r="O116" s="24"/>
      <c r="P116" s="12">
        <v>1</v>
      </c>
      <c r="Q116" s="14">
        <v>0.88780000000000003</v>
      </c>
      <c r="R116" s="15">
        <v>1980</v>
      </c>
      <c r="S116" s="12">
        <v>0</v>
      </c>
      <c r="T116" s="15">
        <v>0</v>
      </c>
      <c r="U116" s="16">
        <v>0</v>
      </c>
      <c r="V116" s="14">
        <v>0</v>
      </c>
      <c r="W116" s="12">
        <v>0</v>
      </c>
      <c r="X116" s="15">
        <v>168091538.59200001</v>
      </c>
      <c r="Y116" s="15">
        <v>69589678.724999994</v>
      </c>
      <c r="Z116" s="15">
        <v>15398999.997</v>
      </c>
      <c r="AA116" s="15">
        <v>18395227.2773</v>
      </c>
      <c r="AB116" s="17">
        <v>2389.1457</v>
      </c>
      <c r="AC116" s="17">
        <v>217.7407</v>
      </c>
      <c r="AD116" s="18">
        <v>10915.7438</v>
      </c>
      <c r="AE116" s="15">
        <v>15386355.407</v>
      </c>
      <c r="AF116" s="15">
        <v>12644.59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15398999.997</v>
      </c>
      <c r="AQ116" s="15">
        <v>0</v>
      </c>
      <c r="AR116" s="15">
        <v>0</v>
      </c>
      <c r="AS116" s="15">
        <v>15398999.997</v>
      </c>
      <c r="AT116" s="15">
        <v>0</v>
      </c>
      <c r="AU116" s="18">
        <v>99.917900000000003</v>
      </c>
      <c r="AV116" s="18">
        <v>8.2100000000000006E-2</v>
      </c>
      <c r="AW116" s="18">
        <v>0</v>
      </c>
      <c r="AX116" s="18">
        <v>0</v>
      </c>
      <c r="AY116" s="18">
        <v>0</v>
      </c>
      <c r="AZ116" s="18">
        <v>0</v>
      </c>
      <c r="BA116" s="18">
        <v>0</v>
      </c>
      <c r="BB116" s="18">
        <v>0</v>
      </c>
      <c r="BC116" s="18">
        <v>0</v>
      </c>
      <c r="BD116" s="18">
        <v>0</v>
      </c>
      <c r="BE116" s="18">
        <v>0</v>
      </c>
      <c r="BF116" s="18">
        <v>100</v>
      </c>
      <c r="BG116" s="18">
        <v>0</v>
      </c>
      <c r="BH116" s="18">
        <v>0</v>
      </c>
      <c r="BI116" s="18">
        <v>100</v>
      </c>
      <c r="BJ116" s="18">
        <v>0</v>
      </c>
    </row>
    <row r="117" spans="1:62">
      <c r="A117" s="9">
        <v>4470</v>
      </c>
      <c r="B117" s="10" t="s">
        <v>118</v>
      </c>
      <c r="C117" s="10" t="s">
        <v>229</v>
      </c>
      <c r="D117" s="11">
        <v>3492</v>
      </c>
      <c r="E117" s="11" t="s">
        <v>120</v>
      </c>
      <c r="F117" s="11" t="s">
        <v>121</v>
      </c>
      <c r="G117" s="12">
        <v>1</v>
      </c>
      <c r="H117" s="12">
        <v>8</v>
      </c>
      <c r="I117" s="13">
        <v>1</v>
      </c>
      <c r="J117" s="10" t="s">
        <v>125</v>
      </c>
      <c r="K117" s="10" t="s">
        <v>126</v>
      </c>
      <c r="L117" s="10" t="s">
        <v>126</v>
      </c>
      <c r="M117" s="24" t="s">
        <v>383</v>
      </c>
      <c r="N117" s="24" t="str">
        <f t="shared" si="15"/>
        <v>NG_ST</v>
      </c>
      <c r="O117" s="24" t="s">
        <v>405</v>
      </c>
      <c r="P117" s="12">
        <v>0</v>
      </c>
      <c r="Q117" s="14">
        <v>1.3899999999999999E-2</v>
      </c>
      <c r="R117" s="15">
        <v>1224.3</v>
      </c>
      <c r="S117" s="12">
        <v>0</v>
      </c>
      <c r="T117" s="15">
        <v>0</v>
      </c>
      <c r="U117" s="16">
        <v>0</v>
      </c>
      <c r="V117" s="14">
        <v>0</v>
      </c>
      <c r="W117" s="12">
        <v>0</v>
      </c>
      <c r="X117" s="15">
        <v>2070620.8019999999</v>
      </c>
      <c r="Y117" s="15">
        <v>1068527.7860000001</v>
      </c>
      <c r="Z117" s="15">
        <v>149569</v>
      </c>
      <c r="AA117" s="15">
        <v>122323.01179999999</v>
      </c>
      <c r="AB117" s="17">
        <v>1635.6732999999999</v>
      </c>
      <c r="AC117" s="17">
        <v>118.0194</v>
      </c>
      <c r="AD117" s="18">
        <v>13843.9169</v>
      </c>
      <c r="AE117" s="15">
        <v>0</v>
      </c>
      <c r="AF117" s="15">
        <v>2873.192</v>
      </c>
      <c r="AG117" s="15">
        <v>146695.80799999999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0</v>
      </c>
      <c r="AO117" s="15">
        <v>0</v>
      </c>
      <c r="AP117" s="15">
        <v>149569</v>
      </c>
      <c r="AQ117" s="15">
        <v>0</v>
      </c>
      <c r="AR117" s="15">
        <v>0</v>
      </c>
      <c r="AS117" s="15">
        <v>149569</v>
      </c>
      <c r="AT117" s="15">
        <v>0</v>
      </c>
      <c r="AU117" s="18">
        <v>0</v>
      </c>
      <c r="AV117" s="18">
        <v>1.921</v>
      </c>
      <c r="AW117" s="18">
        <v>98.078999999999994</v>
      </c>
      <c r="AX117" s="18">
        <v>0</v>
      </c>
      <c r="AY117" s="18">
        <v>0</v>
      </c>
      <c r="AZ117" s="18">
        <v>0</v>
      </c>
      <c r="BA117" s="18">
        <v>0</v>
      </c>
      <c r="BB117" s="18">
        <v>0</v>
      </c>
      <c r="BC117" s="18">
        <v>0</v>
      </c>
      <c r="BD117" s="18">
        <v>0</v>
      </c>
      <c r="BE117" s="18">
        <v>0</v>
      </c>
      <c r="BF117" s="18">
        <v>100</v>
      </c>
      <c r="BG117" s="18">
        <v>0</v>
      </c>
      <c r="BH117" s="18">
        <v>0</v>
      </c>
      <c r="BI117" s="18">
        <v>100</v>
      </c>
      <c r="BJ117" s="18">
        <v>0</v>
      </c>
    </row>
    <row r="118" spans="1:62">
      <c r="A118" s="9">
        <v>4471</v>
      </c>
      <c r="B118" s="10" t="s">
        <v>118</v>
      </c>
      <c r="C118" s="10" t="s">
        <v>302</v>
      </c>
      <c r="D118" s="11">
        <v>3557</v>
      </c>
      <c r="E118" s="11" t="s">
        <v>120</v>
      </c>
      <c r="F118" s="11" t="s">
        <v>121</v>
      </c>
      <c r="G118" s="12">
        <v>0</v>
      </c>
      <c r="H118" s="12">
        <v>2</v>
      </c>
      <c r="I118" s="13">
        <v>0</v>
      </c>
      <c r="J118" s="10" t="s">
        <v>128</v>
      </c>
      <c r="K118" s="10"/>
      <c r="L118" s="10" t="s">
        <v>129</v>
      </c>
      <c r="M118" s="24" t="s">
        <v>408</v>
      </c>
      <c r="N118" s="24" t="str">
        <f t="shared" si="15"/>
        <v>HYDRO</v>
      </c>
      <c r="O118" s="24"/>
      <c r="P118" s="12">
        <v>0</v>
      </c>
      <c r="Q118" s="14">
        <v>0.13320000000000001</v>
      </c>
      <c r="R118" s="15">
        <v>25</v>
      </c>
      <c r="S118" s="12">
        <v>0</v>
      </c>
      <c r="T118" s="15">
        <v>0</v>
      </c>
      <c r="U118" s="16">
        <v>0</v>
      </c>
      <c r="V118" s="14">
        <v>0</v>
      </c>
      <c r="W118" s="12">
        <v>0</v>
      </c>
      <c r="X118" s="15">
        <v>0</v>
      </c>
      <c r="Y118" s="15">
        <v>0</v>
      </c>
      <c r="Z118" s="15">
        <v>29162</v>
      </c>
      <c r="AA118" s="15">
        <v>0</v>
      </c>
      <c r="AB118" s="17">
        <v>0</v>
      </c>
      <c r="AC118" s="17">
        <v>0</v>
      </c>
      <c r="AD118" s="18" t="s">
        <v>130</v>
      </c>
      <c r="AE118" s="15">
        <v>0</v>
      </c>
      <c r="AF118" s="15">
        <v>0</v>
      </c>
      <c r="AG118" s="15">
        <v>0</v>
      </c>
      <c r="AH118" s="15">
        <v>0</v>
      </c>
      <c r="AI118" s="15">
        <v>29162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29162</v>
      </c>
      <c r="AR118" s="15">
        <v>0</v>
      </c>
      <c r="AS118" s="15">
        <v>0</v>
      </c>
      <c r="AT118" s="15">
        <v>29162</v>
      </c>
      <c r="AU118" s="18">
        <v>0</v>
      </c>
      <c r="AV118" s="18">
        <v>0</v>
      </c>
      <c r="AW118" s="18">
        <v>0</v>
      </c>
      <c r="AX118" s="18">
        <v>0</v>
      </c>
      <c r="AY118" s="18">
        <v>100</v>
      </c>
      <c r="AZ118" s="18">
        <v>0</v>
      </c>
      <c r="BA118" s="18">
        <v>0</v>
      </c>
      <c r="BB118" s="18">
        <v>0</v>
      </c>
      <c r="BC118" s="18">
        <v>0</v>
      </c>
      <c r="BD118" s="18">
        <v>0</v>
      </c>
      <c r="BE118" s="18">
        <v>0</v>
      </c>
      <c r="BF118" s="18">
        <v>0</v>
      </c>
      <c r="BG118" s="18">
        <v>100</v>
      </c>
      <c r="BH118" s="18">
        <v>0</v>
      </c>
      <c r="BI118" s="18">
        <v>0</v>
      </c>
      <c r="BJ118" s="18">
        <v>100</v>
      </c>
    </row>
    <row r="119" spans="1:62">
      <c r="A119" s="9">
        <v>4472</v>
      </c>
      <c r="B119" s="10" t="s">
        <v>118</v>
      </c>
      <c r="C119" s="10" t="s">
        <v>230</v>
      </c>
      <c r="D119" s="11">
        <v>3453</v>
      </c>
      <c r="E119" s="11" t="s">
        <v>120</v>
      </c>
      <c r="F119" s="11" t="s">
        <v>121</v>
      </c>
      <c r="G119" s="12">
        <v>3</v>
      </c>
      <c r="H119" s="12">
        <v>5</v>
      </c>
      <c r="I119" s="13">
        <v>1</v>
      </c>
      <c r="J119" s="10" t="s">
        <v>125</v>
      </c>
      <c r="K119" s="10" t="s">
        <v>126</v>
      </c>
      <c r="L119" s="10" t="s">
        <v>126</v>
      </c>
      <c r="M119" s="24" t="s">
        <v>379</v>
      </c>
      <c r="N119" s="24" t="str">
        <f t="shared" si="15"/>
        <v>NG_ST</v>
      </c>
      <c r="O119" s="24"/>
      <c r="P119" s="12">
        <v>0</v>
      </c>
      <c r="Q119" s="14">
        <v>4.5100000000000001E-2</v>
      </c>
      <c r="R119" s="15">
        <v>958.3</v>
      </c>
      <c r="S119" s="12">
        <v>0</v>
      </c>
      <c r="T119" s="15">
        <v>0</v>
      </c>
      <c r="U119" s="16">
        <v>0</v>
      </c>
      <c r="V119" s="14">
        <v>0</v>
      </c>
      <c r="W119" s="12">
        <v>0</v>
      </c>
      <c r="X119" s="15">
        <v>4720235.21</v>
      </c>
      <c r="Y119" s="15">
        <v>3305423.95</v>
      </c>
      <c r="Z119" s="15">
        <v>378202</v>
      </c>
      <c r="AA119" s="15">
        <v>280807.72480000003</v>
      </c>
      <c r="AB119" s="17">
        <v>1484.9616000000001</v>
      </c>
      <c r="AC119" s="17">
        <v>118.8592</v>
      </c>
      <c r="AD119" s="18">
        <v>12480.7251</v>
      </c>
      <c r="AE119" s="15">
        <v>0</v>
      </c>
      <c r="AF119" s="15">
        <v>0</v>
      </c>
      <c r="AG119" s="15">
        <v>378202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5">
        <v>378202</v>
      </c>
      <c r="AQ119" s="15">
        <v>0</v>
      </c>
      <c r="AR119" s="15">
        <v>0</v>
      </c>
      <c r="AS119" s="15">
        <v>378202</v>
      </c>
      <c r="AT119" s="15">
        <v>0</v>
      </c>
      <c r="AU119" s="18">
        <v>0</v>
      </c>
      <c r="AV119" s="18">
        <v>0</v>
      </c>
      <c r="AW119" s="18">
        <v>100</v>
      </c>
      <c r="AX119" s="18">
        <v>0</v>
      </c>
      <c r="AY119" s="18">
        <v>0</v>
      </c>
      <c r="AZ119" s="18">
        <v>0</v>
      </c>
      <c r="BA119" s="18">
        <v>0</v>
      </c>
      <c r="BB119" s="18">
        <v>0</v>
      </c>
      <c r="BC119" s="18">
        <v>0</v>
      </c>
      <c r="BD119" s="18">
        <v>0</v>
      </c>
      <c r="BE119" s="18">
        <v>0</v>
      </c>
      <c r="BF119" s="18">
        <v>100</v>
      </c>
      <c r="BG119" s="18">
        <v>0</v>
      </c>
      <c r="BH119" s="18">
        <v>0</v>
      </c>
      <c r="BI119" s="18">
        <v>100</v>
      </c>
      <c r="BJ119" s="18">
        <v>0</v>
      </c>
    </row>
    <row r="120" spans="1:62">
      <c r="A120" s="9">
        <v>4476</v>
      </c>
      <c r="B120" s="10" t="s">
        <v>118</v>
      </c>
      <c r="C120" s="10" t="s">
        <v>231</v>
      </c>
      <c r="D120" s="11">
        <v>50137</v>
      </c>
      <c r="E120" s="11" t="s">
        <v>120</v>
      </c>
      <c r="F120" s="11" t="s">
        <v>121</v>
      </c>
      <c r="G120" s="12">
        <v>1</v>
      </c>
      <c r="H120" s="12">
        <v>1</v>
      </c>
      <c r="I120" s="13">
        <v>1</v>
      </c>
      <c r="J120" s="10" t="s">
        <v>125</v>
      </c>
      <c r="K120" s="10" t="s">
        <v>126</v>
      </c>
      <c r="L120" s="10" t="s">
        <v>126</v>
      </c>
      <c r="M120" s="24" t="s">
        <v>410</v>
      </c>
      <c r="N120" s="24" t="str">
        <f t="shared" si="15"/>
        <v>NG_GT</v>
      </c>
      <c r="O120" s="24"/>
      <c r="P120" s="12">
        <v>0</v>
      </c>
      <c r="Q120" s="14">
        <v>1.6E-2</v>
      </c>
      <c r="R120" s="15">
        <v>78.7</v>
      </c>
      <c r="S120" s="12">
        <v>0</v>
      </c>
      <c r="T120" s="15">
        <v>0</v>
      </c>
      <c r="U120" s="16">
        <v>0</v>
      </c>
      <c r="V120" s="14">
        <v>0</v>
      </c>
      <c r="W120" s="12">
        <v>0</v>
      </c>
      <c r="X120" s="15">
        <v>151750.67499999999</v>
      </c>
      <c r="Y120" s="15">
        <v>108938.55</v>
      </c>
      <c r="Z120" s="15">
        <v>11009.249100000001</v>
      </c>
      <c r="AA120" s="15">
        <v>9027.2931000000008</v>
      </c>
      <c r="AB120" s="17">
        <v>1639.9471000000001</v>
      </c>
      <c r="AC120" s="17">
        <v>118.85420000000001</v>
      </c>
      <c r="AD120" s="18">
        <v>13783.925999999999</v>
      </c>
      <c r="AE120" s="15">
        <v>0</v>
      </c>
      <c r="AF120" s="15">
        <v>0</v>
      </c>
      <c r="AG120" s="15">
        <v>11009.249100000001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11009.249100000001</v>
      </c>
      <c r="AQ120" s="15">
        <v>0</v>
      </c>
      <c r="AR120" s="15">
        <v>0</v>
      </c>
      <c r="AS120" s="15">
        <v>11009.249100000001</v>
      </c>
      <c r="AT120" s="15">
        <v>0</v>
      </c>
      <c r="AU120" s="18">
        <v>0</v>
      </c>
      <c r="AV120" s="18">
        <v>0</v>
      </c>
      <c r="AW120" s="18">
        <v>100</v>
      </c>
      <c r="AX120" s="18">
        <v>0</v>
      </c>
      <c r="AY120" s="18">
        <v>0</v>
      </c>
      <c r="AZ120" s="18">
        <v>0</v>
      </c>
      <c r="BA120" s="18">
        <v>0</v>
      </c>
      <c r="BB120" s="18">
        <v>0</v>
      </c>
      <c r="BC120" s="18">
        <v>0</v>
      </c>
      <c r="BD120" s="18">
        <v>0</v>
      </c>
      <c r="BE120" s="18">
        <v>0</v>
      </c>
      <c r="BF120" s="18">
        <v>100</v>
      </c>
      <c r="BG120" s="18">
        <v>0</v>
      </c>
      <c r="BH120" s="18">
        <v>0</v>
      </c>
      <c r="BI120" s="18">
        <v>100</v>
      </c>
      <c r="BJ120" s="18">
        <v>0</v>
      </c>
    </row>
    <row r="121" spans="1:62">
      <c r="A121" s="9">
        <v>4479</v>
      </c>
      <c r="B121" s="10" t="s">
        <v>118</v>
      </c>
      <c r="C121" s="10" t="s">
        <v>349</v>
      </c>
      <c r="D121" s="11">
        <v>3585</v>
      </c>
      <c r="E121" s="11" t="s">
        <v>120</v>
      </c>
      <c r="F121" s="11" t="s">
        <v>121</v>
      </c>
      <c r="G121" s="12">
        <v>0</v>
      </c>
      <c r="H121" s="12">
        <v>2</v>
      </c>
      <c r="I121" s="13">
        <v>0</v>
      </c>
      <c r="J121" s="10" t="s">
        <v>128</v>
      </c>
      <c r="K121" s="10"/>
      <c r="L121" s="10" t="s">
        <v>129</v>
      </c>
      <c r="M121" s="24" t="s">
        <v>408</v>
      </c>
      <c r="N121" s="24" t="str">
        <f t="shared" si="15"/>
        <v>HYDRO</v>
      </c>
      <c r="O121" s="24"/>
      <c r="P121" s="12">
        <v>0</v>
      </c>
      <c r="Q121" s="14">
        <v>0.5726</v>
      </c>
      <c r="R121" s="15">
        <v>2.4</v>
      </c>
      <c r="S121" s="12">
        <v>0</v>
      </c>
      <c r="T121" s="15">
        <v>0</v>
      </c>
      <c r="U121" s="16">
        <v>0</v>
      </c>
      <c r="V121" s="14">
        <v>0</v>
      </c>
      <c r="W121" s="12">
        <v>0</v>
      </c>
      <c r="X121" s="15">
        <v>0</v>
      </c>
      <c r="Y121" s="15">
        <v>0</v>
      </c>
      <c r="Z121" s="15">
        <v>12039</v>
      </c>
      <c r="AA121" s="15">
        <v>0</v>
      </c>
      <c r="AB121" s="17">
        <v>0</v>
      </c>
      <c r="AC121" s="17">
        <v>0</v>
      </c>
      <c r="AD121" s="18" t="s">
        <v>130</v>
      </c>
      <c r="AE121" s="15">
        <v>0</v>
      </c>
      <c r="AF121" s="15">
        <v>0</v>
      </c>
      <c r="AG121" s="15">
        <v>0</v>
      </c>
      <c r="AH121" s="15">
        <v>0</v>
      </c>
      <c r="AI121" s="15">
        <v>12039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5">
        <v>0</v>
      </c>
      <c r="AQ121" s="15">
        <v>12039</v>
      </c>
      <c r="AR121" s="15">
        <v>0</v>
      </c>
      <c r="AS121" s="15">
        <v>0</v>
      </c>
      <c r="AT121" s="15">
        <v>12039</v>
      </c>
      <c r="AU121" s="18">
        <v>0</v>
      </c>
      <c r="AV121" s="18">
        <v>0</v>
      </c>
      <c r="AW121" s="18">
        <v>0</v>
      </c>
      <c r="AX121" s="18">
        <v>0</v>
      </c>
      <c r="AY121" s="18">
        <v>100</v>
      </c>
      <c r="AZ121" s="18">
        <v>0</v>
      </c>
      <c r="BA121" s="18">
        <v>0</v>
      </c>
      <c r="BB121" s="18">
        <v>0</v>
      </c>
      <c r="BC121" s="18">
        <v>0</v>
      </c>
      <c r="BD121" s="18">
        <v>0</v>
      </c>
      <c r="BE121" s="18">
        <v>0</v>
      </c>
      <c r="BF121" s="18">
        <v>0</v>
      </c>
      <c r="BG121" s="18">
        <v>100</v>
      </c>
      <c r="BH121" s="18">
        <v>0</v>
      </c>
      <c r="BI121" s="18">
        <v>0</v>
      </c>
      <c r="BJ121" s="18">
        <v>100</v>
      </c>
    </row>
    <row r="122" spans="1:62">
      <c r="A122" s="9">
        <v>4481</v>
      </c>
      <c r="B122" s="10" t="s">
        <v>118</v>
      </c>
      <c r="C122" s="10" t="s">
        <v>232</v>
      </c>
      <c r="D122" s="11">
        <v>3454</v>
      </c>
      <c r="E122" s="11" t="s">
        <v>120</v>
      </c>
      <c r="F122" s="11" t="s">
        <v>121</v>
      </c>
      <c r="G122" s="12">
        <v>3</v>
      </c>
      <c r="H122" s="12">
        <v>3</v>
      </c>
      <c r="I122" s="13">
        <v>1</v>
      </c>
      <c r="J122" s="10" t="s">
        <v>125</v>
      </c>
      <c r="K122" s="10" t="s">
        <v>126</v>
      </c>
      <c r="L122" s="10" t="s">
        <v>126</v>
      </c>
      <c r="M122" s="24" t="s">
        <v>379</v>
      </c>
      <c r="N122" s="24" t="str">
        <f t="shared" si="15"/>
        <v>NG_ST</v>
      </c>
      <c r="O122" s="24"/>
      <c r="P122" s="12">
        <v>0</v>
      </c>
      <c r="Q122" s="14">
        <v>3.0599999999999999E-2</v>
      </c>
      <c r="R122" s="15">
        <v>708.5</v>
      </c>
      <c r="S122" s="12">
        <v>0</v>
      </c>
      <c r="T122" s="15">
        <v>0</v>
      </c>
      <c r="U122" s="16">
        <v>0</v>
      </c>
      <c r="V122" s="14">
        <v>0</v>
      </c>
      <c r="W122" s="12">
        <v>0</v>
      </c>
      <c r="X122" s="15">
        <v>2214258.5699999998</v>
      </c>
      <c r="Y122" s="15">
        <v>2214258.5699999998</v>
      </c>
      <c r="Z122" s="15">
        <v>190041</v>
      </c>
      <c r="AA122" s="15">
        <v>131724.37779999999</v>
      </c>
      <c r="AB122" s="17">
        <v>1386.2733000000001</v>
      </c>
      <c r="AC122" s="17">
        <v>118.85720000000001</v>
      </c>
      <c r="AD122" s="18">
        <v>11651.4782</v>
      </c>
      <c r="AE122" s="15">
        <v>0</v>
      </c>
      <c r="AF122" s="15">
        <v>0</v>
      </c>
      <c r="AG122" s="15">
        <v>190041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190041</v>
      </c>
      <c r="AQ122" s="15">
        <v>0</v>
      </c>
      <c r="AR122" s="15">
        <v>0</v>
      </c>
      <c r="AS122" s="15">
        <v>190041</v>
      </c>
      <c r="AT122" s="15">
        <v>0</v>
      </c>
      <c r="AU122" s="18">
        <v>0</v>
      </c>
      <c r="AV122" s="18">
        <v>0</v>
      </c>
      <c r="AW122" s="18">
        <v>100</v>
      </c>
      <c r="AX122" s="18">
        <v>0</v>
      </c>
      <c r="AY122" s="18">
        <v>0</v>
      </c>
      <c r="AZ122" s="18">
        <v>0</v>
      </c>
      <c r="BA122" s="18">
        <v>0</v>
      </c>
      <c r="BB122" s="18">
        <v>0</v>
      </c>
      <c r="BC122" s="18">
        <v>0</v>
      </c>
      <c r="BD122" s="18">
        <v>0</v>
      </c>
      <c r="BE122" s="18">
        <v>0</v>
      </c>
      <c r="BF122" s="18">
        <v>100</v>
      </c>
      <c r="BG122" s="18">
        <v>0</v>
      </c>
      <c r="BH122" s="18">
        <v>0</v>
      </c>
      <c r="BI122" s="18">
        <v>100</v>
      </c>
      <c r="BJ122" s="18">
        <v>0</v>
      </c>
    </row>
    <row r="123" spans="1:62">
      <c r="A123" s="9">
        <v>4482</v>
      </c>
      <c r="B123" s="10" t="s">
        <v>118</v>
      </c>
      <c r="C123" s="10" t="s">
        <v>233</v>
      </c>
      <c r="D123" s="11">
        <v>3627</v>
      </c>
      <c r="E123" s="11" t="s">
        <v>120</v>
      </c>
      <c r="F123" s="11" t="s">
        <v>121</v>
      </c>
      <c r="G123" s="12">
        <v>0</v>
      </c>
      <c r="H123" s="12">
        <v>3</v>
      </c>
      <c r="I123" s="13">
        <v>1</v>
      </c>
      <c r="J123" s="10" t="s">
        <v>125</v>
      </c>
      <c r="K123" s="10" t="s">
        <v>126</v>
      </c>
      <c r="L123" s="10" t="s">
        <v>126</v>
      </c>
      <c r="M123" s="24" t="s">
        <v>379</v>
      </c>
      <c r="N123" s="24" t="str">
        <f t="shared" si="15"/>
        <v>NG_ST</v>
      </c>
      <c r="O123" s="24"/>
      <c r="P123" s="12">
        <v>0</v>
      </c>
      <c r="Q123" s="14">
        <v>2.0000000000000001E-4</v>
      </c>
      <c r="R123" s="15">
        <v>71</v>
      </c>
      <c r="S123" s="12">
        <v>0</v>
      </c>
      <c r="T123" s="15">
        <v>0</v>
      </c>
      <c r="U123" s="16">
        <v>0</v>
      </c>
      <c r="V123" s="14">
        <v>0</v>
      </c>
      <c r="W123" s="12">
        <v>0</v>
      </c>
      <c r="X123" s="15">
        <v>2057</v>
      </c>
      <c r="Y123" s="15">
        <v>0</v>
      </c>
      <c r="Z123" s="15">
        <v>101</v>
      </c>
      <c r="AA123" s="15">
        <v>140.64529999999999</v>
      </c>
      <c r="AB123" s="17">
        <v>2785.0545000000002</v>
      </c>
      <c r="AC123" s="17">
        <v>136.43219999999999</v>
      </c>
      <c r="AD123" s="18">
        <v>20366.336599999999</v>
      </c>
      <c r="AE123" s="15">
        <v>0</v>
      </c>
      <c r="AF123" s="15">
        <v>42.783999999999999</v>
      </c>
      <c r="AG123" s="15">
        <v>58.216000000000001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101</v>
      </c>
      <c r="AQ123" s="15">
        <v>0</v>
      </c>
      <c r="AR123" s="15">
        <v>0</v>
      </c>
      <c r="AS123" s="15">
        <v>101</v>
      </c>
      <c r="AT123" s="15">
        <v>0</v>
      </c>
      <c r="AU123" s="18">
        <v>0</v>
      </c>
      <c r="AV123" s="18">
        <v>42.360399999999998</v>
      </c>
      <c r="AW123" s="18">
        <v>57.639600000000002</v>
      </c>
      <c r="AX123" s="18">
        <v>0</v>
      </c>
      <c r="AY123" s="18">
        <v>0</v>
      </c>
      <c r="AZ123" s="18">
        <v>0</v>
      </c>
      <c r="BA123" s="18">
        <v>0</v>
      </c>
      <c r="BB123" s="18">
        <v>0</v>
      </c>
      <c r="BC123" s="18">
        <v>0</v>
      </c>
      <c r="BD123" s="18">
        <v>0</v>
      </c>
      <c r="BE123" s="18">
        <v>0</v>
      </c>
      <c r="BF123" s="18">
        <v>100</v>
      </c>
      <c r="BG123" s="18">
        <v>0</v>
      </c>
      <c r="BH123" s="18">
        <v>0</v>
      </c>
      <c r="BI123" s="18">
        <v>100</v>
      </c>
      <c r="BJ123" s="18">
        <v>0</v>
      </c>
    </row>
    <row r="124" spans="1:62">
      <c r="A124" s="9">
        <v>4483</v>
      </c>
      <c r="B124" s="10" t="s">
        <v>118</v>
      </c>
      <c r="C124" s="10" t="s">
        <v>234</v>
      </c>
      <c r="D124" s="11">
        <v>55747</v>
      </c>
      <c r="E124" s="11" t="s">
        <v>120</v>
      </c>
      <c r="F124" s="11" t="s">
        <v>121</v>
      </c>
      <c r="G124" s="12">
        <v>0</v>
      </c>
      <c r="H124" s="12">
        <v>1</v>
      </c>
      <c r="I124" s="13">
        <v>0</v>
      </c>
      <c r="J124" s="10" t="s">
        <v>150</v>
      </c>
      <c r="K124" s="10"/>
      <c r="L124" s="10" t="s">
        <v>151</v>
      </c>
      <c r="M124" s="24" t="s">
        <v>411</v>
      </c>
      <c r="N124" s="24" t="str">
        <f t="shared" si="15"/>
        <v>WIND</v>
      </c>
      <c r="O124" s="24"/>
      <c r="P124" s="12">
        <v>0</v>
      </c>
      <c r="Q124" s="14">
        <v>0.30349999999999999</v>
      </c>
      <c r="R124" s="15">
        <v>82.5</v>
      </c>
      <c r="S124" s="12">
        <v>0</v>
      </c>
      <c r="T124" s="15">
        <v>0</v>
      </c>
      <c r="U124" s="16">
        <v>0</v>
      </c>
      <c r="V124" s="19">
        <v>0</v>
      </c>
      <c r="W124" s="12">
        <v>0</v>
      </c>
      <c r="X124" s="15">
        <v>0</v>
      </c>
      <c r="Y124" s="15">
        <v>0</v>
      </c>
      <c r="Z124" s="15">
        <v>219314</v>
      </c>
      <c r="AA124" s="15">
        <v>0</v>
      </c>
      <c r="AB124" s="17">
        <v>0</v>
      </c>
      <c r="AC124" s="17">
        <v>0</v>
      </c>
      <c r="AD124" s="18" t="s">
        <v>130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219314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15">
        <v>219314</v>
      </c>
      <c r="AR124" s="15">
        <v>219314</v>
      </c>
      <c r="AS124" s="15">
        <v>0</v>
      </c>
      <c r="AT124" s="15">
        <v>219314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8">
        <v>100</v>
      </c>
      <c r="BB124" s="18">
        <v>0</v>
      </c>
      <c r="BC124" s="18">
        <v>0</v>
      </c>
      <c r="BD124" s="18">
        <v>0</v>
      </c>
      <c r="BE124" s="18">
        <v>0</v>
      </c>
      <c r="BF124" s="18">
        <v>0</v>
      </c>
      <c r="BG124" s="18">
        <v>100</v>
      </c>
      <c r="BH124" s="18">
        <v>100</v>
      </c>
      <c r="BI124" s="18">
        <v>0</v>
      </c>
      <c r="BJ124" s="18">
        <v>100</v>
      </c>
    </row>
    <row r="125" spans="1:62">
      <c r="A125" s="9">
        <v>4484</v>
      </c>
      <c r="B125" s="10" t="s">
        <v>118</v>
      </c>
      <c r="C125" s="10" t="s">
        <v>235</v>
      </c>
      <c r="D125" s="11">
        <v>3611</v>
      </c>
      <c r="E125" s="11" t="s">
        <v>120</v>
      </c>
      <c r="F125" s="11" t="s">
        <v>121</v>
      </c>
      <c r="G125" s="12">
        <v>2</v>
      </c>
      <c r="H125" s="12">
        <v>2</v>
      </c>
      <c r="I125" s="13">
        <v>1</v>
      </c>
      <c r="J125" s="10" t="s">
        <v>125</v>
      </c>
      <c r="K125" s="10" t="s">
        <v>126</v>
      </c>
      <c r="L125" s="10" t="s">
        <v>126</v>
      </c>
      <c r="M125" s="24" t="s">
        <v>379</v>
      </c>
      <c r="N125" s="24" t="str">
        <f t="shared" si="15"/>
        <v>NG_ST</v>
      </c>
      <c r="O125" s="24"/>
      <c r="P125" s="12">
        <v>0</v>
      </c>
      <c r="Q125" s="14">
        <v>0.17949999999999999</v>
      </c>
      <c r="R125" s="15">
        <v>892</v>
      </c>
      <c r="S125" s="12">
        <v>0</v>
      </c>
      <c r="T125" s="15">
        <v>0</v>
      </c>
      <c r="U125" s="16">
        <v>0</v>
      </c>
      <c r="V125" s="14">
        <v>0</v>
      </c>
      <c r="W125" s="12">
        <v>0</v>
      </c>
      <c r="X125" s="15">
        <v>16985491.25</v>
      </c>
      <c r="Y125" s="15">
        <v>7580371.5499999998</v>
      </c>
      <c r="Z125" s="15">
        <v>1402671</v>
      </c>
      <c r="AA125" s="15">
        <v>1010457.1311</v>
      </c>
      <c r="AB125" s="17">
        <v>1440.7614000000001</v>
      </c>
      <c r="AC125" s="17">
        <v>118.85769999999999</v>
      </c>
      <c r="AD125" s="18">
        <v>12109.390799999999</v>
      </c>
      <c r="AE125" s="15">
        <v>0</v>
      </c>
      <c r="AF125" s="15">
        <v>421.14699999999999</v>
      </c>
      <c r="AG125" s="15">
        <v>1402249.8529999999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0</v>
      </c>
      <c r="AO125" s="15">
        <v>0</v>
      </c>
      <c r="AP125" s="15">
        <v>1402671</v>
      </c>
      <c r="AQ125" s="15">
        <v>0</v>
      </c>
      <c r="AR125" s="15">
        <v>0</v>
      </c>
      <c r="AS125" s="15">
        <v>1402671</v>
      </c>
      <c r="AT125" s="15">
        <v>0</v>
      </c>
      <c r="AU125" s="18">
        <v>0</v>
      </c>
      <c r="AV125" s="18">
        <v>0.03</v>
      </c>
      <c r="AW125" s="18">
        <v>99.97</v>
      </c>
      <c r="AX125" s="18">
        <v>0</v>
      </c>
      <c r="AY125" s="18">
        <v>0</v>
      </c>
      <c r="AZ125" s="18">
        <v>0</v>
      </c>
      <c r="BA125" s="18">
        <v>0</v>
      </c>
      <c r="BB125" s="18">
        <v>0</v>
      </c>
      <c r="BC125" s="18">
        <v>0</v>
      </c>
      <c r="BD125" s="18">
        <v>0</v>
      </c>
      <c r="BE125" s="18">
        <v>0</v>
      </c>
      <c r="BF125" s="18">
        <v>100</v>
      </c>
      <c r="BG125" s="18">
        <v>0</v>
      </c>
      <c r="BH125" s="18">
        <v>0</v>
      </c>
      <c r="BI125" s="18">
        <v>100</v>
      </c>
      <c r="BJ125" s="18">
        <v>0</v>
      </c>
    </row>
    <row r="126" spans="1:62">
      <c r="A126" s="9">
        <v>4485</v>
      </c>
      <c r="B126" s="10" t="s">
        <v>118</v>
      </c>
      <c r="C126" s="10" t="s">
        <v>336</v>
      </c>
      <c r="D126" s="11">
        <v>56881</v>
      </c>
      <c r="E126" s="11" t="s">
        <v>120</v>
      </c>
      <c r="F126" s="11" t="s">
        <v>121</v>
      </c>
      <c r="G126" s="12">
        <v>0</v>
      </c>
      <c r="H126" s="12">
        <v>3</v>
      </c>
      <c r="I126" s="13">
        <v>1</v>
      </c>
      <c r="J126" s="10" t="s">
        <v>341</v>
      </c>
      <c r="K126" s="10"/>
      <c r="L126" s="10" t="s">
        <v>314</v>
      </c>
      <c r="M126" s="24" t="s">
        <v>409</v>
      </c>
      <c r="N126" s="24" t="str">
        <f t="shared" si="15"/>
        <v>BIOMASS</v>
      </c>
      <c r="O126" s="24"/>
      <c r="P126" s="12">
        <v>0</v>
      </c>
      <c r="Q126" s="14">
        <v>7.2400000000000006E-2</v>
      </c>
      <c r="R126" s="15">
        <v>4.8</v>
      </c>
      <c r="S126" s="12">
        <v>0</v>
      </c>
      <c r="T126" s="15">
        <v>0</v>
      </c>
      <c r="U126" s="16">
        <v>0</v>
      </c>
      <c r="V126" s="14">
        <v>0</v>
      </c>
      <c r="W126" s="12">
        <v>0</v>
      </c>
      <c r="X126" s="15">
        <v>32860</v>
      </c>
      <c r="Y126" s="15">
        <v>10413</v>
      </c>
      <c r="Z126" s="15">
        <v>3043</v>
      </c>
      <c r="AA126" s="15">
        <v>9.5388999999999999</v>
      </c>
      <c r="AB126" s="17">
        <v>6.2694000000000001</v>
      </c>
      <c r="AC126" s="17">
        <v>0</v>
      </c>
      <c r="AD126" s="18">
        <v>10798.554099999999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3043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15">
        <v>3043</v>
      </c>
      <c r="AR126" s="15">
        <v>3043</v>
      </c>
      <c r="AS126" s="15">
        <v>3043</v>
      </c>
      <c r="AT126" s="15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100</v>
      </c>
      <c r="BA126" s="18">
        <v>0</v>
      </c>
      <c r="BB126" s="18">
        <v>0</v>
      </c>
      <c r="BC126" s="18">
        <v>0</v>
      </c>
      <c r="BD126" s="18">
        <v>0</v>
      </c>
      <c r="BE126" s="18">
        <v>0</v>
      </c>
      <c r="BF126" s="18">
        <v>0</v>
      </c>
      <c r="BG126" s="18">
        <v>100</v>
      </c>
      <c r="BH126" s="18">
        <v>100</v>
      </c>
      <c r="BI126" s="18">
        <v>100</v>
      </c>
      <c r="BJ126" s="18">
        <v>0</v>
      </c>
    </row>
    <row r="127" spans="1:62">
      <c r="A127" s="9">
        <v>4486</v>
      </c>
      <c r="B127" s="10" t="s">
        <v>118</v>
      </c>
      <c r="C127" s="10" t="s">
        <v>236</v>
      </c>
      <c r="D127" s="11">
        <v>55215</v>
      </c>
      <c r="E127" s="11" t="s">
        <v>120</v>
      </c>
      <c r="F127" s="11" t="s">
        <v>121</v>
      </c>
      <c r="G127" s="12">
        <v>4</v>
      </c>
      <c r="H127" s="12">
        <v>6</v>
      </c>
      <c r="I127" s="13">
        <v>1</v>
      </c>
      <c r="J127" s="10" t="s">
        <v>125</v>
      </c>
      <c r="K127" s="10" t="s">
        <v>126</v>
      </c>
      <c r="L127" s="10" t="s">
        <v>126</v>
      </c>
      <c r="M127" s="24" t="s">
        <v>374</v>
      </c>
      <c r="N127" s="24" t="str">
        <f t="shared" si="15"/>
        <v>NG_CCGT</v>
      </c>
      <c r="O127" s="24"/>
      <c r="P127" s="12">
        <v>0</v>
      </c>
      <c r="Q127" s="14">
        <v>0.43769999999999998</v>
      </c>
      <c r="R127" s="15">
        <v>1135.2</v>
      </c>
      <c r="S127" s="12">
        <v>0</v>
      </c>
      <c r="T127" s="15">
        <v>0</v>
      </c>
      <c r="U127" s="16">
        <v>0</v>
      </c>
      <c r="V127" s="14">
        <v>0</v>
      </c>
      <c r="W127" s="12">
        <v>0</v>
      </c>
      <c r="X127" s="15">
        <v>33096226.544</v>
      </c>
      <c r="Y127" s="15">
        <v>14669299.062000001</v>
      </c>
      <c r="Z127" s="15">
        <v>4352437</v>
      </c>
      <c r="AA127" s="15">
        <v>1968869.7853999999</v>
      </c>
      <c r="AB127" s="17">
        <v>904.72059999999999</v>
      </c>
      <c r="AC127" s="17">
        <v>118.8573</v>
      </c>
      <c r="AD127" s="18">
        <v>7604.0679</v>
      </c>
      <c r="AE127" s="15">
        <v>0</v>
      </c>
      <c r="AF127" s="15">
        <v>0</v>
      </c>
      <c r="AG127" s="15">
        <v>4352437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5">
        <v>4352437</v>
      </c>
      <c r="AQ127" s="15">
        <v>0</v>
      </c>
      <c r="AR127" s="15">
        <v>0</v>
      </c>
      <c r="AS127" s="15">
        <v>4352437</v>
      </c>
      <c r="AT127" s="15">
        <v>0</v>
      </c>
      <c r="AU127" s="18">
        <v>0</v>
      </c>
      <c r="AV127" s="18">
        <v>0</v>
      </c>
      <c r="AW127" s="18">
        <v>100</v>
      </c>
      <c r="AX127" s="18">
        <v>0</v>
      </c>
      <c r="AY127" s="18">
        <v>0</v>
      </c>
      <c r="AZ127" s="18">
        <v>0</v>
      </c>
      <c r="BA127" s="18">
        <v>0</v>
      </c>
      <c r="BB127" s="18">
        <v>0</v>
      </c>
      <c r="BC127" s="18">
        <v>0</v>
      </c>
      <c r="BD127" s="18">
        <v>0</v>
      </c>
      <c r="BE127" s="18">
        <v>0</v>
      </c>
      <c r="BF127" s="18">
        <v>100</v>
      </c>
      <c r="BG127" s="18">
        <v>0</v>
      </c>
      <c r="BH127" s="18">
        <v>0</v>
      </c>
      <c r="BI127" s="18">
        <v>100</v>
      </c>
      <c r="BJ127" s="18">
        <v>0</v>
      </c>
    </row>
    <row r="128" spans="1:62">
      <c r="A128" s="9">
        <v>4487</v>
      </c>
      <c r="B128" s="10" t="s">
        <v>118</v>
      </c>
      <c r="C128" s="10" t="s">
        <v>237</v>
      </c>
      <c r="D128" s="11">
        <v>127</v>
      </c>
      <c r="E128" s="11" t="s">
        <v>120</v>
      </c>
      <c r="F128" s="11" t="s">
        <v>121</v>
      </c>
      <c r="G128" s="12">
        <v>1</v>
      </c>
      <c r="H128" s="12">
        <v>1</v>
      </c>
      <c r="I128" s="13">
        <v>1</v>
      </c>
      <c r="J128" s="10" t="s">
        <v>166</v>
      </c>
      <c r="K128" s="10" t="s">
        <v>148</v>
      </c>
      <c r="L128" s="10" t="s">
        <v>148</v>
      </c>
      <c r="M128" s="24" t="s">
        <v>379</v>
      </c>
      <c r="N128" s="24" t="str">
        <f t="shared" si="15"/>
        <v>COAL_SUB</v>
      </c>
      <c r="O128" s="24"/>
      <c r="P128" s="12">
        <v>1</v>
      </c>
      <c r="Q128" s="14">
        <v>0.66679999999999995</v>
      </c>
      <c r="R128" s="15">
        <v>720</v>
      </c>
      <c r="S128" s="12">
        <v>0</v>
      </c>
      <c r="T128" s="15">
        <v>0</v>
      </c>
      <c r="U128" s="16">
        <v>0</v>
      </c>
      <c r="V128" s="14">
        <v>0</v>
      </c>
      <c r="W128" s="12">
        <v>0</v>
      </c>
      <c r="X128" s="15">
        <v>44506123.774999999</v>
      </c>
      <c r="Y128" s="15">
        <v>21960220.125</v>
      </c>
      <c r="Z128" s="15">
        <v>4205893</v>
      </c>
      <c r="AA128" s="15">
        <v>4580217.03</v>
      </c>
      <c r="AB128" s="17">
        <v>2177.9998000000001</v>
      </c>
      <c r="AC128" s="17">
        <v>204.69329999999999</v>
      </c>
      <c r="AD128" s="18">
        <v>10581.8488</v>
      </c>
      <c r="AE128" s="15">
        <v>4200538.7249999996</v>
      </c>
      <c r="AF128" s="15">
        <v>5354.2749999999996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4205893</v>
      </c>
      <c r="AQ128" s="15">
        <v>0</v>
      </c>
      <c r="AR128" s="15">
        <v>0</v>
      </c>
      <c r="AS128" s="15">
        <v>4205893</v>
      </c>
      <c r="AT128" s="15">
        <v>0</v>
      </c>
      <c r="AU128" s="18">
        <v>99.872699999999995</v>
      </c>
      <c r="AV128" s="18">
        <v>0.1273</v>
      </c>
      <c r="AW128" s="18">
        <v>0</v>
      </c>
      <c r="AX128" s="18">
        <v>0</v>
      </c>
      <c r="AY128" s="18">
        <v>0</v>
      </c>
      <c r="AZ128" s="18">
        <v>0</v>
      </c>
      <c r="BA128" s="18">
        <v>0</v>
      </c>
      <c r="BB128" s="18">
        <v>0</v>
      </c>
      <c r="BC128" s="18">
        <v>0</v>
      </c>
      <c r="BD128" s="18">
        <v>0</v>
      </c>
      <c r="BE128" s="18">
        <v>0</v>
      </c>
      <c r="BF128" s="18">
        <v>100</v>
      </c>
      <c r="BG128" s="18">
        <v>0</v>
      </c>
      <c r="BH128" s="18">
        <v>0</v>
      </c>
      <c r="BI128" s="18">
        <v>100</v>
      </c>
      <c r="BJ128" s="18">
        <v>0</v>
      </c>
    </row>
    <row r="129" spans="1:62">
      <c r="A129" s="9">
        <v>4488</v>
      </c>
      <c r="B129" s="10" t="s">
        <v>118</v>
      </c>
      <c r="C129" s="10" t="s">
        <v>239</v>
      </c>
      <c r="D129" s="11">
        <v>54676</v>
      </c>
      <c r="E129" s="11" t="s">
        <v>120</v>
      </c>
      <c r="F129" s="11" t="s">
        <v>121</v>
      </c>
      <c r="G129" s="12">
        <v>0</v>
      </c>
      <c r="H129" s="12">
        <v>4</v>
      </c>
      <c r="I129" s="13">
        <v>1</v>
      </c>
      <c r="J129" s="10" t="s">
        <v>125</v>
      </c>
      <c r="K129" s="10" t="s">
        <v>126</v>
      </c>
      <c r="L129" s="10" t="s">
        <v>126</v>
      </c>
      <c r="M129" s="24" t="s">
        <v>370</v>
      </c>
      <c r="N129" s="24" t="str">
        <f t="shared" si="10"/>
        <v>CCGT</v>
      </c>
      <c r="O129" s="24"/>
      <c r="P129" s="12">
        <v>0</v>
      </c>
      <c r="Q129" s="14">
        <v>0.58050000000000002</v>
      </c>
      <c r="R129" s="15">
        <v>497.9</v>
      </c>
      <c r="S129" s="12">
        <v>1</v>
      </c>
      <c r="T129" s="15">
        <v>3081955.2</v>
      </c>
      <c r="U129" s="16">
        <v>2.8037000000000001</v>
      </c>
      <c r="V129" s="14">
        <v>0.78895400000000004</v>
      </c>
      <c r="W129" s="12">
        <v>0</v>
      </c>
      <c r="X129" s="15">
        <v>22259364.654300001</v>
      </c>
      <c r="Y129" s="15">
        <v>9312126.5199999996</v>
      </c>
      <c r="Z129" s="15">
        <v>2531786.33</v>
      </c>
      <c r="AA129" s="15">
        <v>1302273.5782000001</v>
      </c>
      <c r="AB129" s="17">
        <v>1028.7389000000001</v>
      </c>
      <c r="AC129" s="17">
        <v>116.8879</v>
      </c>
      <c r="AD129" s="18">
        <v>8791.9601999999995</v>
      </c>
      <c r="AE129" s="15">
        <v>0</v>
      </c>
      <c r="AF129" s="15">
        <v>0</v>
      </c>
      <c r="AG129" s="15">
        <v>2256763.7949999999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275022.53499999997</v>
      </c>
      <c r="AO129" s="15">
        <v>0</v>
      </c>
      <c r="AP129" s="15">
        <v>2531786.33</v>
      </c>
      <c r="AQ129" s="15">
        <v>0</v>
      </c>
      <c r="AR129" s="15">
        <v>0</v>
      </c>
      <c r="AS129" s="15">
        <v>2531786.33</v>
      </c>
      <c r="AT129" s="15">
        <v>0</v>
      </c>
      <c r="AU129" s="18">
        <v>0</v>
      </c>
      <c r="AV129" s="18">
        <v>0</v>
      </c>
      <c r="AW129" s="18">
        <v>89.137200000000007</v>
      </c>
      <c r="AX129" s="18">
        <v>0</v>
      </c>
      <c r="AY129" s="18">
        <v>0</v>
      </c>
      <c r="AZ129" s="18">
        <v>0</v>
      </c>
      <c r="BA129" s="18">
        <v>0</v>
      </c>
      <c r="BB129" s="18">
        <v>0</v>
      </c>
      <c r="BC129" s="18">
        <v>0</v>
      </c>
      <c r="BD129" s="18">
        <v>10.8628</v>
      </c>
      <c r="BE129" s="18">
        <v>0</v>
      </c>
      <c r="BF129" s="18">
        <v>100</v>
      </c>
      <c r="BG129" s="18">
        <v>0</v>
      </c>
      <c r="BH129" s="18">
        <v>0</v>
      </c>
      <c r="BI129" s="18">
        <v>100</v>
      </c>
      <c r="BJ129" s="18">
        <v>0</v>
      </c>
    </row>
    <row r="130" spans="1:62">
      <c r="A130" s="9">
        <v>4489</v>
      </c>
      <c r="B130" s="10" t="s">
        <v>118</v>
      </c>
      <c r="C130" s="10" t="s">
        <v>240</v>
      </c>
      <c r="D130" s="11">
        <v>3466</v>
      </c>
      <c r="E130" s="11" t="s">
        <v>120</v>
      </c>
      <c r="F130" s="11" t="s">
        <v>121</v>
      </c>
      <c r="G130" s="12">
        <v>0</v>
      </c>
      <c r="H130" s="12">
        <v>4</v>
      </c>
      <c r="I130" s="13">
        <v>1</v>
      </c>
      <c r="J130" s="10" t="s">
        <v>125</v>
      </c>
      <c r="K130" s="10" t="s">
        <v>126</v>
      </c>
      <c r="L130" s="26" t="s">
        <v>126</v>
      </c>
      <c r="M130" s="24" t="s">
        <v>379</v>
      </c>
      <c r="N130" s="24" t="str">
        <f>IF(L130="GAS",IF(AND(NOT(ISERR(FIND("C",M130))), ISERR(FIND("IC",M130))),"NG_CCGT","NG_" &amp; IF(LEN(M130)=2,M130,MID(M130,2,2))),IF(L130="COAL",L130 &amp; "_" &amp; J130,L130))</f>
        <v>NG_ST</v>
      </c>
      <c r="O130" s="24" t="s">
        <v>404</v>
      </c>
      <c r="P130" s="12">
        <v>0</v>
      </c>
      <c r="Q130" s="14">
        <v>-2.0000000000000001E-4</v>
      </c>
      <c r="R130" s="33">
        <v>0</v>
      </c>
      <c r="S130" s="12">
        <v>0</v>
      </c>
      <c r="T130" s="15">
        <v>0</v>
      </c>
      <c r="U130" s="16">
        <v>0</v>
      </c>
      <c r="V130" s="14">
        <v>0</v>
      </c>
      <c r="W130" s="12">
        <v>0</v>
      </c>
      <c r="X130" s="15">
        <v>0</v>
      </c>
      <c r="Y130" s="15">
        <v>0</v>
      </c>
      <c r="Z130" s="15">
        <v>-4361</v>
      </c>
      <c r="AA130" s="15">
        <v>0</v>
      </c>
      <c r="AB130" s="17">
        <v>0</v>
      </c>
      <c r="AC130" s="17">
        <v>0</v>
      </c>
      <c r="AD130" s="18">
        <v>0</v>
      </c>
      <c r="AE130" s="15">
        <v>0</v>
      </c>
      <c r="AF130" s="15">
        <v>-2180.5</v>
      </c>
      <c r="AG130" s="15">
        <v>-2180.5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-4361</v>
      </c>
      <c r="AQ130" s="15">
        <v>0</v>
      </c>
      <c r="AR130" s="15">
        <v>0</v>
      </c>
      <c r="AS130" s="15">
        <v>-4361</v>
      </c>
      <c r="AT130" s="15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8">
        <v>0</v>
      </c>
      <c r="BB130" s="18">
        <v>0</v>
      </c>
      <c r="BC130" s="18">
        <v>0</v>
      </c>
      <c r="BD130" s="18">
        <v>0</v>
      </c>
      <c r="BE130" s="18">
        <v>0</v>
      </c>
      <c r="BF130" s="18">
        <v>100</v>
      </c>
      <c r="BG130" s="18">
        <v>0</v>
      </c>
      <c r="BH130" s="18">
        <v>0</v>
      </c>
      <c r="BI130" s="18">
        <v>100</v>
      </c>
      <c r="BJ130" s="18">
        <v>0</v>
      </c>
    </row>
    <row r="131" spans="1:62">
      <c r="A131" s="9">
        <v>4490</v>
      </c>
      <c r="B131" s="10" t="s">
        <v>118</v>
      </c>
      <c r="C131" s="10" t="s">
        <v>241</v>
      </c>
      <c r="D131" s="11">
        <v>50109</v>
      </c>
      <c r="E131" s="11" t="s">
        <v>120</v>
      </c>
      <c r="F131" s="11" t="s">
        <v>121</v>
      </c>
      <c r="G131" s="12">
        <v>0</v>
      </c>
      <c r="H131" s="12">
        <v>3</v>
      </c>
      <c r="I131" s="13">
        <v>1</v>
      </c>
      <c r="J131" s="10" t="s">
        <v>125</v>
      </c>
      <c r="K131" s="10" t="s">
        <v>126</v>
      </c>
      <c r="L131" s="10" t="s">
        <v>126</v>
      </c>
      <c r="M131" s="24" t="s">
        <v>356</v>
      </c>
      <c r="N131" s="24" t="str">
        <f t="shared" si="10"/>
        <v>CCGT</v>
      </c>
      <c r="O131" s="24"/>
      <c r="P131" s="12">
        <v>0</v>
      </c>
      <c r="Q131" s="14">
        <v>0.2356</v>
      </c>
      <c r="R131" s="15">
        <v>250</v>
      </c>
      <c r="S131" s="12">
        <v>1</v>
      </c>
      <c r="T131" s="15">
        <v>341482.4</v>
      </c>
      <c r="U131" s="16">
        <v>5.1566999999999998</v>
      </c>
      <c r="V131" s="14">
        <v>0.87302500000000005</v>
      </c>
      <c r="W131" s="12">
        <v>0</v>
      </c>
      <c r="X131" s="15">
        <v>3810683.3716000002</v>
      </c>
      <c r="Y131" s="15">
        <v>2223182.5847999998</v>
      </c>
      <c r="Z131" s="15">
        <v>515943</v>
      </c>
      <c r="AA131" s="15">
        <v>222942.22440000001</v>
      </c>
      <c r="AB131" s="17">
        <v>864.21259999999995</v>
      </c>
      <c r="AC131" s="17">
        <v>116.8879</v>
      </c>
      <c r="AD131" s="18">
        <v>7385.8612000000003</v>
      </c>
      <c r="AE131" s="15">
        <v>0</v>
      </c>
      <c r="AF131" s="15">
        <v>0</v>
      </c>
      <c r="AG131" s="15">
        <v>515943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0</v>
      </c>
      <c r="AO131" s="15">
        <v>0</v>
      </c>
      <c r="AP131" s="15">
        <v>515943</v>
      </c>
      <c r="AQ131" s="15">
        <v>0</v>
      </c>
      <c r="AR131" s="15">
        <v>0</v>
      </c>
      <c r="AS131" s="15">
        <v>515943</v>
      </c>
      <c r="AT131" s="15">
        <v>0</v>
      </c>
      <c r="AU131" s="18">
        <v>0</v>
      </c>
      <c r="AV131" s="18">
        <v>0</v>
      </c>
      <c r="AW131" s="18">
        <v>100</v>
      </c>
      <c r="AX131" s="18">
        <v>0</v>
      </c>
      <c r="AY131" s="18">
        <v>0</v>
      </c>
      <c r="AZ131" s="18">
        <v>0</v>
      </c>
      <c r="BA131" s="18">
        <v>0</v>
      </c>
      <c r="BB131" s="18">
        <v>0</v>
      </c>
      <c r="BC131" s="18">
        <v>0</v>
      </c>
      <c r="BD131" s="18">
        <v>0</v>
      </c>
      <c r="BE131" s="18">
        <v>0</v>
      </c>
      <c r="BF131" s="18">
        <v>100</v>
      </c>
      <c r="BG131" s="18">
        <v>0</v>
      </c>
      <c r="BH131" s="18">
        <v>0</v>
      </c>
      <c r="BI131" s="18">
        <v>100</v>
      </c>
      <c r="BJ131" s="18">
        <v>0</v>
      </c>
    </row>
    <row r="132" spans="1:62">
      <c r="A132" s="9">
        <v>4491</v>
      </c>
      <c r="B132" s="10" t="s">
        <v>118</v>
      </c>
      <c r="C132" s="10" t="s">
        <v>242</v>
      </c>
      <c r="D132" s="11">
        <v>55047</v>
      </c>
      <c r="E132" s="11" t="s">
        <v>120</v>
      </c>
      <c r="F132" s="11" t="s">
        <v>121</v>
      </c>
      <c r="G132" s="12">
        <v>3</v>
      </c>
      <c r="H132" s="12">
        <v>5</v>
      </c>
      <c r="I132" s="13">
        <v>1</v>
      </c>
      <c r="J132" s="10" t="s">
        <v>125</v>
      </c>
      <c r="K132" s="10" t="s">
        <v>126</v>
      </c>
      <c r="L132" s="10" t="s">
        <v>126</v>
      </c>
      <c r="M132" s="24" t="s">
        <v>366</v>
      </c>
      <c r="N132" s="24" t="str">
        <f t="shared" si="10"/>
        <v>CCGT</v>
      </c>
      <c r="O132" s="24"/>
      <c r="P132" s="12">
        <v>0</v>
      </c>
      <c r="Q132" s="14">
        <v>0.50409999999999999</v>
      </c>
      <c r="R132" s="15">
        <v>815</v>
      </c>
      <c r="S132" s="12">
        <v>1</v>
      </c>
      <c r="T132" s="15">
        <v>3629848.8</v>
      </c>
      <c r="U132" s="16">
        <v>3.3841000000000001</v>
      </c>
      <c r="V132" s="14">
        <v>0.818581</v>
      </c>
      <c r="W132" s="12">
        <v>0</v>
      </c>
      <c r="X132" s="15">
        <v>21532660.951099999</v>
      </c>
      <c r="Y132" s="15">
        <v>10216408.2509</v>
      </c>
      <c r="Z132" s="15">
        <v>3599090.91</v>
      </c>
      <c r="AA132" s="15">
        <v>1276884.4981</v>
      </c>
      <c r="AB132" s="17">
        <v>709.55949999999996</v>
      </c>
      <c r="AC132" s="17">
        <v>118.4786</v>
      </c>
      <c r="AD132" s="18">
        <v>5982.8055000000004</v>
      </c>
      <c r="AE132" s="15">
        <v>0</v>
      </c>
      <c r="AF132" s="15">
        <v>0</v>
      </c>
      <c r="AG132" s="15">
        <v>3599090.91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3599090.91</v>
      </c>
      <c r="AQ132" s="15">
        <v>0</v>
      </c>
      <c r="AR132" s="15">
        <v>0</v>
      </c>
      <c r="AS132" s="15">
        <v>3599090.91</v>
      </c>
      <c r="AT132" s="15">
        <v>0</v>
      </c>
      <c r="AU132" s="18">
        <v>0</v>
      </c>
      <c r="AV132" s="18">
        <v>0</v>
      </c>
      <c r="AW132" s="18">
        <v>100</v>
      </c>
      <c r="AX132" s="18">
        <v>0</v>
      </c>
      <c r="AY132" s="18">
        <v>0</v>
      </c>
      <c r="AZ132" s="18">
        <v>0</v>
      </c>
      <c r="BA132" s="18">
        <v>0</v>
      </c>
      <c r="BB132" s="18">
        <v>0</v>
      </c>
      <c r="BC132" s="18">
        <v>0</v>
      </c>
      <c r="BD132" s="18">
        <v>0</v>
      </c>
      <c r="BE132" s="18">
        <v>0</v>
      </c>
      <c r="BF132" s="18">
        <v>100</v>
      </c>
      <c r="BG132" s="18">
        <v>0</v>
      </c>
      <c r="BH132" s="18">
        <v>0</v>
      </c>
      <c r="BI132" s="18">
        <v>100</v>
      </c>
      <c r="BJ132" s="18">
        <v>0</v>
      </c>
    </row>
    <row r="133" spans="1:62">
      <c r="A133" s="9">
        <v>4492</v>
      </c>
      <c r="B133" s="10" t="s">
        <v>118</v>
      </c>
      <c r="C133" s="10" t="s">
        <v>243</v>
      </c>
      <c r="D133" s="11">
        <v>3630</v>
      </c>
      <c r="E133" s="11" t="s">
        <v>120</v>
      </c>
      <c r="F133" s="11" t="s">
        <v>121</v>
      </c>
      <c r="G133" s="12">
        <v>0</v>
      </c>
      <c r="H133" s="12">
        <v>3</v>
      </c>
      <c r="I133" s="13">
        <v>1</v>
      </c>
      <c r="J133" s="10" t="s">
        <v>125</v>
      </c>
      <c r="K133" s="10" t="s">
        <v>126</v>
      </c>
      <c r="L133" s="10" t="s">
        <v>126</v>
      </c>
      <c r="M133" s="24" t="s">
        <v>379</v>
      </c>
      <c r="N133" s="24" t="str">
        <f t="shared" ref="N133:N134" si="16">IF(L133="GAS",IF(AND(NOT(ISERR(FIND("C",M133))), ISERR(FIND("IC",M133))),"NG_CCGT","NG_" &amp; IF(LEN(M133)=2,M133,MID(M133,2,2))),IF(L133="COAL",L133 &amp; "_" &amp; J133,L133))</f>
        <v>NG_ST</v>
      </c>
      <c r="O133" s="24"/>
      <c r="P133" s="12">
        <v>0</v>
      </c>
      <c r="Q133" s="14">
        <v>3.7900000000000003E-2</v>
      </c>
      <c r="R133" s="15">
        <v>66</v>
      </c>
      <c r="S133" s="12">
        <v>0</v>
      </c>
      <c r="T133" s="15">
        <v>0</v>
      </c>
      <c r="U133" s="16">
        <v>0</v>
      </c>
      <c r="V133" s="14">
        <v>0</v>
      </c>
      <c r="W133" s="12">
        <v>0</v>
      </c>
      <c r="X133" s="15">
        <v>384211</v>
      </c>
      <c r="Y133" s="15">
        <v>184155</v>
      </c>
      <c r="Z133" s="15">
        <v>21928</v>
      </c>
      <c r="AA133" s="15">
        <v>22478.082399999999</v>
      </c>
      <c r="AB133" s="17">
        <v>2050.1716999999999</v>
      </c>
      <c r="AC133" s="17">
        <v>116.8879</v>
      </c>
      <c r="AD133" s="18">
        <v>17521.4794</v>
      </c>
      <c r="AE133" s="15">
        <v>0</v>
      </c>
      <c r="AF133" s="15">
        <v>0</v>
      </c>
      <c r="AG133" s="15">
        <v>21928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0</v>
      </c>
      <c r="AO133" s="15">
        <v>0</v>
      </c>
      <c r="AP133" s="15">
        <v>21928</v>
      </c>
      <c r="AQ133" s="15">
        <v>0</v>
      </c>
      <c r="AR133" s="15">
        <v>0</v>
      </c>
      <c r="AS133" s="15">
        <v>21928</v>
      </c>
      <c r="AT133" s="15">
        <v>0</v>
      </c>
      <c r="AU133" s="18">
        <v>0</v>
      </c>
      <c r="AV133" s="18">
        <v>0</v>
      </c>
      <c r="AW133" s="18">
        <v>100</v>
      </c>
      <c r="AX133" s="18">
        <v>0</v>
      </c>
      <c r="AY133" s="18">
        <v>0</v>
      </c>
      <c r="AZ133" s="18">
        <v>0</v>
      </c>
      <c r="BA133" s="18">
        <v>0</v>
      </c>
      <c r="BB133" s="18">
        <v>0</v>
      </c>
      <c r="BC133" s="18">
        <v>0</v>
      </c>
      <c r="BD133" s="18">
        <v>0</v>
      </c>
      <c r="BE133" s="18">
        <v>0</v>
      </c>
      <c r="BF133" s="18">
        <v>100</v>
      </c>
      <c r="BG133" s="18">
        <v>0</v>
      </c>
      <c r="BH133" s="18">
        <v>0</v>
      </c>
      <c r="BI133" s="18">
        <v>100</v>
      </c>
      <c r="BJ133" s="18">
        <v>0</v>
      </c>
    </row>
    <row r="134" spans="1:62">
      <c r="A134" s="9">
        <v>4493</v>
      </c>
      <c r="B134" s="10" t="s">
        <v>118</v>
      </c>
      <c r="C134" s="10" t="s">
        <v>244</v>
      </c>
      <c r="D134" s="11">
        <v>3494</v>
      </c>
      <c r="E134" s="11" t="s">
        <v>120</v>
      </c>
      <c r="F134" s="11" t="s">
        <v>121</v>
      </c>
      <c r="G134" s="12">
        <v>2</v>
      </c>
      <c r="H134" s="12">
        <v>7</v>
      </c>
      <c r="I134" s="13">
        <v>1</v>
      </c>
      <c r="J134" s="10" t="s">
        <v>125</v>
      </c>
      <c r="K134" s="10" t="s">
        <v>126</v>
      </c>
      <c r="L134" s="10" t="s">
        <v>126</v>
      </c>
      <c r="M134" s="24" t="s">
        <v>382</v>
      </c>
      <c r="N134" s="24" t="str">
        <f t="shared" si="16"/>
        <v>NG_ST</v>
      </c>
      <c r="O134" s="24"/>
      <c r="P134" s="12">
        <v>0</v>
      </c>
      <c r="Q134" s="14">
        <v>4.1200000000000001E-2</v>
      </c>
      <c r="R134" s="15">
        <v>1097.4000000000001</v>
      </c>
      <c r="S134" s="12">
        <v>0</v>
      </c>
      <c r="T134" s="15">
        <v>0</v>
      </c>
      <c r="U134" s="16">
        <v>0</v>
      </c>
      <c r="V134" s="14">
        <v>0</v>
      </c>
      <c r="W134" s="12">
        <v>0</v>
      </c>
      <c r="X134" s="15">
        <v>5446274.7300000004</v>
      </c>
      <c r="Y134" s="15">
        <v>2321695.1979999999</v>
      </c>
      <c r="Z134" s="15">
        <v>396101</v>
      </c>
      <c r="AA134" s="15">
        <v>322886.14449999999</v>
      </c>
      <c r="AB134" s="17">
        <v>1630.3223</v>
      </c>
      <c r="AC134" s="17">
        <v>118.45</v>
      </c>
      <c r="AD134" s="18">
        <v>13749.712100000001</v>
      </c>
      <c r="AE134" s="15">
        <v>0</v>
      </c>
      <c r="AF134" s="15">
        <v>2944.3890000000001</v>
      </c>
      <c r="AG134" s="15">
        <v>393156.61099999998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396101</v>
      </c>
      <c r="AQ134" s="15">
        <v>0</v>
      </c>
      <c r="AR134" s="15">
        <v>0</v>
      </c>
      <c r="AS134" s="15">
        <v>396101</v>
      </c>
      <c r="AT134" s="15">
        <v>0</v>
      </c>
      <c r="AU134" s="18">
        <v>0</v>
      </c>
      <c r="AV134" s="18">
        <v>0.74329999999999996</v>
      </c>
      <c r="AW134" s="18">
        <v>99.256699999999995</v>
      </c>
      <c r="AX134" s="18">
        <v>0</v>
      </c>
      <c r="AY134" s="18">
        <v>0</v>
      </c>
      <c r="AZ134" s="18">
        <v>0</v>
      </c>
      <c r="BA134" s="18">
        <v>0</v>
      </c>
      <c r="BB134" s="18">
        <v>0</v>
      </c>
      <c r="BC134" s="18">
        <v>0</v>
      </c>
      <c r="BD134" s="18">
        <v>0</v>
      </c>
      <c r="BE134" s="18">
        <v>0</v>
      </c>
      <c r="BF134" s="18">
        <v>100</v>
      </c>
      <c r="BG134" s="18">
        <v>0</v>
      </c>
      <c r="BH134" s="18">
        <v>0</v>
      </c>
      <c r="BI134" s="18">
        <v>100</v>
      </c>
      <c r="BJ134" s="18">
        <v>0</v>
      </c>
    </row>
    <row r="135" spans="1:62">
      <c r="A135" s="9">
        <v>4497</v>
      </c>
      <c r="B135" s="10" t="s">
        <v>118</v>
      </c>
      <c r="C135" s="10" t="s">
        <v>245</v>
      </c>
      <c r="D135" s="11">
        <v>52069</v>
      </c>
      <c r="E135" s="11" t="s">
        <v>120</v>
      </c>
      <c r="F135" s="11" t="s">
        <v>121</v>
      </c>
      <c r="G135" s="12">
        <v>0</v>
      </c>
      <c r="H135" s="12">
        <v>4</v>
      </c>
      <c r="I135" s="13">
        <v>1</v>
      </c>
      <c r="J135" s="10" t="s">
        <v>125</v>
      </c>
      <c r="K135" s="10" t="s">
        <v>126</v>
      </c>
      <c r="L135" s="10" t="s">
        <v>126</v>
      </c>
      <c r="M135" s="24" t="s">
        <v>379</v>
      </c>
      <c r="N135" s="24" t="str">
        <f t="shared" ref="N135:N197" si="17">IF(L135="GAS",IF(AND(NOT(ISERR(FIND("C",M135))), ISERR(FIND("IC",M135))),"CCGT","NG_" &amp; IF(LEN(M135)=2,M135,MID(M135,2,2))),IF(L135="COAL",L135 &amp; "_" &amp; J135,L135))</f>
        <v>NG_ST</v>
      </c>
      <c r="O135" s="24"/>
      <c r="P135" s="12">
        <v>0</v>
      </c>
      <c r="Q135" s="14">
        <v>0.50180000000000002</v>
      </c>
      <c r="R135" s="15">
        <v>63.1</v>
      </c>
      <c r="S135" s="12">
        <v>1</v>
      </c>
      <c r="T135" s="15">
        <v>7347696</v>
      </c>
      <c r="U135" s="16">
        <v>0.1288</v>
      </c>
      <c r="V135" s="14">
        <v>0.146595</v>
      </c>
      <c r="W135" s="12">
        <v>0</v>
      </c>
      <c r="X135" s="15">
        <v>1535253.9734</v>
      </c>
      <c r="Y135" s="15">
        <v>633022.68110000005</v>
      </c>
      <c r="Z135" s="15">
        <v>277357.92</v>
      </c>
      <c r="AA135" s="15">
        <v>89819.305999999997</v>
      </c>
      <c r="AB135" s="17">
        <v>647.678</v>
      </c>
      <c r="AC135" s="17">
        <v>116.8879</v>
      </c>
      <c r="AD135" s="18">
        <v>5535.2808000000005</v>
      </c>
      <c r="AE135" s="15">
        <v>0</v>
      </c>
      <c r="AF135" s="15">
        <v>0</v>
      </c>
      <c r="AG135" s="15">
        <v>277357.92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  <c r="AO135" s="15">
        <v>0</v>
      </c>
      <c r="AP135" s="15">
        <v>277357.92</v>
      </c>
      <c r="AQ135" s="15">
        <v>0</v>
      </c>
      <c r="AR135" s="15">
        <v>0</v>
      </c>
      <c r="AS135" s="15">
        <v>277357.92</v>
      </c>
      <c r="AT135" s="15">
        <v>0</v>
      </c>
      <c r="AU135" s="18">
        <v>0</v>
      </c>
      <c r="AV135" s="18">
        <v>0</v>
      </c>
      <c r="AW135" s="18">
        <v>100</v>
      </c>
      <c r="AX135" s="18">
        <v>0</v>
      </c>
      <c r="AY135" s="18">
        <v>0</v>
      </c>
      <c r="AZ135" s="18">
        <v>0</v>
      </c>
      <c r="BA135" s="18">
        <v>0</v>
      </c>
      <c r="BB135" s="18">
        <v>0</v>
      </c>
      <c r="BC135" s="18">
        <v>0</v>
      </c>
      <c r="BD135" s="18">
        <v>0</v>
      </c>
      <c r="BE135" s="18">
        <v>0</v>
      </c>
      <c r="BF135" s="18">
        <v>100</v>
      </c>
      <c r="BG135" s="18">
        <v>0</v>
      </c>
      <c r="BH135" s="18">
        <v>0</v>
      </c>
      <c r="BI135" s="18">
        <v>100</v>
      </c>
      <c r="BJ135" s="18">
        <v>0</v>
      </c>
    </row>
    <row r="136" spans="1:62">
      <c r="A136" s="9">
        <v>4502</v>
      </c>
      <c r="B136" s="10" t="s">
        <v>118</v>
      </c>
      <c r="C136" s="10" t="s">
        <v>246</v>
      </c>
      <c r="D136" s="11">
        <v>56457</v>
      </c>
      <c r="E136" s="11" t="s">
        <v>120</v>
      </c>
      <c r="F136" s="11" t="s">
        <v>121</v>
      </c>
      <c r="G136" s="12">
        <v>0</v>
      </c>
      <c r="H136" s="12">
        <v>1</v>
      </c>
      <c r="I136" s="13">
        <v>0</v>
      </c>
      <c r="J136" s="10" t="s">
        <v>150</v>
      </c>
      <c r="K136" s="10"/>
      <c r="L136" s="10" t="s">
        <v>151</v>
      </c>
      <c r="M136" s="24" t="s">
        <v>411</v>
      </c>
      <c r="N136" s="24" t="str">
        <f>IF(L136="GAS",IF(AND(NOT(ISERR(FIND("C",M136))), ISERR(FIND("IC",M136))),"NG_CCGT","NG_" &amp; IF(LEN(M136)=2,M136,MID(M136,2,2))),IF(L136="COAL",L136 &amp; "_" &amp; J136,L136))</f>
        <v>WIND</v>
      </c>
      <c r="O136" s="24"/>
      <c r="P136" s="12">
        <v>0</v>
      </c>
      <c r="Q136" s="14">
        <v>0.39100000000000001</v>
      </c>
      <c r="R136" s="15">
        <v>84</v>
      </c>
      <c r="S136" s="12">
        <v>0</v>
      </c>
      <c r="T136" s="15">
        <v>0</v>
      </c>
      <c r="U136" s="16">
        <v>0</v>
      </c>
      <c r="V136" s="14">
        <v>0</v>
      </c>
      <c r="W136" s="12">
        <v>0</v>
      </c>
      <c r="X136" s="15">
        <v>0</v>
      </c>
      <c r="Y136" s="15">
        <v>0</v>
      </c>
      <c r="Z136" s="15">
        <v>287696</v>
      </c>
      <c r="AA136" s="15">
        <v>0</v>
      </c>
      <c r="AB136" s="17">
        <v>0</v>
      </c>
      <c r="AC136" s="17">
        <v>0</v>
      </c>
      <c r="AD136" s="18" t="s">
        <v>130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287696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15">
        <v>287696</v>
      </c>
      <c r="AR136" s="15">
        <v>287696</v>
      </c>
      <c r="AS136" s="15">
        <v>0</v>
      </c>
      <c r="AT136" s="15">
        <v>287696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8">
        <v>100</v>
      </c>
      <c r="BB136" s="18">
        <v>0</v>
      </c>
      <c r="BC136" s="18">
        <v>0</v>
      </c>
      <c r="BD136" s="18">
        <v>0</v>
      </c>
      <c r="BE136" s="18">
        <v>0</v>
      </c>
      <c r="BF136" s="18">
        <v>0</v>
      </c>
      <c r="BG136" s="18">
        <v>100</v>
      </c>
      <c r="BH136" s="18">
        <v>100</v>
      </c>
      <c r="BI136" s="18">
        <v>0</v>
      </c>
      <c r="BJ136" s="18">
        <v>100</v>
      </c>
    </row>
    <row r="137" spans="1:62">
      <c r="A137" s="9">
        <v>4503</v>
      </c>
      <c r="B137" s="10" t="s">
        <v>118</v>
      </c>
      <c r="C137" s="10" t="s">
        <v>247</v>
      </c>
      <c r="D137" s="11">
        <v>52132</v>
      </c>
      <c r="E137" s="11" t="s">
        <v>120</v>
      </c>
      <c r="F137" s="11" t="s">
        <v>121</v>
      </c>
      <c r="G137" s="12">
        <v>0</v>
      </c>
      <c r="H137" s="12">
        <v>3</v>
      </c>
      <c r="I137" s="13">
        <v>1</v>
      </c>
      <c r="J137" s="10" t="s">
        <v>125</v>
      </c>
      <c r="K137" s="10" t="s">
        <v>126</v>
      </c>
      <c r="L137" s="10" t="s">
        <v>126</v>
      </c>
      <c r="M137" s="24" t="s">
        <v>356</v>
      </c>
      <c r="N137" s="24" t="str">
        <f t="shared" si="17"/>
        <v>CCGT</v>
      </c>
      <c r="O137" s="24"/>
      <c r="P137" s="12">
        <v>0</v>
      </c>
      <c r="Q137" s="14">
        <v>0.1278</v>
      </c>
      <c r="R137" s="15">
        <v>191.1</v>
      </c>
      <c r="S137" s="12">
        <v>1</v>
      </c>
      <c r="T137" s="15">
        <v>3296299.2</v>
      </c>
      <c r="U137" s="16">
        <v>0.22159999999999999</v>
      </c>
      <c r="V137" s="14">
        <v>0.47183000000000003</v>
      </c>
      <c r="W137" s="12">
        <v>0</v>
      </c>
      <c r="X137" s="15">
        <v>2432563.4452</v>
      </c>
      <c r="Y137" s="15">
        <v>475589.85600000003</v>
      </c>
      <c r="Z137" s="15">
        <v>214013.04</v>
      </c>
      <c r="AA137" s="15">
        <v>142315.9713</v>
      </c>
      <c r="AB137" s="17">
        <v>1329.9748</v>
      </c>
      <c r="AC137" s="17">
        <v>116.8879</v>
      </c>
      <c r="AD137" s="18">
        <v>11366.426299999999</v>
      </c>
      <c r="AE137" s="15">
        <v>0</v>
      </c>
      <c r="AF137" s="15">
        <v>0</v>
      </c>
      <c r="AG137" s="15">
        <v>185079.19899999999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28933.841</v>
      </c>
      <c r="AO137" s="15">
        <v>0</v>
      </c>
      <c r="AP137" s="15">
        <v>214013.04</v>
      </c>
      <c r="AQ137" s="15">
        <v>0</v>
      </c>
      <c r="AR137" s="15">
        <v>0</v>
      </c>
      <c r="AS137" s="15">
        <v>214013.04</v>
      </c>
      <c r="AT137" s="15">
        <v>0</v>
      </c>
      <c r="AU137" s="18">
        <v>0</v>
      </c>
      <c r="AV137" s="18">
        <v>0</v>
      </c>
      <c r="AW137" s="18">
        <v>86.4803</v>
      </c>
      <c r="AX137" s="18">
        <v>0</v>
      </c>
      <c r="AY137" s="18">
        <v>0</v>
      </c>
      <c r="AZ137" s="18">
        <v>0</v>
      </c>
      <c r="BA137" s="18">
        <v>0</v>
      </c>
      <c r="BB137" s="18">
        <v>0</v>
      </c>
      <c r="BC137" s="18">
        <v>0</v>
      </c>
      <c r="BD137" s="18">
        <v>13.5197</v>
      </c>
      <c r="BE137" s="18">
        <v>0</v>
      </c>
      <c r="BF137" s="18">
        <v>100</v>
      </c>
      <c r="BG137" s="18">
        <v>0</v>
      </c>
      <c r="BH137" s="18">
        <v>0</v>
      </c>
      <c r="BI137" s="18">
        <v>100</v>
      </c>
      <c r="BJ137" s="18">
        <v>0</v>
      </c>
    </row>
    <row r="138" spans="1:62">
      <c r="A138" s="9">
        <v>4504</v>
      </c>
      <c r="B138" s="10" t="s">
        <v>118</v>
      </c>
      <c r="C138" s="10" t="s">
        <v>249</v>
      </c>
      <c r="D138" s="11">
        <v>4195</v>
      </c>
      <c r="E138" s="11" t="s">
        <v>120</v>
      </c>
      <c r="F138" s="11" t="s">
        <v>121</v>
      </c>
      <c r="G138" s="12">
        <v>2</v>
      </c>
      <c r="H138" s="12">
        <v>3</v>
      </c>
      <c r="I138" s="13">
        <v>1</v>
      </c>
      <c r="J138" s="10" t="s">
        <v>125</v>
      </c>
      <c r="K138" s="10" t="s">
        <v>126</v>
      </c>
      <c r="L138" s="10" t="s">
        <v>126</v>
      </c>
      <c r="M138" s="24" t="s">
        <v>379</v>
      </c>
      <c r="N138" s="24" t="str">
        <f t="shared" ref="N138:N142" si="18">IF(L138="GAS",IF(AND(NOT(ISERR(FIND("C",M138))), ISERR(FIND("IC",M138))),"NG_CCGT","NG_" &amp; IF(LEN(M138)=2,M138,MID(M138,2,2))),IF(L138="COAL",L138 &amp; "_" &amp; J138,L138))</f>
        <v>NG_ST</v>
      </c>
      <c r="O138" s="24"/>
      <c r="P138" s="12">
        <v>0</v>
      </c>
      <c r="Q138" s="14">
        <v>8.3000000000000001E-3</v>
      </c>
      <c r="R138" s="15">
        <v>84.7</v>
      </c>
      <c r="S138" s="12">
        <v>0</v>
      </c>
      <c r="T138" s="15">
        <v>0</v>
      </c>
      <c r="U138" s="16">
        <v>0</v>
      </c>
      <c r="V138" s="14">
        <v>0</v>
      </c>
      <c r="W138" s="12">
        <v>0</v>
      </c>
      <c r="X138" s="15">
        <v>144627.65</v>
      </c>
      <c r="Y138" s="15">
        <v>90374.55</v>
      </c>
      <c r="Z138" s="15">
        <v>6190</v>
      </c>
      <c r="AA138" s="15">
        <v>9333.2865000000002</v>
      </c>
      <c r="AB138" s="17">
        <v>3015.6015000000002</v>
      </c>
      <c r="AC138" s="17">
        <v>128.9453</v>
      </c>
      <c r="AD138" s="18">
        <v>23364.725399999999</v>
      </c>
      <c r="AE138" s="15">
        <v>0</v>
      </c>
      <c r="AF138" s="15">
        <v>-46.15</v>
      </c>
      <c r="AG138" s="15">
        <v>6236.15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6190</v>
      </c>
      <c r="AQ138" s="15">
        <v>0</v>
      </c>
      <c r="AR138" s="15">
        <v>0</v>
      </c>
      <c r="AS138" s="15">
        <v>6190</v>
      </c>
      <c r="AT138" s="15">
        <v>0</v>
      </c>
      <c r="AU138" s="18">
        <v>0</v>
      </c>
      <c r="AV138" s="18">
        <v>0</v>
      </c>
      <c r="AW138" s="18">
        <v>100</v>
      </c>
      <c r="AX138" s="18">
        <v>0</v>
      </c>
      <c r="AY138" s="18">
        <v>0</v>
      </c>
      <c r="AZ138" s="18">
        <v>0</v>
      </c>
      <c r="BA138" s="18">
        <v>0</v>
      </c>
      <c r="BB138" s="18">
        <v>0</v>
      </c>
      <c r="BC138" s="18">
        <v>0</v>
      </c>
      <c r="BD138" s="18">
        <v>0</v>
      </c>
      <c r="BE138" s="18">
        <v>0</v>
      </c>
      <c r="BF138" s="18">
        <v>100</v>
      </c>
      <c r="BG138" s="18">
        <v>0</v>
      </c>
      <c r="BH138" s="18">
        <v>0</v>
      </c>
      <c r="BI138" s="18">
        <v>100</v>
      </c>
      <c r="BJ138" s="18">
        <v>0</v>
      </c>
    </row>
    <row r="139" spans="1:62">
      <c r="A139" s="9">
        <v>4505</v>
      </c>
      <c r="B139" s="10" t="s">
        <v>118</v>
      </c>
      <c r="C139" s="10" t="s">
        <v>329</v>
      </c>
      <c r="D139" s="11">
        <v>54364</v>
      </c>
      <c r="E139" s="11" t="s">
        <v>120</v>
      </c>
      <c r="F139" s="11" t="s">
        <v>121</v>
      </c>
      <c r="G139" s="12">
        <v>0</v>
      </c>
      <c r="H139" s="12">
        <v>4</v>
      </c>
      <c r="I139" s="13">
        <v>1</v>
      </c>
      <c r="J139" s="10" t="s">
        <v>315</v>
      </c>
      <c r="K139" s="10" t="s">
        <v>123</v>
      </c>
      <c r="L139" s="10" t="s">
        <v>123</v>
      </c>
      <c r="M139" s="24" t="s">
        <v>409</v>
      </c>
      <c r="N139" s="24" t="str">
        <f t="shared" si="18"/>
        <v>OIL</v>
      </c>
      <c r="O139" s="24"/>
      <c r="P139" s="12">
        <v>0</v>
      </c>
      <c r="Q139" s="14">
        <v>2.8E-3</v>
      </c>
      <c r="R139" s="15">
        <v>6</v>
      </c>
      <c r="S139" s="12">
        <v>0</v>
      </c>
      <c r="T139" s="15">
        <v>0</v>
      </c>
      <c r="U139" s="16">
        <v>0</v>
      </c>
      <c r="V139" s="14">
        <v>0</v>
      </c>
      <c r="W139" s="12">
        <v>0</v>
      </c>
      <c r="X139" s="15">
        <v>997</v>
      </c>
      <c r="Y139" s="15">
        <v>239</v>
      </c>
      <c r="Z139" s="15">
        <v>145.99799999999999</v>
      </c>
      <c r="AA139" s="15">
        <v>81.567300000000003</v>
      </c>
      <c r="AB139" s="17">
        <v>1117.3753999999999</v>
      </c>
      <c r="AC139" s="17">
        <v>163.04490000000001</v>
      </c>
      <c r="AD139" s="18">
        <v>6828.8607000000002</v>
      </c>
      <c r="AE139" s="15">
        <v>0</v>
      </c>
      <c r="AF139" s="15">
        <v>145.99799999999999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0</v>
      </c>
      <c r="AO139" s="15">
        <v>0</v>
      </c>
      <c r="AP139" s="15">
        <v>145.99799999999999</v>
      </c>
      <c r="AQ139" s="15">
        <v>0</v>
      </c>
      <c r="AR139" s="15">
        <v>0</v>
      </c>
      <c r="AS139" s="15">
        <v>145.99799999999999</v>
      </c>
      <c r="AT139" s="15">
        <v>0</v>
      </c>
      <c r="AU139" s="18">
        <v>0</v>
      </c>
      <c r="AV139" s="18">
        <v>100</v>
      </c>
      <c r="AW139" s="18">
        <v>0</v>
      </c>
      <c r="AX139" s="18">
        <v>0</v>
      </c>
      <c r="AY139" s="18">
        <v>0</v>
      </c>
      <c r="AZ139" s="18">
        <v>0</v>
      </c>
      <c r="BA139" s="18">
        <v>0</v>
      </c>
      <c r="BB139" s="18">
        <v>0</v>
      </c>
      <c r="BC139" s="18">
        <v>0</v>
      </c>
      <c r="BD139" s="18">
        <v>0</v>
      </c>
      <c r="BE139" s="18">
        <v>0</v>
      </c>
      <c r="BF139" s="18">
        <v>100</v>
      </c>
      <c r="BG139" s="18">
        <v>0</v>
      </c>
      <c r="BH139" s="18">
        <v>0</v>
      </c>
      <c r="BI139" s="18">
        <v>100</v>
      </c>
      <c r="BJ139" s="18">
        <v>0</v>
      </c>
    </row>
    <row r="140" spans="1:62">
      <c r="A140" s="9">
        <v>4507</v>
      </c>
      <c r="B140" s="10" t="s">
        <v>118</v>
      </c>
      <c r="C140" s="10" t="s">
        <v>250</v>
      </c>
      <c r="D140" s="11">
        <v>56349</v>
      </c>
      <c r="E140" s="11" t="s">
        <v>120</v>
      </c>
      <c r="F140" s="11" t="s">
        <v>121</v>
      </c>
      <c r="G140" s="12">
        <v>2</v>
      </c>
      <c r="H140" s="12">
        <v>6</v>
      </c>
      <c r="I140" s="13">
        <v>1</v>
      </c>
      <c r="J140" s="10" t="s">
        <v>125</v>
      </c>
      <c r="K140" s="10" t="s">
        <v>126</v>
      </c>
      <c r="L140" s="10" t="s">
        <v>126</v>
      </c>
      <c r="M140" s="24" t="s">
        <v>374</v>
      </c>
      <c r="N140" s="24" t="str">
        <f t="shared" si="18"/>
        <v>NG_CCGT</v>
      </c>
      <c r="O140" s="24"/>
      <c r="P140" s="12">
        <v>0</v>
      </c>
      <c r="Q140" s="14">
        <v>6.0199999999999997E-2</v>
      </c>
      <c r="R140" s="15">
        <v>573</v>
      </c>
      <c r="S140" s="12">
        <v>0</v>
      </c>
      <c r="T140" s="15">
        <v>0</v>
      </c>
      <c r="U140" s="16">
        <v>0</v>
      </c>
      <c r="V140" s="19">
        <v>0</v>
      </c>
      <c r="W140" s="12">
        <v>0</v>
      </c>
      <c r="X140" s="15">
        <v>2580775.017</v>
      </c>
      <c r="Y140" s="15">
        <v>1807795.3929999999</v>
      </c>
      <c r="Z140" s="15">
        <v>302209</v>
      </c>
      <c r="AA140" s="15">
        <v>153526.86439999999</v>
      </c>
      <c r="AB140" s="17">
        <v>1016.0311</v>
      </c>
      <c r="AC140" s="17">
        <v>118.8562</v>
      </c>
      <c r="AD140" s="18">
        <v>8539.7026999999998</v>
      </c>
      <c r="AE140" s="15">
        <v>0</v>
      </c>
      <c r="AF140" s="15">
        <v>0</v>
      </c>
      <c r="AG140" s="15">
        <v>302209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302209</v>
      </c>
      <c r="AQ140" s="15">
        <v>0</v>
      </c>
      <c r="AR140" s="15">
        <v>0</v>
      </c>
      <c r="AS140" s="15">
        <v>302209</v>
      </c>
      <c r="AT140" s="15">
        <v>0</v>
      </c>
      <c r="AU140" s="18">
        <v>0</v>
      </c>
      <c r="AV140" s="18">
        <v>0</v>
      </c>
      <c r="AW140" s="18">
        <v>100</v>
      </c>
      <c r="AX140" s="18">
        <v>0</v>
      </c>
      <c r="AY140" s="18">
        <v>0</v>
      </c>
      <c r="AZ140" s="18">
        <v>0</v>
      </c>
      <c r="BA140" s="18">
        <v>0</v>
      </c>
      <c r="BB140" s="18">
        <v>0</v>
      </c>
      <c r="BC140" s="18">
        <v>0</v>
      </c>
      <c r="BD140" s="18">
        <v>0</v>
      </c>
      <c r="BE140" s="18">
        <v>0</v>
      </c>
      <c r="BF140" s="18">
        <v>100</v>
      </c>
      <c r="BG140" s="18">
        <v>0</v>
      </c>
      <c r="BH140" s="18">
        <v>0</v>
      </c>
      <c r="BI140" s="18">
        <v>100</v>
      </c>
      <c r="BJ140" s="18">
        <v>0</v>
      </c>
    </row>
    <row r="141" spans="1:62">
      <c r="A141" s="9">
        <v>4508</v>
      </c>
      <c r="B141" s="10" t="s">
        <v>118</v>
      </c>
      <c r="C141" s="10" t="s">
        <v>251</v>
      </c>
      <c r="D141" s="11">
        <v>3628</v>
      </c>
      <c r="E141" s="11" t="s">
        <v>120</v>
      </c>
      <c r="F141" s="11" t="s">
        <v>121</v>
      </c>
      <c r="G141" s="12">
        <v>5</v>
      </c>
      <c r="H141" s="12">
        <v>5</v>
      </c>
      <c r="I141" s="13">
        <v>1</v>
      </c>
      <c r="J141" s="10" t="s">
        <v>125</v>
      </c>
      <c r="K141" s="10" t="s">
        <v>126</v>
      </c>
      <c r="L141" s="10" t="s">
        <v>126</v>
      </c>
      <c r="M141" s="24" t="s">
        <v>384</v>
      </c>
      <c r="N141" s="24" t="str">
        <f t="shared" si="18"/>
        <v>NG_ST</v>
      </c>
      <c r="O141" s="24"/>
      <c r="P141" s="12">
        <v>0</v>
      </c>
      <c r="Q141" s="14">
        <v>5.8599999999999999E-2</v>
      </c>
      <c r="R141" s="15">
        <v>603.6</v>
      </c>
      <c r="S141" s="12">
        <v>0</v>
      </c>
      <c r="T141" s="15">
        <v>0</v>
      </c>
      <c r="U141" s="16">
        <v>0</v>
      </c>
      <c r="V141" s="19">
        <v>0</v>
      </c>
      <c r="W141" s="12">
        <v>0</v>
      </c>
      <c r="X141" s="15">
        <v>3925896.75</v>
      </c>
      <c r="Y141" s="15">
        <v>2780635.125</v>
      </c>
      <c r="Z141" s="15">
        <v>309951.99699999997</v>
      </c>
      <c r="AA141" s="15">
        <v>233653.4558</v>
      </c>
      <c r="AB141" s="17">
        <v>1507.6750999999999</v>
      </c>
      <c r="AC141" s="17">
        <v>118.91070000000001</v>
      </c>
      <c r="AD141" s="18">
        <v>12666.144399999999</v>
      </c>
      <c r="AE141" s="15">
        <v>0</v>
      </c>
      <c r="AF141" s="15">
        <v>238.79900000000001</v>
      </c>
      <c r="AG141" s="15">
        <v>309713.19799999997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309951.99699999997</v>
      </c>
      <c r="AQ141" s="15">
        <v>0</v>
      </c>
      <c r="AR141" s="15">
        <v>0</v>
      </c>
      <c r="AS141" s="15">
        <v>309951.99699999997</v>
      </c>
      <c r="AT141" s="15">
        <v>0</v>
      </c>
      <c r="AU141" s="18">
        <v>0</v>
      </c>
      <c r="AV141" s="18">
        <v>7.6999999999999999E-2</v>
      </c>
      <c r="AW141" s="18">
        <v>99.923000000000002</v>
      </c>
      <c r="AX141" s="18">
        <v>0</v>
      </c>
      <c r="AY141" s="18">
        <v>0</v>
      </c>
      <c r="AZ141" s="18">
        <v>0</v>
      </c>
      <c r="BA141" s="18">
        <v>0</v>
      </c>
      <c r="BB141" s="18">
        <v>0</v>
      </c>
      <c r="BC141" s="18">
        <v>0</v>
      </c>
      <c r="BD141" s="18">
        <v>0</v>
      </c>
      <c r="BE141" s="18">
        <v>0</v>
      </c>
      <c r="BF141" s="18">
        <v>100</v>
      </c>
      <c r="BG141" s="18">
        <v>0</v>
      </c>
      <c r="BH141" s="18">
        <v>0</v>
      </c>
      <c r="BI141" s="18">
        <v>100</v>
      </c>
      <c r="BJ141" s="18">
        <v>0</v>
      </c>
    </row>
    <row r="142" spans="1:62">
      <c r="A142" s="9">
        <v>4509</v>
      </c>
      <c r="B142" s="10" t="s">
        <v>118</v>
      </c>
      <c r="C142" s="10" t="s">
        <v>252</v>
      </c>
      <c r="D142" s="11">
        <v>3576</v>
      </c>
      <c r="E142" s="11" t="s">
        <v>120</v>
      </c>
      <c r="F142" s="11" t="s">
        <v>121</v>
      </c>
      <c r="G142" s="12">
        <v>4</v>
      </c>
      <c r="H142" s="12">
        <v>4</v>
      </c>
      <c r="I142" s="13">
        <v>1</v>
      </c>
      <c r="J142" s="10" t="s">
        <v>125</v>
      </c>
      <c r="K142" s="10" t="s">
        <v>126</v>
      </c>
      <c r="L142" s="10" t="s">
        <v>126</v>
      </c>
      <c r="M142" s="24" t="s">
        <v>385</v>
      </c>
      <c r="N142" s="24" t="str">
        <f t="shared" si="18"/>
        <v>NG_ST</v>
      </c>
      <c r="O142" s="24"/>
      <c r="P142" s="12">
        <v>0</v>
      </c>
      <c r="Q142" s="14">
        <v>7.4700000000000003E-2</v>
      </c>
      <c r="R142" s="15">
        <v>427.7</v>
      </c>
      <c r="S142" s="12">
        <v>0</v>
      </c>
      <c r="T142" s="15">
        <v>0</v>
      </c>
      <c r="U142" s="16">
        <v>0</v>
      </c>
      <c r="V142" s="14">
        <v>0</v>
      </c>
      <c r="W142" s="12">
        <v>0</v>
      </c>
      <c r="X142" s="15">
        <v>3451170.6749999998</v>
      </c>
      <c r="Y142" s="15">
        <v>2150988.6</v>
      </c>
      <c r="Z142" s="15">
        <v>279986</v>
      </c>
      <c r="AA142" s="15">
        <v>206953.53390000001</v>
      </c>
      <c r="AB142" s="17">
        <v>1478.3134</v>
      </c>
      <c r="AC142" s="17">
        <v>119.8112</v>
      </c>
      <c r="AD142" s="18">
        <v>12326.225899999999</v>
      </c>
      <c r="AE142" s="15">
        <v>0</v>
      </c>
      <c r="AF142" s="15">
        <v>5585.84</v>
      </c>
      <c r="AG142" s="15">
        <v>274400.15999999997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279986</v>
      </c>
      <c r="AQ142" s="15">
        <v>0</v>
      </c>
      <c r="AR142" s="15">
        <v>0</v>
      </c>
      <c r="AS142" s="15">
        <v>279986</v>
      </c>
      <c r="AT142" s="15">
        <v>0</v>
      </c>
      <c r="AU142" s="18">
        <v>0</v>
      </c>
      <c r="AV142" s="18">
        <v>1.9950000000000001</v>
      </c>
      <c r="AW142" s="18">
        <v>98.004999999999995</v>
      </c>
      <c r="AX142" s="18">
        <v>0</v>
      </c>
      <c r="AY142" s="18">
        <v>0</v>
      </c>
      <c r="AZ142" s="18">
        <v>0</v>
      </c>
      <c r="BA142" s="18">
        <v>0</v>
      </c>
      <c r="BB142" s="18">
        <v>0</v>
      </c>
      <c r="BC142" s="18">
        <v>0</v>
      </c>
      <c r="BD142" s="18">
        <v>0</v>
      </c>
      <c r="BE142" s="18">
        <v>0</v>
      </c>
      <c r="BF142" s="18">
        <v>100</v>
      </c>
      <c r="BG142" s="18">
        <v>0</v>
      </c>
      <c r="BH142" s="18">
        <v>0</v>
      </c>
      <c r="BI142" s="18">
        <v>100</v>
      </c>
      <c r="BJ142" s="18">
        <v>0</v>
      </c>
    </row>
    <row r="143" spans="1:62">
      <c r="A143" s="9">
        <v>4510</v>
      </c>
      <c r="B143" s="10" t="s">
        <v>118</v>
      </c>
      <c r="C143" s="10" t="s">
        <v>318</v>
      </c>
      <c r="D143" s="11">
        <v>52065</v>
      </c>
      <c r="E143" s="11" t="s">
        <v>120</v>
      </c>
      <c r="F143" s="11" t="s">
        <v>121</v>
      </c>
      <c r="G143" s="12">
        <v>0</v>
      </c>
      <c r="H143" s="12">
        <v>2</v>
      </c>
      <c r="I143" s="13">
        <v>1</v>
      </c>
      <c r="J143" s="10" t="s">
        <v>323</v>
      </c>
      <c r="K143" s="10"/>
      <c r="L143" s="10" t="s">
        <v>297</v>
      </c>
      <c r="M143" s="24" t="s">
        <v>379</v>
      </c>
      <c r="N143" s="24" t="str">
        <f t="shared" si="17"/>
        <v>WSTHTOTPUR</v>
      </c>
      <c r="O143" s="24"/>
      <c r="P143" s="12">
        <v>0</v>
      </c>
      <c r="Q143" s="14">
        <v>0.79830000000000001</v>
      </c>
      <c r="R143" s="15">
        <v>7.5</v>
      </c>
      <c r="S143" s="12">
        <v>1</v>
      </c>
      <c r="T143" s="15">
        <v>1430397.6</v>
      </c>
      <c r="U143" s="16">
        <v>0.12509999999999999</v>
      </c>
      <c r="V143" s="14">
        <v>0.14299999999999999</v>
      </c>
      <c r="W143" s="12">
        <v>0</v>
      </c>
      <c r="X143" s="15">
        <v>295011.2304</v>
      </c>
      <c r="Y143" s="15">
        <v>109697.6931</v>
      </c>
      <c r="Z143" s="15">
        <v>52448.868999999999</v>
      </c>
      <c r="AA143" s="15">
        <v>2052.4049</v>
      </c>
      <c r="AB143" s="17">
        <v>78.263099999999994</v>
      </c>
      <c r="AC143" s="17">
        <v>13.899699999999999</v>
      </c>
      <c r="AD143" s="18">
        <v>5624.7395999999999</v>
      </c>
      <c r="AE143" s="15">
        <v>0</v>
      </c>
      <c r="AF143" s="15">
        <v>0</v>
      </c>
      <c r="AG143" s="15">
        <v>6237.0050000000001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0</v>
      </c>
      <c r="AO143" s="15">
        <v>46211.864000000001</v>
      </c>
      <c r="AP143" s="15">
        <v>52448.868999999999</v>
      </c>
      <c r="AQ143" s="15">
        <v>0</v>
      </c>
      <c r="AR143" s="15">
        <v>0</v>
      </c>
      <c r="AS143" s="15">
        <v>52448.868999999999</v>
      </c>
      <c r="AT143" s="15">
        <v>0</v>
      </c>
      <c r="AU143" s="18">
        <v>0</v>
      </c>
      <c r="AV143" s="18">
        <v>0</v>
      </c>
      <c r="AW143" s="18">
        <v>11.8916</v>
      </c>
      <c r="AX143" s="18">
        <v>0</v>
      </c>
      <c r="AY143" s="18">
        <v>0</v>
      </c>
      <c r="AZ143" s="18">
        <v>0</v>
      </c>
      <c r="BA143" s="18">
        <v>0</v>
      </c>
      <c r="BB143" s="18">
        <v>0</v>
      </c>
      <c r="BC143" s="18">
        <v>0</v>
      </c>
      <c r="BD143" s="18">
        <v>0</v>
      </c>
      <c r="BE143" s="18">
        <v>88.108400000000003</v>
      </c>
      <c r="BF143" s="18">
        <v>100</v>
      </c>
      <c r="BG143" s="18">
        <v>0</v>
      </c>
      <c r="BH143" s="18">
        <v>0</v>
      </c>
      <c r="BI143" s="18">
        <v>100</v>
      </c>
      <c r="BJ143" s="18">
        <v>0</v>
      </c>
    </row>
    <row r="144" spans="1:62">
      <c r="A144" s="9">
        <v>4511</v>
      </c>
      <c r="B144" s="10" t="s">
        <v>118</v>
      </c>
      <c r="C144" s="10" t="s">
        <v>180</v>
      </c>
      <c r="D144" s="11">
        <v>50054</v>
      </c>
      <c r="E144" s="11" t="s">
        <v>120</v>
      </c>
      <c r="F144" s="11" t="s">
        <v>121</v>
      </c>
      <c r="G144" s="12">
        <v>0</v>
      </c>
      <c r="H144" s="12">
        <v>2</v>
      </c>
      <c r="I144" s="13">
        <v>1</v>
      </c>
      <c r="J144" s="10" t="s">
        <v>125</v>
      </c>
      <c r="K144" s="10" t="s">
        <v>126</v>
      </c>
      <c r="L144" s="10" t="s">
        <v>126</v>
      </c>
      <c r="M144" s="24" t="s">
        <v>410</v>
      </c>
      <c r="N144" s="24" t="str">
        <f t="shared" si="17"/>
        <v>NG_GT</v>
      </c>
      <c r="O144" s="24"/>
      <c r="P144" s="12">
        <v>0</v>
      </c>
      <c r="Q144" s="14">
        <v>0.51439999999999997</v>
      </c>
      <c r="R144" s="15">
        <v>6.9</v>
      </c>
      <c r="S144" s="12">
        <v>1</v>
      </c>
      <c r="T144" s="15">
        <v>236172</v>
      </c>
      <c r="U144" s="16">
        <v>0.44929999999999998</v>
      </c>
      <c r="V144" s="14">
        <v>0.47183000000000003</v>
      </c>
      <c r="W144" s="12">
        <v>0</v>
      </c>
      <c r="X144" s="15">
        <v>221757.7409</v>
      </c>
      <c r="Y144" s="15">
        <v>108731.33620000001</v>
      </c>
      <c r="Z144" s="15">
        <v>31091.48</v>
      </c>
      <c r="AA144" s="15">
        <v>12973.8315</v>
      </c>
      <c r="AB144" s="17">
        <v>834.55859999999996</v>
      </c>
      <c r="AC144" s="17">
        <v>116.8879</v>
      </c>
      <c r="AD144" s="18">
        <v>7132.4278999999997</v>
      </c>
      <c r="AE144" s="15">
        <v>0</v>
      </c>
      <c r="AF144" s="15">
        <v>0</v>
      </c>
      <c r="AG144" s="15">
        <v>31091.48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31091.48</v>
      </c>
      <c r="AQ144" s="15">
        <v>0</v>
      </c>
      <c r="AR144" s="15">
        <v>0</v>
      </c>
      <c r="AS144" s="15">
        <v>31091.48</v>
      </c>
      <c r="AT144" s="15">
        <v>0</v>
      </c>
      <c r="AU144" s="18">
        <v>0</v>
      </c>
      <c r="AV144" s="18">
        <v>0</v>
      </c>
      <c r="AW144" s="18">
        <v>100</v>
      </c>
      <c r="AX144" s="18">
        <v>0</v>
      </c>
      <c r="AY144" s="18">
        <v>0</v>
      </c>
      <c r="AZ144" s="18">
        <v>0</v>
      </c>
      <c r="BA144" s="18">
        <v>0</v>
      </c>
      <c r="BB144" s="18">
        <v>0</v>
      </c>
      <c r="BC144" s="18">
        <v>0</v>
      </c>
      <c r="BD144" s="18">
        <v>0</v>
      </c>
      <c r="BE144" s="18">
        <v>0</v>
      </c>
      <c r="BF144" s="18">
        <v>100</v>
      </c>
      <c r="BG144" s="18">
        <v>0</v>
      </c>
      <c r="BH144" s="18">
        <v>0</v>
      </c>
      <c r="BI144" s="18">
        <v>100</v>
      </c>
      <c r="BJ144" s="18">
        <v>0</v>
      </c>
    </row>
    <row r="145" spans="1:62">
      <c r="A145" s="9">
        <v>4512</v>
      </c>
      <c r="B145" s="10" t="s">
        <v>118</v>
      </c>
      <c r="C145" s="10" t="s">
        <v>319</v>
      </c>
      <c r="D145" s="11">
        <v>54338</v>
      </c>
      <c r="E145" s="11" t="s">
        <v>120</v>
      </c>
      <c r="F145" s="11" t="s">
        <v>121</v>
      </c>
      <c r="G145" s="12">
        <v>0</v>
      </c>
      <c r="H145" s="12">
        <v>3</v>
      </c>
      <c r="I145" s="13">
        <v>1</v>
      </c>
      <c r="J145" s="10" t="s">
        <v>324</v>
      </c>
      <c r="K145" s="10"/>
      <c r="L145" s="10" t="s">
        <v>314</v>
      </c>
      <c r="M145" s="24" t="s">
        <v>379</v>
      </c>
      <c r="N145" s="24" t="str">
        <f t="shared" si="17"/>
        <v>BIOMASS</v>
      </c>
      <c r="O145" s="24"/>
      <c r="P145" s="12">
        <v>0</v>
      </c>
      <c r="Q145" s="14">
        <v>0.27700000000000002</v>
      </c>
      <c r="R145" s="15">
        <v>7.5</v>
      </c>
      <c r="S145" s="12">
        <v>1</v>
      </c>
      <c r="T145" s="15">
        <v>1813572</v>
      </c>
      <c r="U145" s="16">
        <v>3.4299999999999997E-2</v>
      </c>
      <c r="V145" s="14">
        <v>6.25E-2</v>
      </c>
      <c r="W145" s="12">
        <v>0</v>
      </c>
      <c r="X145" s="15">
        <v>146917.8125</v>
      </c>
      <c r="Y145" s="15">
        <v>48073.875</v>
      </c>
      <c r="Z145" s="15">
        <v>18200.109</v>
      </c>
      <c r="AA145" s="15">
        <v>805.74900000000002</v>
      </c>
      <c r="AB145" s="17">
        <v>88.543300000000002</v>
      </c>
      <c r="AC145" s="17">
        <v>6.8682999999999996</v>
      </c>
      <c r="AD145" s="18">
        <v>8072.3589000000002</v>
      </c>
      <c r="AE145" s="15">
        <v>0</v>
      </c>
      <c r="AF145" s="15">
        <v>0</v>
      </c>
      <c r="AG145" s="15">
        <v>1069.4179999999999</v>
      </c>
      <c r="AH145" s="15">
        <v>0</v>
      </c>
      <c r="AI145" s="15">
        <v>0</v>
      </c>
      <c r="AJ145" s="15">
        <v>17130.690999999999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1069.4179999999999</v>
      </c>
      <c r="AQ145" s="15">
        <v>17130.690999999999</v>
      </c>
      <c r="AR145" s="15">
        <v>17130.690999999999</v>
      </c>
      <c r="AS145" s="15">
        <v>18200.109</v>
      </c>
      <c r="AT145" s="15">
        <v>0</v>
      </c>
      <c r="AU145" s="18">
        <v>0</v>
      </c>
      <c r="AV145" s="18">
        <v>0</v>
      </c>
      <c r="AW145" s="18">
        <v>5.8758999999999997</v>
      </c>
      <c r="AX145" s="18">
        <v>0</v>
      </c>
      <c r="AY145" s="18">
        <v>0</v>
      </c>
      <c r="AZ145" s="18">
        <v>94.124099999999999</v>
      </c>
      <c r="BA145" s="18">
        <v>0</v>
      </c>
      <c r="BB145" s="18">
        <v>0</v>
      </c>
      <c r="BC145" s="18">
        <v>0</v>
      </c>
      <c r="BD145" s="18">
        <v>0</v>
      </c>
      <c r="BE145" s="18">
        <v>0</v>
      </c>
      <c r="BF145" s="18">
        <v>5.8758999999999997</v>
      </c>
      <c r="BG145" s="18">
        <v>94.124099999999999</v>
      </c>
      <c r="BH145" s="18">
        <v>94.124099999999999</v>
      </c>
      <c r="BI145" s="18">
        <v>100</v>
      </c>
      <c r="BJ145" s="18">
        <v>0</v>
      </c>
    </row>
    <row r="146" spans="1:62">
      <c r="A146" s="9">
        <v>4513</v>
      </c>
      <c r="B146" s="10" t="s">
        <v>118</v>
      </c>
      <c r="C146" s="10" t="s">
        <v>253</v>
      </c>
      <c r="D146" s="11">
        <v>55137</v>
      </c>
      <c r="E146" s="11" t="s">
        <v>120</v>
      </c>
      <c r="F146" s="11" t="s">
        <v>121</v>
      </c>
      <c r="G146" s="12">
        <v>3</v>
      </c>
      <c r="H146" s="12">
        <v>4</v>
      </c>
      <c r="I146" s="13">
        <v>1</v>
      </c>
      <c r="J146" s="10" t="s">
        <v>125</v>
      </c>
      <c r="K146" s="10" t="s">
        <v>126</v>
      </c>
      <c r="L146" s="10" t="s">
        <v>126</v>
      </c>
      <c r="M146" s="24" t="s">
        <v>370</v>
      </c>
      <c r="N146" s="24" t="str">
        <f t="shared" ref="N146:N148" si="19">IF(L146="GAS",IF(AND(NOT(ISERR(FIND("C",M146))), ISERR(FIND("IC",M146))),"NG_CCGT","NG_" &amp; IF(LEN(M146)=2,M146,MID(M146,2,2))),IF(L146="COAL",L146 &amp; "_" &amp; J146,L146))</f>
        <v>NG_CCGT</v>
      </c>
      <c r="O146" s="24"/>
      <c r="P146" s="12">
        <v>0</v>
      </c>
      <c r="Q146" s="14">
        <v>0.32729999999999998</v>
      </c>
      <c r="R146" s="15">
        <v>898.2</v>
      </c>
      <c r="S146" s="12">
        <v>0</v>
      </c>
      <c r="T146" s="15">
        <v>0</v>
      </c>
      <c r="U146" s="16">
        <v>0</v>
      </c>
      <c r="V146" s="19">
        <v>0</v>
      </c>
      <c r="W146" s="12">
        <v>0</v>
      </c>
      <c r="X146" s="15">
        <v>18791371.050000001</v>
      </c>
      <c r="Y146" s="15">
        <v>11686943.625</v>
      </c>
      <c r="Z146" s="15">
        <v>2574914</v>
      </c>
      <c r="AA146" s="15">
        <v>1117887.7063</v>
      </c>
      <c r="AB146" s="17">
        <v>868.29129999999998</v>
      </c>
      <c r="AC146" s="17">
        <v>118.85769999999999</v>
      </c>
      <c r="AD146" s="18">
        <v>7297.8635999999997</v>
      </c>
      <c r="AE146" s="15">
        <v>0</v>
      </c>
      <c r="AF146" s="15">
        <v>0</v>
      </c>
      <c r="AG146" s="15">
        <v>2574914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2574914</v>
      </c>
      <c r="AQ146" s="15">
        <v>0</v>
      </c>
      <c r="AR146" s="15">
        <v>0</v>
      </c>
      <c r="AS146" s="15">
        <v>2574914</v>
      </c>
      <c r="AT146" s="15">
        <v>0</v>
      </c>
      <c r="AU146" s="18">
        <v>0</v>
      </c>
      <c r="AV146" s="18">
        <v>0</v>
      </c>
      <c r="AW146" s="18">
        <v>100</v>
      </c>
      <c r="AX146" s="18">
        <v>0</v>
      </c>
      <c r="AY146" s="18">
        <v>0</v>
      </c>
      <c r="AZ146" s="18">
        <v>0</v>
      </c>
      <c r="BA146" s="18">
        <v>0</v>
      </c>
      <c r="BB146" s="18">
        <v>0</v>
      </c>
      <c r="BC146" s="18">
        <v>0</v>
      </c>
      <c r="BD146" s="18">
        <v>0</v>
      </c>
      <c r="BE146" s="18">
        <v>0</v>
      </c>
      <c r="BF146" s="18">
        <v>100</v>
      </c>
      <c r="BG146" s="18">
        <v>0</v>
      </c>
      <c r="BH146" s="18">
        <v>0</v>
      </c>
      <c r="BI146" s="18">
        <v>100</v>
      </c>
      <c r="BJ146" s="18">
        <v>0</v>
      </c>
    </row>
    <row r="147" spans="1:62">
      <c r="A147" s="9">
        <v>4515</v>
      </c>
      <c r="B147" s="10" t="s">
        <v>118</v>
      </c>
      <c r="C147" s="10" t="s">
        <v>316</v>
      </c>
      <c r="D147" s="11">
        <v>7200</v>
      </c>
      <c r="E147" s="11" t="s">
        <v>120</v>
      </c>
      <c r="F147" s="11" t="s">
        <v>121</v>
      </c>
      <c r="G147" s="12">
        <v>0</v>
      </c>
      <c r="H147" s="12">
        <v>2</v>
      </c>
      <c r="I147" s="13">
        <v>0</v>
      </c>
      <c r="J147" s="10" t="s">
        <v>128</v>
      </c>
      <c r="K147" s="10"/>
      <c r="L147" s="10" t="s">
        <v>129</v>
      </c>
      <c r="M147" s="24" t="s">
        <v>408</v>
      </c>
      <c r="N147" s="24" t="str">
        <f t="shared" si="19"/>
        <v>HYDRO</v>
      </c>
      <c r="O147" s="24"/>
      <c r="P147" s="12">
        <v>0</v>
      </c>
      <c r="Q147" s="14">
        <v>5.8799999999999998E-2</v>
      </c>
      <c r="R147" s="15">
        <v>8</v>
      </c>
      <c r="S147" s="12">
        <v>0</v>
      </c>
      <c r="T147" s="15">
        <v>0</v>
      </c>
      <c r="U147" s="16">
        <v>0</v>
      </c>
      <c r="V147" s="14">
        <v>0</v>
      </c>
      <c r="W147" s="12">
        <v>0</v>
      </c>
      <c r="X147" s="15">
        <v>0</v>
      </c>
      <c r="Y147" s="15">
        <v>0</v>
      </c>
      <c r="Z147" s="15">
        <v>4122</v>
      </c>
      <c r="AA147" s="15">
        <v>0</v>
      </c>
      <c r="AB147" s="17">
        <v>0</v>
      </c>
      <c r="AC147" s="17">
        <v>0</v>
      </c>
      <c r="AD147" s="18" t="s">
        <v>130</v>
      </c>
      <c r="AE147" s="15">
        <v>0</v>
      </c>
      <c r="AF147" s="15">
        <v>0</v>
      </c>
      <c r="AG147" s="15">
        <v>0</v>
      </c>
      <c r="AH147" s="15">
        <v>0</v>
      </c>
      <c r="AI147" s="15">
        <v>4122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4122</v>
      </c>
      <c r="AR147" s="15">
        <v>0</v>
      </c>
      <c r="AS147" s="15">
        <v>0</v>
      </c>
      <c r="AT147" s="15">
        <v>4122</v>
      </c>
      <c r="AU147" s="18">
        <v>0</v>
      </c>
      <c r="AV147" s="18">
        <v>0</v>
      </c>
      <c r="AW147" s="18">
        <v>0</v>
      </c>
      <c r="AX147" s="18">
        <v>0</v>
      </c>
      <c r="AY147" s="18">
        <v>100</v>
      </c>
      <c r="AZ147" s="18">
        <v>0</v>
      </c>
      <c r="BA147" s="18">
        <v>0</v>
      </c>
      <c r="BB147" s="18">
        <v>0</v>
      </c>
      <c r="BC147" s="18">
        <v>0</v>
      </c>
      <c r="BD147" s="18">
        <v>0</v>
      </c>
      <c r="BE147" s="18">
        <v>0</v>
      </c>
      <c r="BF147" s="18">
        <v>0</v>
      </c>
      <c r="BG147" s="18">
        <v>100</v>
      </c>
      <c r="BH147" s="18">
        <v>0</v>
      </c>
      <c r="BI147" s="18">
        <v>0</v>
      </c>
      <c r="BJ147" s="18">
        <v>100</v>
      </c>
    </row>
    <row r="148" spans="1:62">
      <c r="A148" s="9">
        <v>4516</v>
      </c>
      <c r="B148" s="10" t="s">
        <v>118</v>
      </c>
      <c r="C148" s="10" t="s">
        <v>215</v>
      </c>
      <c r="D148" s="11">
        <v>56374</v>
      </c>
      <c r="E148" s="11" t="s">
        <v>120</v>
      </c>
      <c r="F148" s="11" t="s">
        <v>121</v>
      </c>
      <c r="G148" s="12">
        <v>0</v>
      </c>
      <c r="H148" s="12">
        <v>2</v>
      </c>
      <c r="I148" s="13">
        <v>1</v>
      </c>
      <c r="J148" s="10" t="s">
        <v>125</v>
      </c>
      <c r="K148" s="10" t="s">
        <v>126</v>
      </c>
      <c r="L148" s="10" t="s">
        <v>126</v>
      </c>
      <c r="M148" s="24" t="s">
        <v>386</v>
      </c>
      <c r="N148" s="24" t="str">
        <f t="shared" si="19"/>
        <v>NG_GT</v>
      </c>
      <c r="O148" s="24"/>
      <c r="P148" s="12">
        <v>0</v>
      </c>
      <c r="Q148" s="14">
        <v>0.33800000000000002</v>
      </c>
      <c r="R148" s="15">
        <v>6.1</v>
      </c>
      <c r="S148" s="12">
        <v>0</v>
      </c>
      <c r="T148" s="15">
        <v>0</v>
      </c>
      <c r="U148" s="16">
        <v>0</v>
      </c>
      <c r="V148" s="14">
        <v>0</v>
      </c>
      <c r="W148" s="12">
        <v>0</v>
      </c>
      <c r="X148" s="15">
        <v>232886</v>
      </c>
      <c r="Y148" s="15">
        <v>114103</v>
      </c>
      <c r="Z148" s="15">
        <v>18062.001</v>
      </c>
      <c r="AA148" s="15">
        <v>13633.0895</v>
      </c>
      <c r="AB148" s="17">
        <v>1509.5879</v>
      </c>
      <c r="AC148" s="17">
        <v>116.9577</v>
      </c>
      <c r="AD148" s="18">
        <v>12893.6988</v>
      </c>
      <c r="AE148" s="15">
        <v>0</v>
      </c>
      <c r="AF148" s="15">
        <v>16.001000000000001</v>
      </c>
      <c r="AG148" s="15">
        <v>18046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18062.001</v>
      </c>
      <c r="AQ148" s="15">
        <v>0</v>
      </c>
      <c r="AR148" s="15">
        <v>0</v>
      </c>
      <c r="AS148" s="15">
        <v>18062.001</v>
      </c>
      <c r="AT148" s="15">
        <v>0</v>
      </c>
      <c r="AU148" s="18">
        <v>0</v>
      </c>
      <c r="AV148" s="18">
        <v>8.8599999999999998E-2</v>
      </c>
      <c r="AW148" s="18">
        <v>99.9114</v>
      </c>
      <c r="AX148" s="18">
        <v>0</v>
      </c>
      <c r="AY148" s="18">
        <v>0</v>
      </c>
      <c r="AZ148" s="18">
        <v>0</v>
      </c>
      <c r="BA148" s="18">
        <v>0</v>
      </c>
      <c r="BB148" s="18">
        <v>0</v>
      </c>
      <c r="BC148" s="18">
        <v>0</v>
      </c>
      <c r="BD148" s="18">
        <v>0</v>
      </c>
      <c r="BE148" s="18">
        <v>0</v>
      </c>
      <c r="BF148" s="18">
        <v>100</v>
      </c>
      <c r="BG148" s="18">
        <v>0</v>
      </c>
      <c r="BH148" s="18">
        <v>0</v>
      </c>
      <c r="BI148" s="18">
        <v>100</v>
      </c>
      <c r="BJ148" s="18">
        <v>0</v>
      </c>
    </row>
    <row r="149" spans="1:62">
      <c r="A149" s="9">
        <v>4517</v>
      </c>
      <c r="B149" s="10" t="s">
        <v>118</v>
      </c>
      <c r="C149" s="10" t="s">
        <v>254</v>
      </c>
      <c r="D149" s="11">
        <v>54253</v>
      </c>
      <c r="E149" s="11" t="s">
        <v>120</v>
      </c>
      <c r="F149" s="11" t="s">
        <v>121</v>
      </c>
      <c r="G149" s="12">
        <v>0</v>
      </c>
      <c r="H149" s="12">
        <v>1</v>
      </c>
      <c r="I149" s="13">
        <v>1</v>
      </c>
      <c r="J149" s="10" t="s">
        <v>125</v>
      </c>
      <c r="K149" s="10" t="s">
        <v>126</v>
      </c>
      <c r="L149" s="10" t="s">
        <v>126</v>
      </c>
      <c r="M149" s="24" t="s">
        <v>410</v>
      </c>
      <c r="N149" s="24" t="str">
        <f t="shared" si="17"/>
        <v>NG_GT</v>
      </c>
      <c r="O149" s="24"/>
      <c r="P149" s="12">
        <v>0</v>
      </c>
      <c r="Q149" s="14">
        <v>0.24740000000000001</v>
      </c>
      <c r="R149" s="15">
        <v>55</v>
      </c>
      <c r="S149" s="12">
        <v>1</v>
      </c>
      <c r="T149" s="15">
        <v>728631.2</v>
      </c>
      <c r="U149" s="16">
        <v>0.55830000000000002</v>
      </c>
      <c r="V149" s="14">
        <v>0.47183000000000003</v>
      </c>
      <c r="W149" s="12">
        <v>0</v>
      </c>
      <c r="X149" s="15">
        <v>727812.87360000005</v>
      </c>
      <c r="Y149" s="15">
        <v>356858.7121</v>
      </c>
      <c r="Z149" s="15">
        <v>119187</v>
      </c>
      <c r="AA149" s="15">
        <v>42580.347199999997</v>
      </c>
      <c r="AB149" s="17">
        <v>714.51329999999996</v>
      </c>
      <c r="AC149" s="17">
        <v>116.8879</v>
      </c>
      <c r="AD149" s="18">
        <v>6106.4786999999997</v>
      </c>
      <c r="AE149" s="15">
        <v>0</v>
      </c>
      <c r="AF149" s="15">
        <v>0</v>
      </c>
      <c r="AG149" s="15">
        <v>119187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119187</v>
      </c>
      <c r="AQ149" s="15">
        <v>0</v>
      </c>
      <c r="AR149" s="15">
        <v>0</v>
      </c>
      <c r="AS149" s="15">
        <v>119187</v>
      </c>
      <c r="AT149" s="15">
        <v>0</v>
      </c>
      <c r="AU149" s="18">
        <v>0</v>
      </c>
      <c r="AV149" s="18">
        <v>0</v>
      </c>
      <c r="AW149" s="18">
        <v>100</v>
      </c>
      <c r="AX149" s="18">
        <v>0</v>
      </c>
      <c r="AY149" s="18">
        <v>0</v>
      </c>
      <c r="AZ149" s="18">
        <v>0</v>
      </c>
      <c r="BA149" s="18">
        <v>0</v>
      </c>
      <c r="BB149" s="18">
        <v>0</v>
      </c>
      <c r="BC149" s="18">
        <v>0</v>
      </c>
      <c r="BD149" s="18">
        <v>0</v>
      </c>
      <c r="BE149" s="18">
        <v>0</v>
      </c>
      <c r="BF149" s="18">
        <v>100</v>
      </c>
      <c r="BG149" s="18">
        <v>0</v>
      </c>
      <c r="BH149" s="18">
        <v>0</v>
      </c>
      <c r="BI149" s="18">
        <v>100</v>
      </c>
      <c r="BJ149" s="18">
        <v>0</v>
      </c>
    </row>
    <row r="150" spans="1:62">
      <c r="A150" s="9">
        <v>4521</v>
      </c>
      <c r="B150" s="10" t="s">
        <v>118</v>
      </c>
      <c r="C150" s="10" t="s">
        <v>255</v>
      </c>
      <c r="D150" s="11">
        <v>3468</v>
      </c>
      <c r="E150" s="11" t="s">
        <v>120</v>
      </c>
      <c r="F150" s="11" t="s">
        <v>121</v>
      </c>
      <c r="G150" s="12">
        <v>4</v>
      </c>
      <c r="H150" s="12">
        <v>6</v>
      </c>
      <c r="I150" s="13">
        <v>1</v>
      </c>
      <c r="J150" s="10" t="s">
        <v>125</v>
      </c>
      <c r="K150" s="10" t="s">
        <v>126</v>
      </c>
      <c r="L150" s="10" t="s">
        <v>126</v>
      </c>
      <c r="M150" s="25" t="s">
        <v>379</v>
      </c>
      <c r="N150" s="24" t="str">
        <f t="shared" ref="N150:N157" si="20">IF(L150="GAS",IF(AND(NOT(ISERR(FIND("C",M150))), ISERR(FIND("IC",M150))),"NG_CCGT","NG_" &amp; IF(LEN(M150)=2,M150,MID(M150,2,2))),IF(L150="COAL",L150 &amp; "_" &amp; J150,L150))</f>
        <v>NG_ST</v>
      </c>
      <c r="O150" s="24" t="s">
        <v>387</v>
      </c>
      <c r="P150" s="12">
        <v>0</v>
      </c>
      <c r="Q150" s="14">
        <v>3.6200000000000003E-2</v>
      </c>
      <c r="R150" s="15">
        <v>875.1</v>
      </c>
      <c r="S150" s="12">
        <v>0</v>
      </c>
      <c r="T150" s="15">
        <v>0</v>
      </c>
      <c r="U150" s="16">
        <v>0</v>
      </c>
      <c r="V150" s="14">
        <v>0</v>
      </c>
      <c r="W150" s="12">
        <v>0</v>
      </c>
      <c r="X150" s="15">
        <v>3214239.0649999999</v>
      </c>
      <c r="Y150" s="15">
        <v>2566976.4539999999</v>
      </c>
      <c r="Z150" s="15">
        <v>277754.00199999998</v>
      </c>
      <c r="AA150" s="15">
        <v>191209.4166</v>
      </c>
      <c r="AB150" s="17">
        <v>1376.8255999999999</v>
      </c>
      <c r="AC150" s="17">
        <v>118.8553</v>
      </c>
      <c r="AD150" s="18">
        <v>11572.251099999999</v>
      </c>
      <c r="AE150" s="15">
        <v>0</v>
      </c>
      <c r="AF150" s="15">
        <v>0</v>
      </c>
      <c r="AG150" s="15">
        <v>277754.00199999998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277754.00199999998</v>
      </c>
      <c r="AQ150" s="15">
        <v>0</v>
      </c>
      <c r="AR150" s="15">
        <v>0</v>
      </c>
      <c r="AS150" s="15">
        <v>277754.00199999998</v>
      </c>
      <c r="AT150" s="15">
        <v>0</v>
      </c>
      <c r="AU150" s="18">
        <v>0</v>
      </c>
      <c r="AV150" s="18">
        <v>0</v>
      </c>
      <c r="AW150" s="18">
        <v>100</v>
      </c>
      <c r="AX150" s="18">
        <v>0</v>
      </c>
      <c r="AY150" s="18">
        <v>0</v>
      </c>
      <c r="AZ150" s="18">
        <v>0</v>
      </c>
      <c r="BA150" s="18">
        <v>0</v>
      </c>
      <c r="BB150" s="18">
        <v>0</v>
      </c>
      <c r="BC150" s="18">
        <v>0</v>
      </c>
      <c r="BD150" s="18">
        <v>0</v>
      </c>
      <c r="BE150" s="18">
        <v>0</v>
      </c>
      <c r="BF150" s="18">
        <v>100</v>
      </c>
      <c r="BG150" s="18">
        <v>0</v>
      </c>
      <c r="BH150" s="18">
        <v>0</v>
      </c>
      <c r="BI150" s="18">
        <v>100</v>
      </c>
      <c r="BJ150" s="18">
        <v>0</v>
      </c>
    </row>
    <row r="151" spans="1:62">
      <c r="A151" s="9">
        <v>4522</v>
      </c>
      <c r="B151" s="10" t="s">
        <v>118</v>
      </c>
      <c r="C151" s="10" t="s">
        <v>256</v>
      </c>
      <c r="D151" s="11">
        <v>3631</v>
      </c>
      <c r="E151" s="11" t="s">
        <v>120</v>
      </c>
      <c r="F151" s="11" t="s">
        <v>121</v>
      </c>
      <c r="G151" s="12">
        <v>3</v>
      </c>
      <c r="H151" s="12">
        <v>9</v>
      </c>
      <c r="I151" s="13">
        <v>1</v>
      </c>
      <c r="J151" s="10" t="s">
        <v>125</v>
      </c>
      <c r="K151" s="10" t="s">
        <v>126</v>
      </c>
      <c r="L151" s="10" t="s">
        <v>126</v>
      </c>
      <c r="M151" s="24" t="s">
        <v>413</v>
      </c>
      <c r="N151" s="24" t="str">
        <f t="shared" si="20"/>
        <v>NG_CCGT</v>
      </c>
      <c r="O151" s="24" t="s">
        <v>388</v>
      </c>
      <c r="P151" s="12">
        <v>0</v>
      </c>
      <c r="Q151" s="14">
        <v>0.29730000000000001</v>
      </c>
      <c r="R151" s="15">
        <v>240.2</v>
      </c>
      <c r="S151" s="12">
        <v>0</v>
      </c>
      <c r="T151" s="15">
        <v>0</v>
      </c>
      <c r="U151" s="16">
        <v>0</v>
      </c>
      <c r="V151" s="14">
        <v>0</v>
      </c>
      <c r="W151" s="12">
        <v>0</v>
      </c>
      <c r="X151" s="15">
        <v>5722502.3949999996</v>
      </c>
      <c r="Y151" s="15">
        <v>2401068.0550000002</v>
      </c>
      <c r="Z151" s="15">
        <v>625592</v>
      </c>
      <c r="AA151" s="15">
        <v>363561.37079999998</v>
      </c>
      <c r="AB151" s="17">
        <v>1162.2954999999999</v>
      </c>
      <c r="AC151" s="17">
        <v>126.9425</v>
      </c>
      <c r="AD151" s="18">
        <v>9147.3395</v>
      </c>
      <c r="AE151" s="15">
        <v>0</v>
      </c>
      <c r="AF151" s="15">
        <v>-187</v>
      </c>
      <c r="AG151" s="15">
        <v>625779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625592</v>
      </c>
      <c r="AQ151" s="15">
        <v>0</v>
      </c>
      <c r="AR151" s="15">
        <v>0</v>
      </c>
      <c r="AS151" s="15">
        <v>625592</v>
      </c>
      <c r="AT151" s="15">
        <v>0</v>
      </c>
      <c r="AU151" s="18">
        <v>0</v>
      </c>
      <c r="AV151" s="18">
        <v>0</v>
      </c>
      <c r="AW151" s="18">
        <v>100</v>
      </c>
      <c r="AX151" s="18">
        <v>0</v>
      </c>
      <c r="AY151" s="18">
        <v>0</v>
      </c>
      <c r="AZ151" s="18">
        <v>0</v>
      </c>
      <c r="BA151" s="18">
        <v>0</v>
      </c>
      <c r="BB151" s="18">
        <v>0</v>
      </c>
      <c r="BC151" s="18">
        <v>0</v>
      </c>
      <c r="BD151" s="18">
        <v>0</v>
      </c>
      <c r="BE151" s="18">
        <v>0</v>
      </c>
      <c r="BF151" s="18">
        <v>100</v>
      </c>
      <c r="BG151" s="18">
        <v>0</v>
      </c>
      <c r="BH151" s="18">
        <v>0</v>
      </c>
      <c r="BI151" s="18">
        <v>100</v>
      </c>
      <c r="BJ151" s="18">
        <v>0</v>
      </c>
    </row>
    <row r="152" spans="1:62">
      <c r="A152" s="9">
        <v>4524</v>
      </c>
      <c r="B152" s="10" t="s">
        <v>118</v>
      </c>
      <c r="C152" s="10" t="s">
        <v>257</v>
      </c>
      <c r="D152" s="11">
        <v>7325</v>
      </c>
      <c r="E152" s="11" t="s">
        <v>120</v>
      </c>
      <c r="F152" s="11" t="s">
        <v>121</v>
      </c>
      <c r="G152" s="12">
        <v>2</v>
      </c>
      <c r="H152" s="12">
        <v>2</v>
      </c>
      <c r="I152" s="13">
        <v>1</v>
      </c>
      <c r="J152" s="10" t="s">
        <v>125</v>
      </c>
      <c r="K152" s="10" t="s">
        <v>126</v>
      </c>
      <c r="L152" s="10" t="s">
        <v>126</v>
      </c>
      <c r="M152" s="24" t="s">
        <v>410</v>
      </c>
      <c r="N152" s="24" t="str">
        <f t="shared" si="20"/>
        <v>NG_GT</v>
      </c>
      <c r="O152" s="24"/>
      <c r="P152" s="12">
        <v>0</v>
      </c>
      <c r="Q152" s="14">
        <v>0.63770000000000004</v>
      </c>
      <c r="R152" s="15">
        <v>176.4</v>
      </c>
      <c r="S152" s="12">
        <v>0</v>
      </c>
      <c r="T152" s="15">
        <v>0</v>
      </c>
      <c r="U152" s="16">
        <v>0</v>
      </c>
      <c r="V152" s="14">
        <v>0</v>
      </c>
      <c r="W152" s="12">
        <v>0</v>
      </c>
      <c r="X152" s="15">
        <v>13318222.165999999</v>
      </c>
      <c r="Y152" s="15">
        <v>5762177.4000000004</v>
      </c>
      <c r="Z152" s="15">
        <v>985401</v>
      </c>
      <c r="AA152" s="15">
        <v>792294.15689999994</v>
      </c>
      <c r="AB152" s="17">
        <v>1608.0644</v>
      </c>
      <c r="AC152" s="17">
        <v>118.8578</v>
      </c>
      <c r="AD152" s="18">
        <v>13515.5355</v>
      </c>
      <c r="AE152" s="15">
        <v>0</v>
      </c>
      <c r="AF152" s="15">
        <v>0</v>
      </c>
      <c r="AG152" s="15">
        <v>985401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985401</v>
      </c>
      <c r="AQ152" s="15">
        <v>0</v>
      </c>
      <c r="AR152" s="15">
        <v>0</v>
      </c>
      <c r="AS152" s="15">
        <v>985401</v>
      </c>
      <c r="AT152" s="15">
        <v>0</v>
      </c>
      <c r="AU152" s="18">
        <v>0</v>
      </c>
      <c r="AV152" s="18">
        <v>0</v>
      </c>
      <c r="AW152" s="18">
        <v>100</v>
      </c>
      <c r="AX152" s="18">
        <v>0</v>
      </c>
      <c r="AY152" s="18">
        <v>0</v>
      </c>
      <c r="AZ152" s="18">
        <v>0</v>
      </c>
      <c r="BA152" s="18">
        <v>0</v>
      </c>
      <c r="BB152" s="18">
        <v>0</v>
      </c>
      <c r="BC152" s="18">
        <v>0</v>
      </c>
      <c r="BD152" s="18">
        <v>0</v>
      </c>
      <c r="BE152" s="18">
        <v>0</v>
      </c>
      <c r="BF152" s="18">
        <v>100</v>
      </c>
      <c r="BG152" s="18">
        <v>0</v>
      </c>
      <c r="BH152" s="18">
        <v>0</v>
      </c>
      <c r="BI152" s="18">
        <v>100</v>
      </c>
      <c r="BJ152" s="18">
        <v>0</v>
      </c>
    </row>
    <row r="153" spans="1:62">
      <c r="A153" s="9">
        <v>4525</v>
      </c>
      <c r="B153" s="10" t="s">
        <v>118</v>
      </c>
      <c r="C153" s="10" t="s">
        <v>258</v>
      </c>
      <c r="D153" s="11">
        <v>6183</v>
      </c>
      <c r="E153" s="11" t="s">
        <v>120</v>
      </c>
      <c r="F153" s="11" t="s">
        <v>121</v>
      </c>
      <c r="G153" s="12">
        <v>1</v>
      </c>
      <c r="H153" s="12">
        <v>1</v>
      </c>
      <c r="I153" s="13">
        <v>1</v>
      </c>
      <c r="J153" s="10" t="s">
        <v>147</v>
      </c>
      <c r="K153" s="10" t="s">
        <v>148</v>
      </c>
      <c r="L153" s="10" t="s">
        <v>148</v>
      </c>
      <c r="M153" s="24" t="s">
        <v>379</v>
      </c>
      <c r="N153" s="24" t="str">
        <f t="shared" si="20"/>
        <v>COAL_LIG</v>
      </c>
      <c r="O153" s="24"/>
      <c r="P153" s="12">
        <v>1</v>
      </c>
      <c r="Q153" s="14">
        <v>0.75560000000000005</v>
      </c>
      <c r="R153" s="15">
        <v>410</v>
      </c>
      <c r="S153" s="12">
        <v>0</v>
      </c>
      <c r="T153" s="15">
        <v>0</v>
      </c>
      <c r="U153" s="16">
        <v>0</v>
      </c>
      <c r="V153" s="14">
        <v>0</v>
      </c>
      <c r="W153" s="12">
        <v>0</v>
      </c>
      <c r="X153" s="15">
        <v>32969697.425000001</v>
      </c>
      <c r="Y153" s="15">
        <v>16158221.625</v>
      </c>
      <c r="Z153" s="15">
        <v>2713947</v>
      </c>
      <c r="AA153" s="15">
        <v>3608050.3865</v>
      </c>
      <c r="AB153" s="17">
        <v>2658.8951999999999</v>
      </c>
      <c r="AC153" s="17">
        <v>217.73990000000001</v>
      </c>
      <c r="AD153" s="18">
        <v>12148.2466</v>
      </c>
      <c r="AE153" s="15">
        <v>2711431.878</v>
      </c>
      <c r="AF153" s="15">
        <v>2515.1219999999998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2713947</v>
      </c>
      <c r="AQ153" s="15">
        <v>0</v>
      </c>
      <c r="AR153" s="15">
        <v>0</v>
      </c>
      <c r="AS153" s="15">
        <v>2713947</v>
      </c>
      <c r="AT153" s="15">
        <v>0</v>
      </c>
      <c r="AU153" s="18">
        <v>99.907300000000006</v>
      </c>
      <c r="AV153" s="18">
        <v>9.2700000000000005E-2</v>
      </c>
      <c r="AW153" s="18">
        <v>0</v>
      </c>
      <c r="AX153" s="18">
        <v>0</v>
      </c>
      <c r="AY153" s="18">
        <v>0</v>
      </c>
      <c r="AZ153" s="18">
        <v>0</v>
      </c>
      <c r="BA153" s="18">
        <v>0</v>
      </c>
      <c r="BB153" s="18">
        <v>0</v>
      </c>
      <c r="BC153" s="18">
        <v>0</v>
      </c>
      <c r="BD153" s="18">
        <v>0</v>
      </c>
      <c r="BE153" s="18">
        <v>0</v>
      </c>
      <c r="BF153" s="18">
        <v>100</v>
      </c>
      <c r="BG153" s="18">
        <v>0</v>
      </c>
      <c r="BH153" s="18">
        <v>0</v>
      </c>
      <c r="BI153" s="18">
        <v>100</v>
      </c>
      <c r="BJ153" s="18">
        <v>0</v>
      </c>
    </row>
    <row r="154" spans="1:62">
      <c r="A154" s="9">
        <v>4526</v>
      </c>
      <c r="B154" s="10" t="s">
        <v>118</v>
      </c>
      <c r="C154" s="10" t="s">
        <v>259</v>
      </c>
      <c r="D154" s="11">
        <v>56479</v>
      </c>
      <c r="E154" s="11" t="s">
        <v>120</v>
      </c>
      <c r="F154" s="11" t="s">
        <v>121</v>
      </c>
      <c r="G154" s="12">
        <v>0</v>
      </c>
      <c r="H154" s="12">
        <v>1</v>
      </c>
      <c r="I154" s="13">
        <v>0</v>
      </c>
      <c r="J154" s="10" t="s">
        <v>150</v>
      </c>
      <c r="K154" s="10"/>
      <c r="L154" s="10" t="s">
        <v>151</v>
      </c>
      <c r="M154" s="24" t="s">
        <v>411</v>
      </c>
      <c r="N154" s="24" t="str">
        <f t="shared" si="20"/>
        <v>WIND</v>
      </c>
      <c r="O154" s="24"/>
      <c r="P154" s="12">
        <v>0</v>
      </c>
      <c r="Q154" s="14">
        <v>0.17549999999999999</v>
      </c>
      <c r="R154" s="15">
        <v>90</v>
      </c>
      <c r="S154" s="12">
        <v>0</v>
      </c>
      <c r="T154" s="15">
        <v>0</v>
      </c>
      <c r="U154" s="16">
        <v>0</v>
      </c>
      <c r="V154" s="14">
        <v>0</v>
      </c>
      <c r="W154" s="12">
        <v>0</v>
      </c>
      <c r="X154" s="15">
        <v>0</v>
      </c>
      <c r="Y154" s="15">
        <v>0</v>
      </c>
      <c r="Z154" s="15">
        <v>138354</v>
      </c>
      <c r="AA154" s="15">
        <v>0</v>
      </c>
      <c r="AB154" s="17">
        <v>0</v>
      </c>
      <c r="AC154" s="17">
        <v>0</v>
      </c>
      <c r="AD154" s="18" t="s">
        <v>130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138354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15">
        <v>138354</v>
      </c>
      <c r="AR154" s="15">
        <v>138354</v>
      </c>
      <c r="AS154" s="15">
        <v>0</v>
      </c>
      <c r="AT154" s="15">
        <v>138354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8">
        <v>100</v>
      </c>
      <c r="BB154" s="18">
        <v>0</v>
      </c>
      <c r="BC154" s="18">
        <v>0</v>
      </c>
      <c r="BD154" s="18">
        <v>0</v>
      </c>
      <c r="BE154" s="18">
        <v>0</v>
      </c>
      <c r="BF154" s="18">
        <v>0</v>
      </c>
      <c r="BG154" s="18">
        <v>100</v>
      </c>
      <c r="BH154" s="18">
        <v>100</v>
      </c>
      <c r="BI154" s="18">
        <v>0</v>
      </c>
      <c r="BJ154" s="18">
        <v>100</v>
      </c>
    </row>
    <row r="155" spans="1:62">
      <c r="A155" s="9">
        <v>4527</v>
      </c>
      <c r="B155" s="10" t="s">
        <v>118</v>
      </c>
      <c r="C155" s="10" t="s">
        <v>260</v>
      </c>
      <c r="D155" s="11">
        <v>7900</v>
      </c>
      <c r="E155" s="11" t="s">
        <v>120</v>
      </c>
      <c r="F155" s="11" t="s">
        <v>121</v>
      </c>
      <c r="G155" s="12">
        <v>5</v>
      </c>
      <c r="H155" s="12">
        <v>6</v>
      </c>
      <c r="I155" s="13">
        <v>1</v>
      </c>
      <c r="J155" s="10" t="s">
        <v>125</v>
      </c>
      <c r="K155" s="10" t="s">
        <v>126</v>
      </c>
      <c r="L155" s="10" t="s">
        <v>126</v>
      </c>
      <c r="M155" s="24" t="s">
        <v>389</v>
      </c>
      <c r="N155" s="24" t="str">
        <f t="shared" si="20"/>
        <v>NG_CCGT</v>
      </c>
      <c r="O155" s="24"/>
      <c r="P155" s="12">
        <v>0</v>
      </c>
      <c r="Q155" s="14">
        <v>0.35120000000000001</v>
      </c>
      <c r="R155" s="15">
        <v>593.6</v>
      </c>
      <c r="S155" s="12">
        <v>0</v>
      </c>
      <c r="T155" s="15">
        <v>0</v>
      </c>
      <c r="U155" s="16">
        <v>0</v>
      </c>
      <c r="V155" s="14">
        <v>0</v>
      </c>
      <c r="W155" s="12">
        <v>0</v>
      </c>
      <c r="X155" s="15">
        <v>13383432.436000001</v>
      </c>
      <c r="Y155" s="15">
        <v>6550567.7039999999</v>
      </c>
      <c r="Z155" s="15">
        <v>1826229</v>
      </c>
      <c r="AA155" s="15">
        <v>796166.34629999998</v>
      </c>
      <c r="AB155" s="17">
        <v>871.9239</v>
      </c>
      <c r="AC155" s="17">
        <v>118.8567</v>
      </c>
      <c r="AD155" s="18">
        <v>7328.4525000000003</v>
      </c>
      <c r="AE155" s="15">
        <v>0</v>
      </c>
      <c r="AF155" s="15">
        <v>0</v>
      </c>
      <c r="AG155" s="15">
        <v>1826229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1826229</v>
      </c>
      <c r="AQ155" s="15">
        <v>0</v>
      </c>
      <c r="AR155" s="15">
        <v>0</v>
      </c>
      <c r="AS155" s="15">
        <v>1826229</v>
      </c>
      <c r="AT155" s="15">
        <v>0</v>
      </c>
      <c r="AU155" s="18">
        <v>0</v>
      </c>
      <c r="AV155" s="18">
        <v>0</v>
      </c>
      <c r="AW155" s="18">
        <v>100</v>
      </c>
      <c r="AX155" s="18">
        <v>0</v>
      </c>
      <c r="AY155" s="18">
        <v>0</v>
      </c>
      <c r="AZ155" s="18">
        <v>0</v>
      </c>
      <c r="BA155" s="18">
        <v>0</v>
      </c>
      <c r="BB155" s="18">
        <v>0</v>
      </c>
      <c r="BC155" s="18">
        <v>0</v>
      </c>
      <c r="BD155" s="18">
        <v>0</v>
      </c>
      <c r="BE155" s="18">
        <v>0</v>
      </c>
      <c r="BF155" s="18">
        <v>100</v>
      </c>
      <c r="BG155" s="18">
        <v>0</v>
      </c>
      <c r="BH155" s="18">
        <v>0</v>
      </c>
      <c r="BI155" s="18">
        <v>100</v>
      </c>
      <c r="BJ155" s="18">
        <v>0</v>
      </c>
    </row>
    <row r="156" spans="1:62">
      <c r="A156" s="9">
        <v>4528</v>
      </c>
      <c r="B156" s="10" t="s">
        <v>118</v>
      </c>
      <c r="C156" s="10" t="s">
        <v>261</v>
      </c>
      <c r="D156" s="11">
        <v>6648</v>
      </c>
      <c r="E156" s="11" t="s">
        <v>120</v>
      </c>
      <c r="F156" s="11" t="s">
        <v>121</v>
      </c>
      <c r="G156" s="12">
        <v>1</v>
      </c>
      <c r="H156" s="12">
        <v>1</v>
      </c>
      <c r="I156" s="13">
        <v>1</v>
      </c>
      <c r="J156" s="10" t="s">
        <v>147</v>
      </c>
      <c r="K156" s="10" t="s">
        <v>148</v>
      </c>
      <c r="L156" s="10" t="s">
        <v>148</v>
      </c>
      <c r="M156" s="24" t="s">
        <v>379</v>
      </c>
      <c r="N156" s="24" t="str">
        <f t="shared" si="20"/>
        <v>COAL_LIG</v>
      </c>
      <c r="O156" s="24"/>
      <c r="P156" s="12">
        <v>1</v>
      </c>
      <c r="Q156" s="14">
        <v>0.8609</v>
      </c>
      <c r="R156" s="15">
        <v>590.6</v>
      </c>
      <c r="S156" s="12">
        <v>0</v>
      </c>
      <c r="T156" s="15">
        <v>0</v>
      </c>
      <c r="U156" s="16">
        <v>0</v>
      </c>
      <c r="V156" s="14">
        <v>0</v>
      </c>
      <c r="W156" s="12">
        <v>0</v>
      </c>
      <c r="X156" s="15">
        <v>49723488.902999997</v>
      </c>
      <c r="Y156" s="15">
        <v>19279844.745000001</v>
      </c>
      <c r="Z156" s="15">
        <v>4454230</v>
      </c>
      <c r="AA156" s="15">
        <v>5441511.6195</v>
      </c>
      <c r="AB156" s="17">
        <v>2443.3006999999998</v>
      </c>
      <c r="AC156" s="17">
        <v>217.74</v>
      </c>
      <c r="AD156" s="18">
        <v>11163.206399999999</v>
      </c>
      <c r="AE156" s="15">
        <v>4446105.3830000004</v>
      </c>
      <c r="AF156" s="15">
        <v>8124.6170000000002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4454230</v>
      </c>
      <c r="AQ156" s="15">
        <v>0</v>
      </c>
      <c r="AR156" s="15">
        <v>0</v>
      </c>
      <c r="AS156" s="15">
        <v>4454230</v>
      </c>
      <c r="AT156" s="15">
        <v>0</v>
      </c>
      <c r="AU156" s="18">
        <v>99.817599999999999</v>
      </c>
      <c r="AV156" s="18">
        <v>0.18240000000000001</v>
      </c>
      <c r="AW156" s="18">
        <v>0</v>
      </c>
      <c r="AX156" s="18">
        <v>0</v>
      </c>
      <c r="AY156" s="18">
        <v>0</v>
      </c>
      <c r="AZ156" s="18">
        <v>0</v>
      </c>
      <c r="BA156" s="18">
        <v>0</v>
      </c>
      <c r="BB156" s="18">
        <v>0</v>
      </c>
      <c r="BC156" s="18">
        <v>0</v>
      </c>
      <c r="BD156" s="18">
        <v>0</v>
      </c>
      <c r="BE156" s="18">
        <v>0</v>
      </c>
      <c r="BF156" s="18">
        <v>100</v>
      </c>
      <c r="BG156" s="18">
        <v>0</v>
      </c>
      <c r="BH156" s="18">
        <v>0</v>
      </c>
      <c r="BI156" s="18">
        <v>100</v>
      </c>
      <c r="BJ156" s="18">
        <v>0</v>
      </c>
    </row>
    <row r="157" spans="1:62">
      <c r="A157" s="9">
        <v>4529</v>
      </c>
      <c r="B157" s="10" t="s">
        <v>118</v>
      </c>
      <c r="C157" s="10" t="s">
        <v>262</v>
      </c>
      <c r="D157" s="11">
        <v>56506</v>
      </c>
      <c r="E157" s="11" t="s">
        <v>120</v>
      </c>
      <c r="F157" s="11" t="s">
        <v>121</v>
      </c>
      <c r="G157" s="12">
        <v>0</v>
      </c>
      <c r="H157" s="12">
        <v>1</v>
      </c>
      <c r="I157" s="13">
        <v>0</v>
      </c>
      <c r="J157" s="10" t="s">
        <v>150</v>
      </c>
      <c r="K157" s="10"/>
      <c r="L157" s="10" t="s">
        <v>151</v>
      </c>
      <c r="M157" s="24" t="s">
        <v>411</v>
      </c>
      <c r="N157" s="24" t="str">
        <f t="shared" si="20"/>
        <v>WIND</v>
      </c>
      <c r="O157" s="24"/>
      <c r="P157" s="12">
        <v>0</v>
      </c>
      <c r="Q157" s="14">
        <v>0.20080000000000001</v>
      </c>
      <c r="R157" s="15">
        <v>130.5</v>
      </c>
      <c r="S157" s="12">
        <v>0</v>
      </c>
      <c r="T157" s="15">
        <v>0</v>
      </c>
      <c r="U157" s="16">
        <v>0</v>
      </c>
      <c r="V157" s="14">
        <v>0</v>
      </c>
      <c r="W157" s="12">
        <v>0</v>
      </c>
      <c r="X157" s="15">
        <v>0</v>
      </c>
      <c r="Y157" s="15">
        <v>0</v>
      </c>
      <c r="Z157" s="15">
        <v>229523</v>
      </c>
      <c r="AA157" s="15">
        <v>0</v>
      </c>
      <c r="AB157" s="17">
        <v>0</v>
      </c>
      <c r="AC157" s="17">
        <v>0</v>
      </c>
      <c r="AD157" s="18" t="s">
        <v>130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229523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229523</v>
      </c>
      <c r="AR157" s="15">
        <v>229523</v>
      </c>
      <c r="AS157" s="15">
        <v>0</v>
      </c>
      <c r="AT157" s="15">
        <v>229523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8">
        <v>100</v>
      </c>
      <c r="BB157" s="18">
        <v>0</v>
      </c>
      <c r="BC157" s="18">
        <v>0</v>
      </c>
      <c r="BD157" s="18">
        <v>0</v>
      </c>
      <c r="BE157" s="18">
        <v>0</v>
      </c>
      <c r="BF157" s="18">
        <v>0</v>
      </c>
      <c r="BG157" s="18">
        <v>100</v>
      </c>
      <c r="BH157" s="18">
        <v>100</v>
      </c>
      <c r="BI157" s="18">
        <v>0</v>
      </c>
      <c r="BJ157" s="18">
        <v>100</v>
      </c>
    </row>
    <row r="158" spans="1:62">
      <c r="A158" s="9">
        <v>4530</v>
      </c>
      <c r="B158" s="10" t="s">
        <v>118</v>
      </c>
      <c r="C158" s="10" t="s">
        <v>317</v>
      </c>
      <c r="D158" s="11">
        <v>10167</v>
      </c>
      <c r="E158" s="11" t="s">
        <v>120</v>
      </c>
      <c r="F158" s="11" t="s">
        <v>121</v>
      </c>
      <c r="G158" s="12">
        <v>0</v>
      </c>
      <c r="H158" s="12">
        <v>1</v>
      </c>
      <c r="I158" s="13">
        <v>1</v>
      </c>
      <c r="J158" s="10" t="s">
        <v>122</v>
      </c>
      <c r="K158" s="10" t="s">
        <v>123</v>
      </c>
      <c r="L158" s="10" t="s">
        <v>123</v>
      </c>
      <c r="M158" s="24" t="s">
        <v>379</v>
      </c>
      <c r="N158" s="24" t="str">
        <f t="shared" si="17"/>
        <v>OIL</v>
      </c>
      <c r="O158" s="24"/>
      <c r="P158" s="12">
        <v>0</v>
      </c>
      <c r="Q158" s="14">
        <v>0.4506</v>
      </c>
      <c r="R158" s="15">
        <v>7.6</v>
      </c>
      <c r="S158" s="12">
        <v>1</v>
      </c>
      <c r="T158" s="15">
        <v>835890.4</v>
      </c>
      <c r="U158" s="16">
        <v>0.1225</v>
      </c>
      <c r="V158" s="14">
        <v>0.14039299999999999</v>
      </c>
      <c r="W158" s="12">
        <v>0</v>
      </c>
      <c r="X158" s="15">
        <v>168711.02679999999</v>
      </c>
      <c r="Y158" s="15">
        <v>77036.665200000003</v>
      </c>
      <c r="Z158" s="15">
        <v>30000</v>
      </c>
      <c r="AA158" s="15">
        <v>19073.107800000002</v>
      </c>
      <c r="AB158" s="17">
        <v>1271.5405000000001</v>
      </c>
      <c r="AC158" s="17">
        <v>224.9744</v>
      </c>
      <c r="AD158" s="18">
        <v>5623.7008999999998</v>
      </c>
      <c r="AE158" s="15">
        <v>0</v>
      </c>
      <c r="AF158" s="15">
        <v>29959.007000000001</v>
      </c>
      <c r="AG158" s="15">
        <v>39.944000000000003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1.0489999999999999</v>
      </c>
      <c r="AP158" s="15">
        <v>30000</v>
      </c>
      <c r="AQ158" s="15">
        <v>0</v>
      </c>
      <c r="AR158" s="15">
        <v>0</v>
      </c>
      <c r="AS158" s="15">
        <v>30000</v>
      </c>
      <c r="AT158" s="15">
        <v>0</v>
      </c>
      <c r="AU158" s="18">
        <v>0</v>
      </c>
      <c r="AV158" s="18">
        <v>99.863399999999999</v>
      </c>
      <c r="AW158" s="18">
        <v>0.1331</v>
      </c>
      <c r="AX158" s="18">
        <v>0</v>
      </c>
      <c r="AY158" s="18">
        <v>0</v>
      </c>
      <c r="AZ158" s="18">
        <v>0</v>
      </c>
      <c r="BA158" s="18">
        <v>0</v>
      </c>
      <c r="BB158" s="18">
        <v>0</v>
      </c>
      <c r="BC158" s="18">
        <v>0</v>
      </c>
      <c r="BD158" s="18">
        <v>0</v>
      </c>
      <c r="BE158" s="18">
        <v>3.5000000000000001E-3</v>
      </c>
      <c r="BF158" s="18">
        <v>100</v>
      </c>
      <c r="BG158" s="18">
        <v>0</v>
      </c>
      <c r="BH158" s="18">
        <v>0</v>
      </c>
      <c r="BI158" s="18">
        <v>100</v>
      </c>
      <c r="BJ158" s="18">
        <v>0</v>
      </c>
    </row>
    <row r="159" spans="1:62">
      <c r="A159" s="9">
        <v>4532</v>
      </c>
      <c r="B159" s="10" t="s">
        <v>118</v>
      </c>
      <c r="C159" s="10" t="s">
        <v>263</v>
      </c>
      <c r="D159" s="11">
        <v>50304</v>
      </c>
      <c r="E159" s="11" t="s">
        <v>120</v>
      </c>
      <c r="F159" s="11" t="s">
        <v>121</v>
      </c>
      <c r="G159" s="12">
        <v>0</v>
      </c>
      <c r="H159" s="12">
        <v>4</v>
      </c>
      <c r="I159" s="13">
        <v>1</v>
      </c>
      <c r="J159" s="10" t="s">
        <v>125</v>
      </c>
      <c r="K159" s="10" t="s">
        <v>126</v>
      </c>
      <c r="L159" s="10" t="s">
        <v>126</v>
      </c>
      <c r="M159" s="24" t="s">
        <v>390</v>
      </c>
      <c r="N159" s="24" t="str">
        <f t="shared" si="17"/>
        <v>NG_GT</v>
      </c>
      <c r="O159" s="24"/>
      <c r="P159" s="12">
        <v>0</v>
      </c>
      <c r="Q159" s="14">
        <v>0.65280000000000005</v>
      </c>
      <c r="R159" s="15">
        <v>252</v>
      </c>
      <c r="S159" s="12">
        <v>1</v>
      </c>
      <c r="T159" s="15">
        <v>8543809.5999999996</v>
      </c>
      <c r="U159" s="16">
        <v>0.57569999999999999</v>
      </c>
      <c r="V159" s="14">
        <v>0.47183000000000003</v>
      </c>
      <c r="W159" s="12">
        <v>0</v>
      </c>
      <c r="X159" s="15">
        <v>8413497.0392000005</v>
      </c>
      <c r="Y159" s="15">
        <v>3098909.6091999998</v>
      </c>
      <c r="Z159" s="15">
        <v>1441067.91</v>
      </c>
      <c r="AA159" s="15">
        <v>472704.34409999999</v>
      </c>
      <c r="AB159" s="17">
        <v>656.04729999999995</v>
      </c>
      <c r="AC159" s="17">
        <v>112.2517</v>
      </c>
      <c r="AD159" s="18">
        <v>5838.3765000000003</v>
      </c>
      <c r="AE159" s="15">
        <v>0</v>
      </c>
      <c r="AF159" s="15">
        <v>0</v>
      </c>
      <c r="AG159" s="15">
        <v>1057830.872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311681.272</v>
      </c>
      <c r="AO159" s="15">
        <v>71555.766000000003</v>
      </c>
      <c r="AP159" s="15">
        <v>1441067.91</v>
      </c>
      <c r="AQ159" s="15">
        <v>0</v>
      </c>
      <c r="AR159" s="15">
        <v>0</v>
      </c>
      <c r="AS159" s="15">
        <v>1441067.91</v>
      </c>
      <c r="AT159" s="15">
        <v>0</v>
      </c>
      <c r="AU159" s="18">
        <v>0</v>
      </c>
      <c r="AV159" s="18">
        <v>0</v>
      </c>
      <c r="AW159" s="18">
        <v>73.406000000000006</v>
      </c>
      <c r="AX159" s="18">
        <v>0</v>
      </c>
      <c r="AY159" s="18">
        <v>0</v>
      </c>
      <c r="AZ159" s="18">
        <v>0</v>
      </c>
      <c r="BA159" s="18">
        <v>0</v>
      </c>
      <c r="BB159" s="18">
        <v>0</v>
      </c>
      <c r="BC159" s="18">
        <v>0</v>
      </c>
      <c r="BD159" s="18">
        <v>21.628499999999999</v>
      </c>
      <c r="BE159" s="18">
        <v>4.9654999999999996</v>
      </c>
      <c r="BF159" s="18">
        <v>100</v>
      </c>
      <c r="BG159" s="18">
        <v>0</v>
      </c>
      <c r="BH159" s="18">
        <v>0</v>
      </c>
      <c r="BI159" s="18">
        <v>100</v>
      </c>
      <c r="BJ159" s="18">
        <v>0</v>
      </c>
    </row>
    <row r="160" spans="1:62">
      <c r="A160" s="9">
        <v>4533</v>
      </c>
      <c r="B160" s="10" t="s">
        <v>118</v>
      </c>
      <c r="C160" s="10" t="s">
        <v>303</v>
      </c>
      <c r="D160" s="11">
        <v>54291</v>
      </c>
      <c r="E160" s="11" t="s">
        <v>120</v>
      </c>
      <c r="F160" s="11" t="s">
        <v>121</v>
      </c>
      <c r="G160" s="12">
        <v>0</v>
      </c>
      <c r="H160" s="12">
        <v>4</v>
      </c>
      <c r="I160" s="13">
        <v>1</v>
      </c>
      <c r="J160" s="10" t="s">
        <v>312</v>
      </c>
      <c r="K160" s="10"/>
      <c r="L160" s="10" t="s">
        <v>297</v>
      </c>
      <c r="M160" s="24" t="s">
        <v>379</v>
      </c>
      <c r="N160" s="24" t="str">
        <f t="shared" si="17"/>
        <v>WSTHTOTPUR</v>
      </c>
      <c r="O160" s="24"/>
      <c r="P160" s="12">
        <v>0</v>
      </c>
      <c r="Q160" s="14">
        <v>0.89859999999999995</v>
      </c>
      <c r="R160" s="15">
        <v>24</v>
      </c>
      <c r="S160" s="12">
        <v>1</v>
      </c>
      <c r="T160" s="15">
        <v>0</v>
      </c>
      <c r="U160" s="16" t="s">
        <v>130</v>
      </c>
      <c r="V160" s="14">
        <v>1</v>
      </c>
      <c r="W160" s="12">
        <v>0</v>
      </c>
      <c r="X160" s="15">
        <v>1867266</v>
      </c>
      <c r="Y160" s="15">
        <v>664470</v>
      </c>
      <c r="Z160" s="15">
        <v>188918.16899999999</v>
      </c>
      <c r="AA160" s="15">
        <v>0</v>
      </c>
      <c r="AB160" s="17">
        <v>0</v>
      </c>
      <c r="AC160" s="17">
        <v>0</v>
      </c>
      <c r="AD160" s="18">
        <v>9883.9937000000009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188918.16899999999</v>
      </c>
      <c r="AP160" s="15">
        <v>188918.16899999999</v>
      </c>
      <c r="AQ160" s="15">
        <v>0</v>
      </c>
      <c r="AR160" s="15">
        <v>0</v>
      </c>
      <c r="AS160" s="15">
        <v>188918.16899999999</v>
      </c>
      <c r="AT160" s="15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8">
        <v>0</v>
      </c>
      <c r="BB160" s="18">
        <v>0</v>
      </c>
      <c r="BC160" s="18">
        <v>0</v>
      </c>
      <c r="BD160" s="18">
        <v>0</v>
      </c>
      <c r="BE160" s="18">
        <v>100</v>
      </c>
      <c r="BF160" s="18">
        <v>100</v>
      </c>
      <c r="BG160" s="18">
        <v>0</v>
      </c>
      <c r="BH160" s="18">
        <v>0</v>
      </c>
      <c r="BI160" s="18">
        <v>100</v>
      </c>
      <c r="BJ160" s="18">
        <v>0</v>
      </c>
    </row>
    <row r="161" spans="1:62">
      <c r="A161" s="9">
        <v>4534</v>
      </c>
      <c r="B161" s="10" t="s">
        <v>118</v>
      </c>
      <c r="C161" s="10" t="s">
        <v>264</v>
      </c>
      <c r="D161" s="11">
        <v>50127</v>
      </c>
      <c r="E161" s="11" t="s">
        <v>120</v>
      </c>
      <c r="F161" s="11" t="s">
        <v>121</v>
      </c>
      <c r="G161" s="12">
        <v>0</v>
      </c>
      <c r="H161" s="12">
        <v>4</v>
      </c>
      <c r="I161" s="13">
        <v>1</v>
      </c>
      <c r="J161" s="10" t="s">
        <v>125</v>
      </c>
      <c r="K161" s="10" t="s">
        <v>126</v>
      </c>
      <c r="L161" s="10" t="s">
        <v>126</v>
      </c>
      <c r="M161" s="24" t="s">
        <v>392</v>
      </c>
      <c r="N161" s="24" t="str">
        <f t="shared" si="17"/>
        <v>CCGT</v>
      </c>
      <c r="O161" s="24" t="s">
        <v>391</v>
      </c>
      <c r="P161" s="12">
        <v>0</v>
      </c>
      <c r="Q161" s="14">
        <v>5.62E-2</v>
      </c>
      <c r="R161" s="15">
        <v>80</v>
      </c>
      <c r="S161" s="12">
        <v>1</v>
      </c>
      <c r="T161" s="15">
        <v>0</v>
      </c>
      <c r="U161" s="16" t="s">
        <v>130</v>
      </c>
      <c r="V161" s="14">
        <v>0.92579400000000001</v>
      </c>
      <c r="W161" s="12">
        <v>0</v>
      </c>
      <c r="X161" s="15">
        <v>334679</v>
      </c>
      <c r="Y161" s="15">
        <v>289132.73440000002</v>
      </c>
      <c r="Z161" s="15">
        <v>39374</v>
      </c>
      <c r="AA161" s="15">
        <v>19580.2363</v>
      </c>
      <c r="AB161" s="17">
        <v>994.57690000000002</v>
      </c>
      <c r="AC161" s="17">
        <v>116.8879</v>
      </c>
      <c r="AD161" s="18">
        <v>8500</v>
      </c>
      <c r="AE161" s="15">
        <v>0</v>
      </c>
      <c r="AF161" s="15">
        <v>0</v>
      </c>
      <c r="AG161" s="15">
        <v>39374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39374</v>
      </c>
      <c r="AQ161" s="15">
        <v>0</v>
      </c>
      <c r="AR161" s="15">
        <v>0</v>
      </c>
      <c r="AS161" s="15">
        <v>39374</v>
      </c>
      <c r="AT161" s="15">
        <v>0</v>
      </c>
      <c r="AU161" s="18">
        <v>0</v>
      </c>
      <c r="AV161" s="18">
        <v>0</v>
      </c>
      <c r="AW161" s="18">
        <v>100</v>
      </c>
      <c r="AX161" s="18">
        <v>0</v>
      </c>
      <c r="AY161" s="18">
        <v>0</v>
      </c>
      <c r="AZ161" s="18">
        <v>0</v>
      </c>
      <c r="BA161" s="18">
        <v>0</v>
      </c>
      <c r="BB161" s="18">
        <v>0</v>
      </c>
      <c r="BC161" s="18">
        <v>0</v>
      </c>
      <c r="BD161" s="18">
        <v>0</v>
      </c>
      <c r="BE161" s="18">
        <v>0</v>
      </c>
      <c r="BF161" s="18">
        <v>100</v>
      </c>
      <c r="BG161" s="18">
        <v>0</v>
      </c>
      <c r="BH161" s="18">
        <v>0</v>
      </c>
      <c r="BI161" s="18">
        <v>100</v>
      </c>
      <c r="BJ161" s="18">
        <v>0</v>
      </c>
    </row>
    <row r="162" spans="1:62">
      <c r="A162" s="9">
        <v>4535</v>
      </c>
      <c r="B162" s="10" t="s">
        <v>118</v>
      </c>
      <c r="C162" s="10" t="s">
        <v>265</v>
      </c>
      <c r="D162" s="11">
        <v>3559</v>
      </c>
      <c r="E162" s="11" t="s">
        <v>120</v>
      </c>
      <c r="F162" s="11" t="s">
        <v>121</v>
      </c>
      <c r="G162" s="12">
        <v>2</v>
      </c>
      <c r="H162" s="12">
        <v>12</v>
      </c>
      <c r="I162" s="13">
        <v>1</v>
      </c>
      <c r="J162" s="10" t="s">
        <v>125</v>
      </c>
      <c r="K162" s="10" t="s">
        <v>126</v>
      </c>
      <c r="L162" s="10" t="s">
        <v>126</v>
      </c>
      <c r="M162" s="24" t="s">
        <v>409</v>
      </c>
      <c r="N162" s="24" t="str">
        <f t="shared" ref="N162:N166" si="21">IF(L162="GAS",IF(AND(NOT(ISERR(FIND("C",M162))), ISERR(FIND("IC",M162))),"NG_CCGT","NG_" &amp; IF(LEN(M162)=2,M162,MID(M162,2,2))),IF(L162="COAL",L162 &amp; "_" &amp; J162,L162))</f>
        <v>NG_IC</v>
      </c>
      <c r="O162" s="24"/>
      <c r="P162" s="12">
        <v>0</v>
      </c>
      <c r="Q162" s="14">
        <v>3.2500000000000001E-2</v>
      </c>
      <c r="R162" s="15">
        <v>181.4</v>
      </c>
      <c r="S162" s="12">
        <v>0</v>
      </c>
      <c r="T162" s="15">
        <v>0</v>
      </c>
      <c r="U162" s="16">
        <v>0</v>
      </c>
      <c r="V162" s="14">
        <v>0</v>
      </c>
      <c r="W162" s="12">
        <v>0</v>
      </c>
      <c r="X162" s="15">
        <v>572988.01100000006</v>
      </c>
      <c r="Y162" s="15">
        <v>196129.913</v>
      </c>
      <c r="Z162" s="15">
        <v>51698.999000000003</v>
      </c>
      <c r="AA162" s="15">
        <v>34094.3033</v>
      </c>
      <c r="AB162" s="17">
        <v>1318.9540999999999</v>
      </c>
      <c r="AC162" s="17">
        <v>118.8839</v>
      </c>
      <c r="AD162" s="18">
        <v>11083.1548</v>
      </c>
      <c r="AE162" s="15">
        <v>0</v>
      </c>
      <c r="AF162" s="15">
        <v>16.001000000000001</v>
      </c>
      <c r="AG162" s="15">
        <v>51682.998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51698.999000000003</v>
      </c>
      <c r="AQ162" s="15">
        <v>0</v>
      </c>
      <c r="AR162" s="15">
        <v>0</v>
      </c>
      <c r="AS162" s="15">
        <v>51698.999000000003</v>
      </c>
      <c r="AT162" s="15">
        <v>0</v>
      </c>
      <c r="AU162" s="18">
        <v>0</v>
      </c>
      <c r="AV162" s="18">
        <v>3.1E-2</v>
      </c>
      <c r="AW162" s="18">
        <v>99.968999999999994</v>
      </c>
      <c r="AX162" s="18">
        <v>0</v>
      </c>
      <c r="AY162" s="18">
        <v>0</v>
      </c>
      <c r="AZ162" s="18">
        <v>0</v>
      </c>
      <c r="BA162" s="18">
        <v>0</v>
      </c>
      <c r="BB162" s="18">
        <v>0</v>
      </c>
      <c r="BC162" s="18">
        <v>0</v>
      </c>
      <c r="BD162" s="18">
        <v>0</v>
      </c>
      <c r="BE162" s="18">
        <v>0</v>
      </c>
      <c r="BF162" s="18">
        <v>100</v>
      </c>
      <c r="BG162" s="18">
        <v>0</v>
      </c>
      <c r="BH162" s="18">
        <v>0</v>
      </c>
      <c r="BI162" s="18">
        <v>100</v>
      </c>
      <c r="BJ162" s="18">
        <v>0</v>
      </c>
    </row>
    <row r="163" spans="1:62">
      <c r="A163" s="9">
        <v>4536</v>
      </c>
      <c r="B163" s="10" t="s">
        <v>118</v>
      </c>
      <c r="C163" s="10" t="s">
        <v>266</v>
      </c>
      <c r="D163" s="11">
        <v>3601</v>
      </c>
      <c r="E163" s="11" t="s">
        <v>120</v>
      </c>
      <c r="F163" s="11" t="s">
        <v>121</v>
      </c>
      <c r="G163" s="12">
        <v>3</v>
      </c>
      <c r="H163" s="12">
        <v>3</v>
      </c>
      <c r="I163" s="13">
        <v>1</v>
      </c>
      <c r="J163" s="10" t="s">
        <v>125</v>
      </c>
      <c r="K163" s="10" t="s">
        <v>126</v>
      </c>
      <c r="L163" s="10" t="s">
        <v>126</v>
      </c>
      <c r="M163" s="24" t="s">
        <v>379</v>
      </c>
      <c r="N163" s="24" t="str">
        <f t="shared" si="21"/>
        <v>NG_ST</v>
      </c>
      <c r="O163" s="24"/>
      <c r="P163" s="12">
        <v>0</v>
      </c>
      <c r="Q163" s="14">
        <v>0.17899999999999999</v>
      </c>
      <c r="R163" s="15">
        <v>639</v>
      </c>
      <c r="S163" s="12">
        <v>0</v>
      </c>
      <c r="T163" s="15">
        <v>0</v>
      </c>
      <c r="U163" s="16">
        <v>0</v>
      </c>
      <c r="V163" s="14">
        <v>0</v>
      </c>
      <c r="W163" s="12">
        <v>0</v>
      </c>
      <c r="X163" s="15">
        <v>11476723.35</v>
      </c>
      <c r="Y163" s="15">
        <v>5129239.375</v>
      </c>
      <c r="Z163" s="15">
        <v>1001793.001</v>
      </c>
      <c r="AA163" s="15">
        <v>682730.55989999999</v>
      </c>
      <c r="AB163" s="17">
        <v>1363.0172</v>
      </c>
      <c r="AC163" s="17">
        <v>118.8554</v>
      </c>
      <c r="AD163" s="18">
        <v>11456.1824</v>
      </c>
      <c r="AE163" s="15">
        <v>0</v>
      </c>
      <c r="AF163" s="15">
        <v>0</v>
      </c>
      <c r="AG163" s="15">
        <v>1001793.001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1001793.001</v>
      </c>
      <c r="AQ163" s="15">
        <v>0</v>
      </c>
      <c r="AR163" s="15">
        <v>0</v>
      </c>
      <c r="AS163" s="15">
        <v>1001793.001</v>
      </c>
      <c r="AT163" s="15">
        <v>0</v>
      </c>
      <c r="AU163" s="18">
        <v>0</v>
      </c>
      <c r="AV163" s="18">
        <v>0</v>
      </c>
      <c r="AW163" s="18">
        <v>100</v>
      </c>
      <c r="AX163" s="18">
        <v>0</v>
      </c>
      <c r="AY163" s="18">
        <v>0</v>
      </c>
      <c r="AZ163" s="18">
        <v>0</v>
      </c>
      <c r="BA163" s="18">
        <v>0</v>
      </c>
      <c r="BB163" s="18">
        <v>0</v>
      </c>
      <c r="BC163" s="18">
        <v>0</v>
      </c>
      <c r="BD163" s="18">
        <v>0</v>
      </c>
      <c r="BE163" s="18">
        <v>0</v>
      </c>
      <c r="BF163" s="18">
        <v>100</v>
      </c>
      <c r="BG163" s="18">
        <v>0</v>
      </c>
      <c r="BH163" s="18">
        <v>0</v>
      </c>
      <c r="BI163" s="18">
        <v>100</v>
      </c>
      <c r="BJ163" s="18">
        <v>0</v>
      </c>
    </row>
    <row r="164" spans="1:62">
      <c r="A164" s="9">
        <v>4537</v>
      </c>
      <c r="B164" s="10" t="s">
        <v>118</v>
      </c>
      <c r="C164" s="10" t="s">
        <v>326</v>
      </c>
      <c r="D164" s="11">
        <v>56528</v>
      </c>
      <c r="E164" s="11" t="s">
        <v>120</v>
      </c>
      <c r="F164" s="11" t="s">
        <v>121</v>
      </c>
      <c r="G164" s="12">
        <v>0</v>
      </c>
      <c r="H164" s="12">
        <v>4</v>
      </c>
      <c r="I164" s="13">
        <v>1</v>
      </c>
      <c r="J164" s="10" t="s">
        <v>313</v>
      </c>
      <c r="K164" s="10"/>
      <c r="L164" s="10" t="s">
        <v>314</v>
      </c>
      <c r="M164" s="24" t="s">
        <v>409</v>
      </c>
      <c r="N164" s="24" t="str">
        <f t="shared" si="21"/>
        <v>BIOMASS</v>
      </c>
      <c r="O164" s="24"/>
      <c r="P164" s="12">
        <v>0</v>
      </c>
      <c r="Q164" s="14">
        <v>0.46300000000000002</v>
      </c>
      <c r="R164" s="15">
        <v>6.4</v>
      </c>
      <c r="S164" s="12">
        <v>0</v>
      </c>
      <c r="T164" s="15">
        <v>0</v>
      </c>
      <c r="U164" s="16">
        <v>0</v>
      </c>
      <c r="V164" s="14">
        <v>0</v>
      </c>
      <c r="W164" s="12">
        <v>0</v>
      </c>
      <c r="X164" s="15">
        <v>274192</v>
      </c>
      <c r="Y164" s="15">
        <v>116338</v>
      </c>
      <c r="Z164" s="15">
        <v>25955.999</v>
      </c>
      <c r="AA164" s="15">
        <v>0</v>
      </c>
      <c r="AB164" s="17">
        <v>0</v>
      </c>
      <c r="AC164" s="17">
        <v>0</v>
      </c>
      <c r="AD164" s="18">
        <v>10563.723599999999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25955.999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25955.999</v>
      </c>
      <c r="AR164" s="15">
        <v>25955.999</v>
      </c>
      <c r="AS164" s="15">
        <v>25955.999</v>
      </c>
      <c r="AT164" s="15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100</v>
      </c>
      <c r="BA164" s="18">
        <v>0</v>
      </c>
      <c r="BB164" s="18">
        <v>0</v>
      </c>
      <c r="BC164" s="18">
        <v>0</v>
      </c>
      <c r="BD164" s="18">
        <v>0</v>
      </c>
      <c r="BE164" s="18">
        <v>0</v>
      </c>
      <c r="BF164" s="18">
        <v>0</v>
      </c>
      <c r="BG164" s="18">
        <v>100</v>
      </c>
      <c r="BH164" s="18">
        <v>100</v>
      </c>
      <c r="BI164" s="18">
        <v>100</v>
      </c>
      <c r="BJ164" s="18">
        <v>0</v>
      </c>
    </row>
    <row r="165" spans="1:62">
      <c r="A165" s="9">
        <v>4539</v>
      </c>
      <c r="B165" s="10" t="s">
        <v>118</v>
      </c>
      <c r="C165" s="10" t="s">
        <v>267</v>
      </c>
      <c r="D165" s="11">
        <v>56602</v>
      </c>
      <c r="E165" s="11" t="s">
        <v>120</v>
      </c>
      <c r="F165" s="11" t="s">
        <v>121</v>
      </c>
      <c r="G165" s="12">
        <v>0</v>
      </c>
      <c r="H165" s="12">
        <v>1</v>
      </c>
      <c r="I165" s="13">
        <v>0</v>
      </c>
      <c r="J165" s="10" t="s">
        <v>150</v>
      </c>
      <c r="K165" s="10"/>
      <c r="L165" s="10" t="s">
        <v>151</v>
      </c>
      <c r="M165" s="24" t="s">
        <v>411</v>
      </c>
      <c r="N165" s="24" t="str">
        <f t="shared" si="21"/>
        <v>WIND</v>
      </c>
      <c r="O165" s="24"/>
      <c r="P165" s="12">
        <v>0</v>
      </c>
      <c r="Q165" s="14">
        <v>1.17E-2</v>
      </c>
      <c r="R165" s="15">
        <v>63</v>
      </c>
      <c r="S165" s="12">
        <v>0</v>
      </c>
      <c r="T165" s="15">
        <v>0</v>
      </c>
      <c r="U165" s="16">
        <v>0</v>
      </c>
      <c r="V165" s="14">
        <v>0</v>
      </c>
      <c r="W165" s="12">
        <v>0</v>
      </c>
      <c r="X165" s="15">
        <v>0</v>
      </c>
      <c r="Y165" s="15">
        <v>0</v>
      </c>
      <c r="Z165" s="15">
        <v>6439</v>
      </c>
      <c r="AA165" s="15">
        <v>0</v>
      </c>
      <c r="AB165" s="17">
        <v>0</v>
      </c>
      <c r="AC165" s="17">
        <v>0</v>
      </c>
      <c r="AD165" s="18" t="s">
        <v>130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6439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6439</v>
      </c>
      <c r="AR165" s="15">
        <v>6439</v>
      </c>
      <c r="AS165" s="15">
        <v>0</v>
      </c>
      <c r="AT165" s="15">
        <v>6439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8">
        <v>100</v>
      </c>
      <c r="BB165" s="18">
        <v>0</v>
      </c>
      <c r="BC165" s="18">
        <v>0</v>
      </c>
      <c r="BD165" s="18">
        <v>0</v>
      </c>
      <c r="BE165" s="18">
        <v>0</v>
      </c>
      <c r="BF165" s="18">
        <v>0</v>
      </c>
      <c r="BG165" s="18">
        <v>100</v>
      </c>
      <c r="BH165" s="18">
        <v>100</v>
      </c>
      <c r="BI165" s="18">
        <v>0</v>
      </c>
      <c r="BJ165" s="18">
        <v>100</v>
      </c>
    </row>
    <row r="166" spans="1:62">
      <c r="A166" s="9">
        <v>4540</v>
      </c>
      <c r="B166" s="10" t="s">
        <v>118</v>
      </c>
      <c r="C166" s="10" t="s">
        <v>268</v>
      </c>
      <c r="D166" s="11">
        <v>6251</v>
      </c>
      <c r="E166" s="11" t="s">
        <v>120</v>
      </c>
      <c r="F166" s="11" t="s">
        <v>121</v>
      </c>
      <c r="G166" s="12">
        <v>0</v>
      </c>
      <c r="H166" s="12">
        <v>2</v>
      </c>
      <c r="I166" s="13">
        <v>0</v>
      </c>
      <c r="J166" s="10" t="s">
        <v>178</v>
      </c>
      <c r="K166" s="10"/>
      <c r="L166" s="10" t="s">
        <v>179</v>
      </c>
      <c r="M166" s="24" t="s">
        <v>379</v>
      </c>
      <c r="N166" s="24" t="str">
        <f t="shared" si="21"/>
        <v>NUCLEAR</v>
      </c>
      <c r="O166" s="24"/>
      <c r="P166" s="12">
        <v>0</v>
      </c>
      <c r="Q166" s="14">
        <v>0.93179999999999996</v>
      </c>
      <c r="R166" s="15">
        <v>2708.6</v>
      </c>
      <c r="S166" s="12">
        <v>0</v>
      </c>
      <c r="T166" s="15">
        <v>0</v>
      </c>
      <c r="U166" s="16">
        <v>0</v>
      </c>
      <c r="V166" s="14">
        <v>0</v>
      </c>
      <c r="W166" s="12">
        <v>0</v>
      </c>
      <c r="X166" s="15">
        <v>0</v>
      </c>
      <c r="Y166" s="15">
        <v>0</v>
      </c>
      <c r="Z166" s="15">
        <v>22109283</v>
      </c>
      <c r="AA166" s="15">
        <v>0</v>
      </c>
      <c r="AB166" s="17">
        <v>0</v>
      </c>
      <c r="AC166" s="17">
        <v>0</v>
      </c>
      <c r="AD166" s="18" t="s">
        <v>130</v>
      </c>
      <c r="AE166" s="15">
        <v>0</v>
      </c>
      <c r="AF166" s="15">
        <v>0</v>
      </c>
      <c r="AG166" s="15">
        <v>0</v>
      </c>
      <c r="AH166" s="15">
        <v>22109283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22109283</v>
      </c>
      <c r="AQ166" s="15">
        <v>0</v>
      </c>
      <c r="AR166" s="15">
        <v>0</v>
      </c>
      <c r="AS166" s="15">
        <v>0</v>
      </c>
      <c r="AT166" s="15">
        <v>22109283</v>
      </c>
      <c r="AU166" s="18">
        <v>0</v>
      </c>
      <c r="AV166" s="18">
        <v>0</v>
      </c>
      <c r="AW166" s="18">
        <v>0</v>
      </c>
      <c r="AX166" s="18">
        <v>100</v>
      </c>
      <c r="AY166" s="18">
        <v>0</v>
      </c>
      <c r="AZ166" s="18">
        <v>0</v>
      </c>
      <c r="BA166" s="18">
        <v>0</v>
      </c>
      <c r="BB166" s="18">
        <v>0</v>
      </c>
      <c r="BC166" s="18">
        <v>0</v>
      </c>
      <c r="BD166" s="18">
        <v>0</v>
      </c>
      <c r="BE166" s="18">
        <v>0</v>
      </c>
      <c r="BF166" s="18">
        <v>100</v>
      </c>
      <c r="BG166" s="18">
        <v>0</v>
      </c>
      <c r="BH166" s="18">
        <v>0</v>
      </c>
      <c r="BI166" s="18">
        <v>0</v>
      </c>
      <c r="BJ166" s="18">
        <v>100</v>
      </c>
    </row>
    <row r="167" spans="1:62">
      <c r="A167" s="9">
        <v>4541</v>
      </c>
      <c r="B167" s="10" t="s">
        <v>118</v>
      </c>
      <c r="C167" s="10" t="s">
        <v>238</v>
      </c>
      <c r="D167" s="11">
        <v>50263</v>
      </c>
      <c r="E167" s="11" t="s">
        <v>120</v>
      </c>
      <c r="F167" s="11" t="s">
        <v>121</v>
      </c>
      <c r="G167" s="12">
        <v>0</v>
      </c>
      <c r="H167" s="12">
        <v>1</v>
      </c>
      <c r="I167" s="13">
        <v>1</v>
      </c>
      <c r="J167" s="10" t="s">
        <v>125</v>
      </c>
      <c r="K167" s="10" t="s">
        <v>126</v>
      </c>
      <c r="L167" s="10" t="s">
        <v>126</v>
      </c>
      <c r="M167" s="24" t="s">
        <v>409</v>
      </c>
      <c r="N167" s="24" t="str">
        <f t="shared" si="17"/>
        <v>NG_IC</v>
      </c>
      <c r="O167" s="24"/>
      <c r="P167" s="12">
        <v>0</v>
      </c>
      <c r="Q167" s="14">
        <v>0.14000000000000001</v>
      </c>
      <c r="R167" s="15">
        <v>6</v>
      </c>
      <c r="S167" s="12">
        <v>1</v>
      </c>
      <c r="T167" s="15">
        <v>372524.79999999999</v>
      </c>
      <c r="U167" s="16">
        <v>6.7400000000000002E-2</v>
      </c>
      <c r="V167" s="14">
        <v>0.4</v>
      </c>
      <c r="W167" s="12">
        <v>0</v>
      </c>
      <c r="X167" s="15">
        <v>205167.6</v>
      </c>
      <c r="Y167" s="15">
        <v>100161.2</v>
      </c>
      <c r="Z167" s="15">
        <v>7360.78</v>
      </c>
      <c r="AA167" s="15">
        <v>12037.8598</v>
      </c>
      <c r="AB167" s="17">
        <v>3270.8108999999999</v>
      </c>
      <c r="AC167" s="17">
        <v>117.2221</v>
      </c>
      <c r="AD167" s="18">
        <v>27873.078699999998</v>
      </c>
      <c r="AE167" s="15">
        <v>0</v>
      </c>
      <c r="AF167" s="15">
        <v>105.39400000000001</v>
      </c>
      <c r="AG167" s="15">
        <v>7255.3860000000004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7360.78</v>
      </c>
      <c r="AQ167" s="15">
        <v>0</v>
      </c>
      <c r="AR167" s="15">
        <v>0</v>
      </c>
      <c r="AS167" s="15">
        <v>7360.78</v>
      </c>
      <c r="AT167" s="15">
        <v>0</v>
      </c>
      <c r="AU167" s="18">
        <v>0</v>
      </c>
      <c r="AV167" s="18">
        <v>1.4318</v>
      </c>
      <c r="AW167" s="18">
        <v>98.568200000000004</v>
      </c>
      <c r="AX167" s="18">
        <v>0</v>
      </c>
      <c r="AY167" s="18">
        <v>0</v>
      </c>
      <c r="AZ167" s="18">
        <v>0</v>
      </c>
      <c r="BA167" s="18">
        <v>0</v>
      </c>
      <c r="BB167" s="18">
        <v>0</v>
      </c>
      <c r="BC167" s="18">
        <v>0</v>
      </c>
      <c r="BD167" s="18">
        <v>0</v>
      </c>
      <c r="BE167" s="18">
        <v>0</v>
      </c>
      <c r="BF167" s="18">
        <v>100</v>
      </c>
      <c r="BG167" s="18">
        <v>0</v>
      </c>
      <c r="BH167" s="18">
        <v>0</v>
      </c>
      <c r="BI167" s="18">
        <v>100</v>
      </c>
      <c r="BJ167" s="18">
        <v>0</v>
      </c>
    </row>
    <row r="168" spans="1:62">
      <c r="A168" s="9">
        <v>4542</v>
      </c>
      <c r="B168" s="10" t="s">
        <v>118</v>
      </c>
      <c r="C168" s="10" t="s">
        <v>269</v>
      </c>
      <c r="D168" s="11">
        <v>4266</v>
      </c>
      <c r="E168" s="11" t="s">
        <v>120</v>
      </c>
      <c r="F168" s="11" t="s">
        <v>121</v>
      </c>
      <c r="G168" s="12">
        <v>2</v>
      </c>
      <c r="H168" s="12">
        <v>2</v>
      </c>
      <c r="I168" s="13">
        <v>1</v>
      </c>
      <c r="J168" s="10" t="s">
        <v>125</v>
      </c>
      <c r="K168" s="10" t="s">
        <v>126</v>
      </c>
      <c r="L168" s="10" t="s">
        <v>126</v>
      </c>
      <c r="M168" s="24" t="s">
        <v>379</v>
      </c>
      <c r="N168" s="24" t="str">
        <f t="shared" ref="N168:N171" si="22">IF(L168="GAS",IF(AND(NOT(ISERR(FIND("C",M168))), ISERR(FIND("IC",M168))),"NG_CCGT","NG_" &amp; IF(LEN(M168)=2,M168,MID(M168,2,2))),IF(L168="COAL",L168 &amp; "_" &amp; J168,L168))</f>
        <v>NG_ST</v>
      </c>
      <c r="O168" s="24"/>
      <c r="P168" s="12">
        <v>0</v>
      </c>
      <c r="Q168" s="14">
        <v>5.2600000000000001E-2</v>
      </c>
      <c r="R168" s="15">
        <v>126.5</v>
      </c>
      <c r="S168" s="12">
        <v>0</v>
      </c>
      <c r="T168" s="15">
        <v>0</v>
      </c>
      <c r="U168" s="16">
        <v>0</v>
      </c>
      <c r="V168" s="14">
        <v>0</v>
      </c>
      <c r="W168" s="12">
        <v>0</v>
      </c>
      <c r="X168" s="15">
        <v>967957.625</v>
      </c>
      <c r="Y168" s="15">
        <v>394643.17499999999</v>
      </c>
      <c r="Z168" s="15">
        <v>58233</v>
      </c>
      <c r="AA168" s="15">
        <v>58164.613899999997</v>
      </c>
      <c r="AB168" s="17">
        <v>1997.6513</v>
      </c>
      <c r="AC168" s="17">
        <v>120.05889999999999</v>
      </c>
      <c r="AD168" s="18">
        <v>16622.149399999998</v>
      </c>
      <c r="AE168" s="15">
        <v>0</v>
      </c>
      <c r="AF168" s="15">
        <v>909.00099999999998</v>
      </c>
      <c r="AG168" s="15">
        <v>57323.999000000003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58233</v>
      </c>
      <c r="AQ168" s="15">
        <v>0</v>
      </c>
      <c r="AR168" s="15">
        <v>0</v>
      </c>
      <c r="AS168" s="15">
        <v>58233</v>
      </c>
      <c r="AT168" s="15">
        <v>0</v>
      </c>
      <c r="AU168" s="18">
        <v>0</v>
      </c>
      <c r="AV168" s="18">
        <v>1.5609999999999999</v>
      </c>
      <c r="AW168" s="18">
        <v>98.438999999999993</v>
      </c>
      <c r="AX168" s="18">
        <v>0</v>
      </c>
      <c r="AY168" s="18">
        <v>0</v>
      </c>
      <c r="AZ168" s="18">
        <v>0</v>
      </c>
      <c r="BA168" s="18">
        <v>0</v>
      </c>
      <c r="BB168" s="18">
        <v>0</v>
      </c>
      <c r="BC168" s="18">
        <v>0</v>
      </c>
      <c r="BD168" s="18">
        <v>0</v>
      </c>
      <c r="BE168" s="18">
        <v>0</v>
      </c>
      <c r="BF168" s="18">
        <v>100</v>
      </c>
      <c r="BG168" s="18">
        <v>0</v>
      </c>
      <c r="BH168" s="18">
        <v>0</v>
      </c>
      <c r="BI168" s="18">
        <v>100</v>
      </c>
      <c r="BJ168" s="18">
        <v>0</v>
      </c>
    </row>
    <row r="169" spans="1:62">
      <c r="A169" s="9">
        <v>4544</v>
      </c>
      <c r="B169" s="10" t="s">
        <v>118</v>
      </c>
      <c r="C169" s="10" t="s">
        <v>308</v>
      </c>
      <c r="D169" s="11">
        <v>55390</v>
      </c>
      <c r="E169" s="11" t="s">
        <v>120</v>
      </c>
      <c r="F169" s="11" t="s">
        <v>121</v>
      </c>
      <c r="G169" s="12">
        <v>0</v>
      </c>
      <c r="H169" s="12">
        <v>6</v>
      </c>
      <c r="I169" s="13">
        <v>1</v>
      </c>
      <c r="J169" s="10" t="s">
        <v>315</v>
      </c>
      <c r="K169" s="10" t="s">
        <v>123</v>
      </c>
      <c r="L169" s="10" t="s">
        <v>123</v>
      </c>
      <c r="M169" s="24" t="s">
        <v>409</v>
      </c>
      <c r="N169" s="24" t="str">
        <f t="shared" si="22"/>
        <v>OIL</v>
      </c>
      <c r="O169" s="24"/>
      <c r="P169" s="12">
        <v>0</v>
      </c>
      <c r="Q169" s="14">
        <v>1E-3</v>
      </c>
      <c r="R169" s="15">
        <v>10.8</v>
      </c>
      <c r="S169" s="12">
        <v>0</v>
      </c>
      <c r="T169" s="15">
        <v>0</v>
      </c>
      <c r="U169" s="16">
        <v>0</v>
      </c>
      <c r="V169" s="14">
        <v>0</v>
      </c>
      <c r="W169" s="12">
        <v>0</v>
      </c>
      <c r="X169" s="15">
        <v>1229</v>
      </c>
      <c r="Y169" s="15">
        <v>301</v>
      </c>
      <c r="Z169" s="15">
        <v>97.998999999999995</v>
      </c>
      <c r="AA169" s="15">
        <v>100.5478</v>
      </c>
      <c r="AB169" s="17">
        <v>2052.0176000000001</v>
      </c>
      <c r="AC169" s="17">
        <v>163.04490000000001</v>
      </c>
      <c r="AD169" s="18">
        <v>12540.944299999999</v>
      </c>
      <c r="AE169" s="15">
        <v>0</v>
      </c>
      <c r="AF169" s="15">
        <v>97.998999999999995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97.998999999999995</v>
      </c>
      <c r="AQ169" s="15">
        <v>0</v>
      </c>
      <c r="AR169" s="15">
        <v>0</v>
      </c>
      <c r="AS169" s="15">
        <v>97.998999999999995</v>
      </c>
      <c r="AT169" s="15">
        <v>0</v>
      </c>
      <c r="AU169" s="18">
        <v>0</v>
      </c>
      <c r="AV169" s="18">
        <v>100</v>
      </c>
      <c r="AW169" s="18">
        <v>0</v>
      </c>
      <c r="AX169" s="18">
        <v>0</v>
      </c>
      <c r="AY169" s="18">
        <v>0</v>
      </c>
      <c r="AZ169" s="18">
        <v>0</v>
      </c>
      <c r="BA169" s="18">
        <v>0</v>
      </c>
      <c r="BB169" s="18">
        <v>0</v>
      </c>
      <c r="BC169" s="18">
        <v>0</v>
      </c>
      <c r="BD169" s="18">
        <v>0</v>
      </c>
      <c r="BE169" s="18">
        <v>0</v>
      </c>
      <c r="BF169" s="18">
        <v>100</v>
      </c>
      <c r="BG169" s="18">
        <v>0</v>
      </c>
      <c r="BH169" s="18">
        <v>0</v>
      </c>
      <c r="BI169" s="18">
        <v>100</v>
      </c>
      <c r="BJ169" s="18">
        <v>0</v>
      </c>
    </row>
    <row r="170" spans="1:62">
      <c r="A170" s="9">
        <v>4545</v>
      </c>
      <c r="B170" s="10" t="s">
        <v>118</v>
      </c>
      <c r="C170" s="10" t="s">
        <v>270</v>
      </c>
      <c r="D170" s="11">
        <v>3504</v>
      </c>
      <c r="E170" s="11" t="s">
        <v>120</v>
      </c>
      <c r="F170" s="11" t="s">
        <v>121</v>
      </c>
      <c r="G170" s="12">
        <v>2</v>
      </c>
      <c r="H170" s="12">
        <v>7</v>
      </c>
      <c r="I170" s="13">
        <v>1</v>
      </c>
      <c r="J170" s="10" t="s">
        <v>125</v>
      </c>
      <c r="K170" s="10" t="s">
        <v>126</v>
      </c>
      <c r="L170" s="10" t="s">
        <v>126</v>
      </c>
      <c r="M170" s="25" t="s">
        <v>379</v>
      </c>
      <c r="N170" s="24" t="str">
        <f t="shared" si="22"/>
        <v>NG_ST</v>
      </c>
      <c r="O170" s="24" t="s">
        <v>393</v>
      </c>
      <c r="P170" s="12">
        <v>0</v>
      </c>
      <c r="Q170" s="14">
        <v>0.125</v>
      </c>
      <c r="R170" s="15">
        <v>713.4</v>
      </c>
      <c r="S170" s="12">
        <v>0</v>
      </c>
      <c r="T170" s="15">
        <v>0</v>
      </c>
      <c r="U170" s="16">
        <v>0</v>
      </c>
      <c r="V170" s="14">
        <v>0</v>
      </c>
      <c r="W170" s="12">
        <v>0</v>
      </c>
      <c r="X170" s="15">
        <v>8888412.7630000003</v>
      </c>
      <c r="Y170" s="15">
        <v>4994331.9939999999</v>
      </c>
      <c r="Z170" s="15">
        <v>781390</v>
      </c>
      <c r="AA170" s="15">
        <v>528845.98129999998</v>
      </c>
      <c r="AB170" s="17">
        <v>1353.6031</v>
      </c>
      <c r="AC170" s="17">
        <v>118.8754</v>
      </c>
      <c r="AD170" s="18">
        <v>11375.1299</v>
      </c>
      <c r="AE170" s="15">
        <v>0</v>
      </c>
      <c r="AF170" s="15">
        <v>0</v>
      </c>
      <c r="AG170" s="15">
        <v>781390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781390</v>
      </c>
      <c r="AQ170" s="15">
        <v>0</v>
      </c>
      <c r="AR170" s="15">
        <v>0</v>
      </c>
      <c r="AS170" s="15">
        <v>781390</v>
      </c>
      <c r="AT170" s="15">
        <v>0</v>
      </c>
      <c r="AU170" s="18">
        <v>0</v>
      </c>
      <c r="AV170" s="18">
        <v>0</v>
      </c>
      <c r="AW170" s="18">
        <v>100</v>
      </c>
      <c r="AX170" s="18">
        <v>0</v>
      </c>
      <c r="AY170" s="18">
        <v>0</v>
      </c>
      <c r="AZ170" s="18">
        <v>0</v>
      </c>
      <c r="BA170" s="18">
        <v>0</v>
      </c>
      <c r="BB170" s="18">
        <v>0</v>
      </c>
      <c r="BC170" s="18">
        <v>0</v>
      </c>
      <c r="BD170" s="18">
        <v>0</v>
      </c>
      <c r="BE170" s="18">
        <v>0</v>
      </c>
      <c r="BF170" s="18">
        <v>100</v>
      </c>
      <c r="BG170" s="18">
        <v>0</v>
      </c>
      <c r="BH170" s="18">
        <v>0</v>
      </c>
      <c r="BI170" s="18">
        <v>100</v>
      </c>
      <c r="BJ170" s="18">
        <v>0</v>
      </c>
    </row>
    <row r="171" spans="1:62">
      <c r="A171" s="9">
        <v>4546</v>
      </c>
      <c r="B171" s="10" t="s">
        <v>118</v>
      </c>
      <c r="C171" s="10" t="s">
        <v>338</v>
      </c>
      <c r="D171" s="11">
        <v>55588</v>
      </c>
      <c r="E171" s="11" t="s">
        <v>120</v>
      </c>
      <c r="F171" s="11" t="s">
        <v>121</v>
      </c>
      <c r="G171" s="12">
        <v>0</v>
      </c>
      <c r="H171" s="12">
        <v>4</v>
      </c>
      <c r="I171" s="13">
        <v>1</v>
      </c>
      <c r="J171" s="10" t="s">
        <v>313</v>
      </c>
      <c r="K171" s="10"/>
      <c r="L171" s="10" t="s">
        <v>314</v>
      </c>
      <c r="M171" s="24" t="s">
        <v>409</v>
      </c>
      <c r="N171" s="24" t="str">
        <f t="shared" si="22"/>
        <v>BIOMASS</v>
      </c>
      <c r="O171" s="24"/>
      <c r="P171" s="12">
        <v>0</v>
      </c>
      <c r="Q171" s="14">
        <v>0.70089999999999997</v>
      </c>
      <c r="R171" s="15">
        <v>4</v>
      </c>
      <c r="S171" s="12">
        <v>0</v>
      </c>
      <c r="T171" s="15">
        <v>0</v>
      </c>
      <c r="U171" s="16">
        <v>0</v>
      </c>
      <c r="V171" s="14">
        <v>0</v>
      </c>
      <c r="W171" s="12">
        <v>0</v>
      </c>
      <c r="X171" s="15">
        <v>307973</v>
      </c>
      <c r="Y171" s="15">
        <v>97637</v>
      </c>
      <c r="Z171" s="15">
        <v>24560.001</v>
      </c>
      <c r="AA171" s="15">
        <v>0</v>
      </c>
      <c r="AB171" s="17">
        <v>0</v>
      </c>
      <c r="AC171" s="17">
        <v>0</v>
      </c>
      <c r="AD171" s="18">
        <v>12539.6168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24560.001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24560.001</v>
      </c>
      <c r="AR171" s="15">
        <v>24560.001</v>
      </c>
      <c r="AS171" s="15">
        <v>24560.001</v>
      </c>
      <c r="AT171" s="15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100</v>
      </c>
      <c r="BA171" s="18">
        <v>0</v>
      </c>
      <c r="BB171" s="18">
        <v>0</v>
      </c>
      <c r="BC171" s="18">
        <v>0</v>
      </c>
      <c r="BD171" s="18">
        <v>0</v>
      </c>
      <c r="BE171" s="18">
        <v>0</v>
      </c>
      <c r="BF171" s="18">
        <v>0</v>
      </c>
      <c r="BG171" s="18">
        <v>100</v>
      </c>
      <c r="BH171" s="18">
        <v>100</v>
      </c>
      <c r="BI171" s="18">
        <v>100</v>
      </c>
      <c r="BJ171" s="18">
        <v>0</v>
      </c>
    </row>
    <row r="172" spans="1:62">
      <c r="A172" s="9">
        <v>4547</v>
      </c>
      <c r="B172" s="10" t="s">
        <v>118</v>
      </c>
      <c r="C172" s="10" t="s">
        <v>271</v>
      </c>
      <c r="D172" s="11">
        <v>55015</v>
      </c>
      <c r="E172" s="11" t="s">
        <v>120</v>
      </c>
      <c r="F172" s="11" t="s">
        <v>121</v>
      </c>
      <c r="G172" s="12">
        <v>4</v>
      </c>
      <c r="H172" s="12">
        <v>4</v>
      </c>
      <c r="I172" s="13">
        <v>1</v>
      </c>
      <c r="J172" s="10" t="s">
        <v>125</v>
      </c>
      <c r="K172" s="10" t="s">
        <v>126</v>
      </c>
      <c r="L172" s="10" t="s">
        <v>126</v>
      </c>
      <c r="M172" s="24" t="s">
        <v>410</v>
      </c>
      <c r="N172" s="24" t="str">
        <f t="shared" si="17"/>
        <v>NG_GT</v>
      </c>
      <c r="O172" s="24"/>
      <c r="P172" s="12">
        <v>0</v>
      </c>
      <c r="Q172" s="14">
        <v>0.6522</v>
      </c>
      <c r="R172" s="15">
        <v>572</v>
      </c>
      <c r="S172" s="12">
        <v>1</v>
      </c>
      <c r="T172" s="15">
        <v>21043145.600000001</v>
      </c>
      <c r="U172" s="16">
        <v>0.53</v>
      </c>
      <c r="V172" s="14">
        <v>0.41408</v>
      </c>
      <c r="W172" s="12">
        <v>0</v>
      </c>
      <c r="X172" s="15">
        <v>18322758.4771</v>
      </c>
      <c r="Y172" s="15">
        <v>7654050.0957000004</v>
      </c>
      <c r="Z172" s="15">
        <v>3267994.24</v>
      </c>
      <c r="AA172" s="15">
        <v>1089993.7485</v>
      </c>
      <c r="AB172" s="17">
        <v>667.072</v>
      </c>
      <c r="AC172" s="17">
        <v>118.85590000000001</v>
      </c>
      <c r="AD172" s="18">
        <v>5606.7290999999996</v>
      </c>
      <c r="AE172" s="15">
        <v>0</v>
      </c>
      <c r="AF172" s="15">
        <v>0</v>
      </c>
      <c r="AG172" s="15">
        <v>2279922.3760000002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988071.86399999994</v>
      </c>
      <c r="AO172" s="15">
        <v>0</v>
      </c>
      <c r="AP172" s="15">
        <v>3267994.24</v>
      </c>
      <c r="AQ172" s="15">
        <v>0</v>
      </c>
      <c r="AR172" s="15">
        <v>0</v>
      </c>
      <c r="AS172" s="15">
        <v>3267994.24</v>
      </c>
      <c r="AT172" s="15">
        <v>0</v>
      </c>
      <c r="AU172" s="18">
        <v>0</v>
      </c>
      <c r="AV172" s="18">
        <v>0</v>
      </c>
      <c r="AW172" s="18">
        <v>69.765199999999993</v>
      </c>
      <c r="AX172" s="18">
        <v>0</v>
      </c>
      <c r="AY172" s="18">
        <v>0</v>
      </c>
      <c r="AZ172" s="18">
        <v>0</v>
      </c>
      <c r="BA172" s="18">
        <v>0</v>
      </c>
      <c r="BB172" s="18">
        <v>0</v>
      </c>
      <c r="BC172" s="18">
        <v>0</v>
      </c>
      <c r="BD172" s="18">
        <v>30.2348</v>
      </c>
      <c r="BE172" s="18">
        <v>0</v>
      </c>
      <c r="BF172" s="18">
        <v>100</v>
      </c>
      <c r="BG172" s="18">
        <v>0</v>
      </c>
      <c r="BH172" s="18">
        <v>0</v>
      </c>
      <c r="BI172" s="18">
        <v>100</v>
      </c>
      <c r="BJ172" s="18">
        <v>0</v>
      </c>
    </row>
    <row r="173" spans="1:62">
      <c r="A173" s="9">
        <v>4548</v>
      </c>
      <c r="B173" s="10" t="s">
        <v>118</v>
      </c>
      <c r="C173" s="10" t="s">
        <v>291</v>
      </c>
      <c r="D173" s="11">
        <v>56211</v>
      </c>
      <c r="E173" s="11" t="s">
        <v>120</v>
      </c>
      <c r="F173" s="11" t="s">
        <v>121</v>
      </c>
      <c r="G173" s="12">
        <v>0</v>
      </c>
      <c r="H173" s="12">
        <v>1</v>
      </c>
      <c r="I173" s="13">
        <v>0</v>
      </c>
      <c r="J173" s="10" t="s">
        <v>150</v>
      </c>
      <c r="K173" s="10"/>
      <c r="L173" s="10" t="s">
        <v>151</v>
      </c>
      <c r="M173" s="24" t="s">
        <v>411</v>
      </c>
      <c r="N173" s="24" t="str">
        <f t="shared" ref="N173:N181" si="23">IF(L173="GAS",IF(AND(NOT(ISERR(FIND("C",M173))), ISERR(FIND("IC",M173))),"NG_CCGT","NG_" &amp; IF(LEN(M173)=2,M173,MID(M173,2,2))),IF(L173="COAL",L173 &amp; "_" &amp; J173,L173))</f>
        <v>WIND</v>
      </c>
      <c r="O173" s="24"/>
      <c r="P173" s="12">
        <v>0</v>
      </c>
      <c r="Q173" s="14">
        <v>0.33429999999999999</v>
      </c>
      <c r="R173" s="15">
        <v>37.5</v>
      </c>
      <c r="S173" s="12">
        <v>0</v>
      </c>
      <c r="T173" s="15">
        <v>0</v>
      </c>
      <c r="U173" s="16">
        <v>0</v>
      </c>
      <c r="V173" s="19">
        <v>0</v>
      </c>
      <c r="W173" s="12">
        <v>0</v>
      </c>
      <c r="X173" s="15">
        <v>0</v>
      </c>
      <c r="Y173" s="15">
        <v>0</v>
      </c>
      <c r="Z173" s="15">
        <v>109809</v>
      </c>
      <c r="AA173" s="15">
        <v>0</v>
      </c>
      <c r="AB173" s="17">
        <v>0</v>
      </c>
      <c r="AC173" s="17">
        <v>0</v>
      </c>
      <c r="AD173" s="18" t="s">
        <v>130</v>
      </c>
      <c r="AE173" s="15">
        <v>0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  <c r="AK173" s="15">
        <v>109809</v>
      </c>
      <c r="AL173" s="15">
        <v>0</v>
      </c>
      <c r="AM173" s="15">
        <v>0</v>
      </c>
      <c r="AN173" s="15">
        <v>0</v>
      </c>
      <c r="AO173" s="15">
        <v>0</v>
      </c>
      <c r="AP173" s="15">
        <v>0</v>
      </c>
      <c r="AQ173" s="15">
        <v>109809</v>
      </c>
      <c r="AR173" s="15">
        <v>109809</v>
      </c>
      <c r="AS173" s="15">
        <v>0</v>
      </c>
      <c r="AT173" s="15">
        <v>109809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8">
        <v>100</v>
      </c>
      <c r="BB173" s="18">
        <v>0</v>
      </c>
      <c r="BC173" s="18">
        <v>0</v>
      </c>
      <c r="BD173" s="18">
        <v>0</v>
      </c>
      <c r="BE173" s="18">
        <v>0</v>
      </c>
      <c r="BF173" s="18">
        <v>0</v>
      </c>
      <c r="BG173" s="18">
        <v>100</v>
      </c>
      <c r="BH173" s="18">
        <v>100</v>
      </c>
      <c r="BI173" s="18">
        <v>0</v>
      </c>
      <c r="BJ173" s="18">
        <v>100</v>
      </c>
    </row>
    <row r="174" spans="1:62">
      <c r="A174" s="9">
        <v>4549</v>
      </c>
      <c r="B174" s="10" t="s">
        <v>118</v>
      </c>
      <c r="C174" s="10" t="s">
        <v>272</v>
      </c>
      <c r="D174" s="11">
        <v>56212</v>
      </c>
      <c r="E174" s="11" t="s">
        <v>120</v>
      </c>
      <c r="F174" s="11" t="s">
        <v>121</v>
      </c>
      <c r="G174" s="12">
        <v>0</v>
      </c>
      <c r="H174" s="12">
        <v>1</v>
      </c>
      <c r="I174" s="13">
        <v>0</v>
      </c>
      <c r="J174" s="10" t="s">
        <v>150</v>
      </c>
      <c r="K174" s="10"/>
      <c r="L174" s="10" t="s">
        <v>151</v>
      </c>
      <c r="M174" s="24" t="s">
        <v>411</v>
      </c>
      <c r="N174" s="24" t="str">
        <f t="shared" si="23"/>
        <v>WIND</v>
      </c>
      <c r="O174" s="24"/>
      <c r="P174" s="12">
        <v>0</v>
      </c>
      <c r="Q174" s="14">
        <v>0.3488</v>
      </c>
      <c r="R174" s="15">
        <v>91.5</v>
      </c>
      <c r="S174" s="12">
        <v>0</v>
      </c>
      <c r="T174" s="15">
        <v>0</v>
      </c>
      <c r="U174" s="16">
        <v>0</v>
      </c>
      <c r="V174" s="14">
        <v>0</v>
      </c>
      <c r="W174" s="12">
        <v>0</v>
      </c>
      <c r="X174" s="15">
        <v>0</v>
      </c>
      <c r="Y174" s="15">
        <v>0</v>
      </c>
      <c r="Z174" s="15">
        <v>279581</v>
      </c>
      <c r="AA174" s="15">
        <v>0</v>
      </c>
      <c r="AB174" s="17">
        <v>0</v>
      </c>
      <c r="AC174" s="17">
        <v>0</v>
      </c>
      <c r="AD174" s="18" t="s">
        <v>130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279581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279581</v>
      </c>
      <c r="AR174" s="15">
        <v>279581</v>
      </c>
      <c r="AS174" s="15">
        <v>0</v>
      </c>
      <c r="AT174" s="15">
        <v>279581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8">
        <v>100</v>
      </c>
      <c r="BB174" s="18">
        <v>0</v>
      </c>
      <c r="BC174" s="18">
        <v>0</v>
      </c>
      <c r="BD174" s="18">
        <v>0</v>
      </c>
      <c r="BE174" s="18">
        <v>0</v>
      </c>
      <c r="BF174" s="18">
        <v>0</v>
      </c>
      <c r="BG174" s="18">
        <v>100</v>
      </c>
      <c r="BH174" s="18">
        <v>100</v>
      </c>
      <c r="BI174" s="18">
        <v>0</v>
      </c>
      <c r="BJ174" s="18">
        <v>100</v>
      </c>
    </row>
    <row r="175" spans="1:62">
      <c r="A175" s="9">
        <v>4550</v>
      </c>
      <c r="B175" s="10" t="s">
        <v>118</v>
      </c>
      <c r="C175" s="10" t="s">
        <v>273</v>
      </c>
      <c r="D175" s="11">
        <v>56311</v>
      </c>
      <c r="E175" s="11" t="s">
        <v>120</v>
      </c>
      <c r="F175" s="11" t="s">
        <v>121</v>
      </c>
      <c r="G175" s="12">
        <v>0</v>
      </c>
      <c r="H175" s="12">
        <v>1</v>
      </c>
      <c r="I175" s="13">
        <v>0</v>
      </c>
      <c r="J175" s="10" t="s">
        <v>150</v>
      </c>
      <c r="K175" s="10"/>
      <c r="L175" s="10" t="s">
        <v>151</v>
      </c>
      <c r="M175" s="24" t="s">
        <v>411</v>
      </c>
      <c r="N175" s="24" t="str">
        <f t="shared" si="23"/>
        <v>WIND</v>
      </c>
      <c r="O175" s="24"/>
      <c r="P175" s="12">
        <v>0</v>
      </c>
      <c r="Q175" s="14">
        <v>0.34329999999999999</v>
      </c>
      <c r="R175" s="15">
        <v>135</v>
      </c>
      <c r="S175" s="12">
        <v>0</v>
      </c>
      <c r="T175" s="15">
        <v>0</v>
      </c>
      <c r="U175" s="16">
        <v>0</v>
      </c>
      <c r="V175" s="14">
        <v>0</v>
      </c>
      <c r="W175" s="12">
        <v>0</v>
      </c>
      <c r="X175" s="15">
        <v>0</v>
      </c>
      <c r="Y175" s="15">
        <v>0</v>
      </c>
      <c r="Z175" s="15">
        <v>406006</v>
      </c>
      <c r="AA175" s="15">
        <v>0</v>
      </c>
      <c r="AB175" s="17">
        <v>0</v>
      </c>
      <c r="AC175" s="17">
        <v>0</v>
      </c>
      <c r="AD175" s="18" t="s">
        <v>130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406006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406006</v>
      </c>
      <c r="AR175" s="15">
        <v>406006</v>
      </c>
      <c r="AS175" s="15">
        <v>0</v>
      </c>
      <c r="AT175" s="15">
        <v>406006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8">
        <v>100</v>
      </c>
      <c r="BB175" s="18">
        <v>0</v>
      </c>
      <c r="BC175" s="18">
        <v>0</v>
      </c>
      <c r="BD175" s="18">
        <v>0</v>
      </c>
      <c r="BE175" s="18">
        <v>0</v>
      </c>
      <c r="BF175" s="18">
        <v>0</v>
      </c>
      <c r="BG175" s="18">
        <v>100</v>
      </c>
      <c r="BH175" s="18">
        <v>100</v>
      </c>
      <c r="BI175" s="18">
        <v>0</v>
      </c>
      <c r="BJ175" s="18">
        <v>100</v>
      </c>
    </row>
    <row r="176" spans="1:62">
      <c r="A176" s="9">
        <v>4551</v>
      </c>
      <c r="B176" s="10" t="s">
        <v>118</v>
      </c>
      <c r="C176" s="10" t="s">
        <v>274</v>
      </c>
      <c r="D176" s="11">
        <v>56337</v>
      </c>
      <c r="E176" s="11" t="s">
        <v>120</v>
      </c>
      <c r="F176" s="11" t="s">
        <v>121</v>
      </c>
      <c r="G176" s="12">
        <v>0</v>
      </c>
      <c r="H176" s="12">
        <v>1</v>
      </c>
      <c r="I176" s="13">
        <v>0</v>
      </c>
      <c r="J176" s="10" t="s">
        <v>150</v>
      </c>
      <c r="K176" s="10"/>
      <c r="L176" s="10" t="s">
        <v>151</v>
      </c>
      <c r="M176" s="24" t="s">
        <v>411</v>
      </c>
      <c r="N176" s="24" t="str">
        <f t="shared" si="23"/>
        <v>WIND</v>
      </c>
      <c r="O176" s="24"/>
      <c r="P176" s="12">
        <v>0</v>
      </c>
      <c r="Q176" s="14">
        <v>0.1731</v>
      </c>
      <c r="R176" s="15">
        <v>241</v>
      </c>
      <c r="S176" s="12">
        <v>0</v>
      </c>
      <c r="T176" s="15">
        <v>0</v>
      </c>
      <c r="U176" s="16">
        <v>0</v>
      </c>
      <c r="V176" s="14">
        <v>0</v>
      </c>
      <c r="W176" s="12">
        <v>0</v>
      </c>
      <c r="X176" s="15">
        <v>0</v>
      </c>
      <c r="Y176" s="15">
        <v>0</v>
      </c>
      <c r="Z176" s="15">
        <v>365547</v>
      </c>
      <c r="AA176" s="15">
        <v>0</v>
      </c>
      <c r="AB176" s="17">
        <v>0</v>
      </c>
      <c r="AC176" s="17">
        <v>0</v>
      </c>
      <c r="AD176" s="18" t="s">
        <v>130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365547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365547</v>
      </c>
      <c r="AR176" s="15">
        <v>365547</v>
      </c>
      <c r="AS176" s="15">
        <v>0</v>
      </c>
      <c r="AT176" s="15">
        <v>365547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0</v>
      </c>
      <c r="BA176" s="18">
        <v>100</v>
      </c>
      <c r="BB176" s="18">
        <v>0</v>
      </c>
      <c r="BC176" s="18">
        <v>0</v>
      </c>
      <c r="BD176" s="18">
        <v>0</v>
      </c>
      <c r="BE176" s="18">
        <v>0</v>
      </c>
      <c r="BF176" s="18">
        <v>0</v>
      </c>
      <c r="BG176" s="18">
        <v>100</v>
      </c>
      <c r="BH176" s="18">
        <v>100</v>
      </c>
      <c r="BI176" s="18">
        <v>0</v>
      </c>
      <c r="BJ176" s="18">
        <v>100</v>
      </c>
    </row>
    <row r="177" spans="1:62">
      <c r="A177" s="9">
        <v>4552</v>
      </c>
      <c r="B177" s="10" t="s">
        <v>118</v>
      </c>
      <c r="C177" s="10" t="s">
        <v>275</v>
      </c>
      <c r="D177" s="11">
        <v>56372</v>
      </c>
      <c r="E177" s="11" t="s">
        <v>120</v>
      </c>
      <c r="F177" s="11" t="s">
        <v>121</v>
      </c>
      <c r="G177" s="12">
        <v>0</v>
      </c>
      <c r="H177" s="12">
        <v>1</v>
      </c>
      <c r="I177" s="13">
        <v>0</v>
      </c>
      <c r="J177" s="10" t="s">
        <v>150</v>
      </c>
      <c r="K177" s="10"/>
      <c r="L177" s="10" t="s">
        <v>151</v>
      </c>
      <c r="M177" s="24" t="s">
        <v>411</v>
      </c>
      <c r="N177" s="24" t="str">
        <f t="shared" si="23"/>
        <v>WIND</v>
      </c>
      <c r="O177" s="24"/>
      <c r="P177" s="12">
        <v>0</v>
      </c>
      <c r="Q177" s="14">
        <v>1.77E-2</v>
      </c>
      <c r="R177" s="15">
        <v>80.5</v>
      </c>
      <c r="S177" s="12">
        <v>0</v>
      </c>
      <c r="T177" s="15">
        <v>0</v>
      </c>
      <c r="U177" s="16">
        <v>0</v>
      </c>
      <c r="V177" s="14">
        <v>0</v>
      </c>
      <c r="W177" s="12">
        <v>0</v>
      </c>
      <c r="X177" s="15">
        <v>0</v>
      </c>
      <c r="Y177" s="15">
        <v>0</v>
      </c>
      <c r="Z177" s="15">
        <v>12472</v>
      </c>
      <c r="AA177" s="15">
        <v>0</v>
      </c>
      <c r="AB177" s="17">
        <v>0</v>
      </c>
      <c r="AC177" s="17">
        <v>0</v>
      </c>
      <c r="AD177" s="18" t="s">
        <v>130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12472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12472</v>
      </c>
      <c r="AR177" s="15">
        <v>12472</v>
      </c>
      <c r="AS177" s="15">
        <v>0</v>
      </c>
      <c r="AT177" s="15">
        <v>12472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8">
        <v>100</v>
      </c>
      <c r="BB177" s="18">
        <v>0</v>
      </c>
      <c r="BC177" s="18">
        <v>0</v>
      </c>
      <c r="BD177" s="18">
        <v>0</v>
      </c>
      <c r="BE177" s="18">
        <v>0</v>
      </c>
      <c r="BF177" s="18">
        <v>0</v>
      </c>
      <c r="BG177" s="18">
        <v>100</v>
      </c>
      <c r="BH177" s="18">
        <v>100</v>
      </c>
      <c r="BI177" s="18">
        <v>0</v>
      </c>
      <c r="BJ177" s="18">
        <v>100</v>
      </c>
    </row>
    <row r="178" spans="1:62">
      <c r="A178" s="9">
        <v>4553</v>
      </c>
      <c r="B178" s="10" t="s">
        <v>118</v>
      </c>
      <c r="C178" s="10" t="s">
        <v>276</v>
      </c>
      <c r="D178" s="11">
        <v>3469</v>
      </c>
      <c r="E178" s="11" t="s">
        <v>120</v>
      </c>
      <c r="F178" s="11" t="s">
        <v>121</v>
      </c>
      <c r="G178" s="12">
        <v>0</v>
      </c>
      <c r="H178" s="12">
        <v>17</v>
      </c>
      <c r="I178" s="13">
        <v>1</v>
      </c>
      <c r="J178" s="10" t="s">
        <v>125</v>
      </c>
      <c r="K178" s="10" t="s">
        <v>126</v>
      </c>
      <c r="L178" s="10" t="s">
        <v>126</v>
      </c>
      <c r="M178" s="24" t="s">
        <v>394</v>
      </c>
      <c r="N178" s="24" t="str">
        <f t="shared" si="23"/>
        <v>NG_CCGT</v>
      </c>
      <c r="O178" s="24"/>
      <c r="P178" s="12">
        <v>0</v>
      </c>
      <c r="Q178" s="14">
        <v>0.11700000000000001</v>
      </c>
      <c r="R178" s="15">
        <v>1173.7</v>
      </c>
      <c r="S178" s="12">
        <v>0</v>
      </c>
      <c r="T178" s="15">
        <v>0</v>
      </c>
      <c r="U178" s="16">
        <v>0</v>
      </c>
      <c r="V178" s="14">
        <v>0</v>
      </c>
      <c r="W178" s="12">
        <v>0</v>
      </c>
      <c r="X178" s="15">
        <v>11462393</v>
      </c>
      <c r="Y178" s="15">
        <v>7593072</v>
      </c>
      <c r="Z178" s="15">
        <v>1202920</v>
      </c>
      <c r="AA178" s="15">
        <v>670601.86930000002</v>
      </c>
      <c r="AB178" s="17">
        <v>1114.9567</v>
      </c>
      <c r="AC178" s="17">
        <v>116.8879</v>
      </c>
      <c r="AD178" s="18">
        <v>9528.8073999999997</v>
      </c>
      <c r="AE178" s="15">
        <v>0</v>
      </c>
      <c r="AF178" s="15">
        <v>0</v>
      </c>
      <c r="AG178" s="15">
        <v>1202920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1202920</v>
      </c>
      <c r="AQ178" s="15">
        <v>0</v>
      </c>
      <c r="AR178" s="15">
        <v>0</v>
      </c>
      <c r="AS178" s="15">
        <v>1202920</v>
      </c>
      <c r="AT178" s="15">
        <v>0</v>
      </c>
      <c r="AU178" s="18">
        <v>0</v>
      </c>
      <c r="AV178" s="18">
        <v>0</v>
      </c>
      <c r="AW178" s="18">
        <v>100</v>
      </c>
      <c r="AX178" s="18">
        <v>0</v>
      </c>
      <c r="AY178" s="18">
        <v>0</v>
      </c>
      <c r="AZ178" s="18">
        <v>0</v>
      </c>
      <c r="BA178" s="18">
        <v>0</v>
      </c>
      <c r="BB178" s="18">
        <v>0</v>
      </c>
      <c r="BC178" s="18">
        <v>0</v>
      </c>
      <c r="BD178" s="18">
        <v>0</v>
      </c>
      <c r="BE178" s="18">
        <v>0</v>
      </c>
      <c r="BF178" s="18">
        <v>100</v>
      </c>
      <c r="BG178" s="18">
        <v>0</v>
      </c>
      <c r="BH178" s="18">
        <v>0</v>
      </c>
      <c r="BI178" s="18">
        <v>100</v>
      </c>
      <c r="BJ178" s="18">
        <v>0</v>
      </c>
    </row>
    <row r="179" spans="1:62">
      <c r="A179" s="9">
        <v>4555</v>
      </c>
      <c r="B179" s="10" t="s">
        <v>118</v>
      </c>
      <c r="C179" s="10" t="s">
        <v>277</v>
      </c>
      <c r="D179" s="11">
        <v>55062</v>
      </c>
      <c r="E179" s="11" t="s">
        <v>120</v>
      </c>
      <c r="F179" s="11" t="s">
        <v>121</v>
      </c>
      <c r="G179" s="12">
        <v>3</v>
      </c>
      <c r="H179" s="12">
        <v>4</v>
      </c>
      <c r="I179" s="13">
        <v>1</v>
      </c>
      <c r="J179" s="10" t="s">
        <v>125</v>
      </c>
      <c r="K179" s="10" t="s">
        <v>126</v>
      </c>
      <c r="L179" s="10" t="s">
        <v>126</v>
      </c>
      <c r="M179" s="24" t="s">
        <v>370</v>
      </c>
      <c r="N179" s="24" t="str">
        <f t="shared" si="23"/>
        <v>NG_CCGT</v>
      </c>
      <c r="O179" s="24"/>
      <c r="P179" s="12">
        <v>0</v>
      </c>
      <c r="Q179" s="14">
        <v>0.56189999999999996</v>
      </c>
      <c r="R179" s="15">
        <v>939.7</v>
      </c>
      <c r="S179" s="12">
        <v>0</v>
      </c>
      <c r="T179" s="15">
        <v>0</v>
      </c>
      <c r="U179" s="16">
        <v>0</v>
      </c>
      <c r="V179" s="14">
        <v>0</v>
      </c>
      <c r="W179" s="12">
        <v>0</v>
      </c>
      <c r="X179" s="15">
        <v>31920637.050000001</v>
      </c>
      <c r="Y179" s="15">
        <v>14529942.35</v>
      </c>
      <c r="Z179" s="15">
        <v>4625410</v>
      </c>
      <c r="AA179" s="15">
        <v>1898924.3772</v>
      </c>
      <c r="AB179" s="17">
        <v>821.08370000000002</v>
      </c>
      <c r="AC179" s="17">
        <v>118.8567</v>
      </c>
      <c r="AD179" s="18">
        <v>6901.1476000000002</v>
      </c>
      <c r="AE179" s="15">
        <v>0</v>
      </c>
      <c r="AF179" s="15">
        <v>0</v>
      </c>
      <c r="AG179" s="15">
        <v>4625410</v>
      </c>
      <c r="AH179" s="15">
        <v>0</v>
      </c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>
        <v>0</v>
      </c>
      <c r="AO179" s="15">
        <v>0</v>
      </c>
      <c r="AP179" s="15">
        <v>4625410</v>
      </c>
      <c r="AQ179" s="15">
        <v>0</v>
      </c>
      <c r="AR179" s="15">
        <v>0</v>
      </c>
      <c r="AS179" s="15">
        <v>4625410</v>
      </c>
      <c r="AT179" s="15">
        <v>0</v>
      </c>
      <c r="AU179" s="18">
        <v>0</v>
      </c>
      <c r="AV179" s="18">
        <v>0</v>
      </c>
      <c r="AW179" s="18">
        <v>100</v>
      </c>
      <c r="AX179" s="18">
        <v>0</v>
      </c>
      <c r="AY179" s="18">
        <v>0</v>
      </c>
      <c r="AZ179" s="18">
        <v>0</v>
      </c>
      <c r="BA179" s="18">
        <v>0</v>
      </c>
      <c r="BB179" s="18">
        <v>0</v>
      </c>
      <c r="BC179" s="18">
        <v>0</v>
      </c>
      <c r="BD179" s="18">
        <v>0</v>
      </c>
      <c r="BE179" s="18">
        <v>0</v>
      </c>
      <c r="BF179" s="18">
        <v>100</v>
      </c>
      <c r="BG179" s="18">
        <v>0</v>
      </c>
      <c r="BH179" s="18">
        <v>0</v>
      </c>
      <c r="BI179" s="18">
        <v>100</v>
      </c>
      <c r="BJ179" s="18">
        <v>0</v>
      </c>
    </row>
    <row r="180" spans="1:62">
      <c r="A180" s="9">
        <v>4556</v>
      </c>
      <c r="B180" s="10" t="s">
        <v>118</v>
      </c>
      <c r="C180" s="10" t="s">
        <v>278</v>
      </c>
      <c r="D180" s="11">
        <v>55132</v>
      </c>
      <c r="E180" s="11" t="s">
        <v>120</v>
      </c>
      <c r="F180" s="11" t="s">
        <v>121</v>
      </c>
      <c r="G180" s="12">
        <v>3</v>
      </c>
      <c r="H180" s="12">
        <v>4</v>
      </c>
      <c r="I180" s="13">
        <v>1</v>
      </c>
      <c r="J180" s="10" t="s">
        <v>125</v>
      </c>
      <c r="K180" s="10" t="s">
        <v>126</v>
      </c>
      <c r="L180" s="10" t="s">
        <v>126</v>
      </c>
      <c r="M180" s="24" t="s">
        <v>370</v>
      </c>
      <c r="N180" s="24" t="str">
        <f t="shared" si="23"/>
        <v>NG_CCGT</v>
      </c>
      <c r="O180" s="24"/>
      <c r="P180" s="12">
        <v>0</v>
      </c>
      <c r="Q180" s="14">
        <v>0.47370000000000001</v>
      </c>
      <c r="R180" s="15">
        <v>939.6</v>
      </c>
      <c r="S180" s="12">
        <v>0</v>
      </c>
      <c r="T180" s="15">
        <v>0</v>
      </c>
      <c r="U180" s="16">
        <v>0</v>
      </c>
      <c r="V180" s="14">
        <v>0</v>
      </c>
      <c r="W180" s="12">
        <v>0</v>
      </c>
      <c r="X180" s="15">
        <v>29145770.25</v>
      </c>
      <c r="Y180" s="15">
        <v>14502790</v>
      </c>
      <c r="Z180" s="15">
        <v>3899278</v>
      </c>
      <c r="AA180" s="15">
        <v>1733870.1007999999</v>
      </c>
      <c r="AB180" s="17">
        <v>889.3288</v>
      </c>
      <c r="AC180" s="17">
        <v>118.858</v>
      </c>
      <c r="AD180" s="18">
        <v>7474.6581999999999</v>
      </c>
      <c r="AE180" s="15">
        <v>0</v>
      </c>
      <c r="AF180" s="15">
        <v>0</v>
      </c>
      <c r="AG180" s="15">
        <v>3899278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3899278</v>
      </c>
      <c r="AQ180" s="15">
        <v>0</v>
      </c>
      <c r="AR180" s="15">
        <v>0</v>
      </c>
      <c r="AS180" s="15">
        <v>3899278</v>
      </c>
      <c r="AT180" s="15">
        <v>0</v>
      </c>
      <c r="AU180" s="18">
        <v>0</v>
      </c>
      <c r="AV180" s="18">
        <v>0</v>
      </c>
      <c r="AW180" s="18">
        <v>100</v>
      </c>
      <c r="AX180" s="18">
        <v>0</v>
      </c>
      <c r="AY180" s="18">
        <v>0</v>
      </c>
      <c r="AZ180" s="18">
        <v>0</v>
      </c>
      <c r="BA180" s="18">
        <v>0</v>
      </c>
      <c r="BB180" s="18">
        <v>0</v>
      </c>
      <c r="BC180" s="18">
        <v>0</v>
      </c>
      <c r="BD180" s="18">
        <v>0</v>
      </c>
      <c r="BE180" s="18">
        <v>0</v>
      </c>
      <c r="BF180" s="18">
        <v>100</v>
      </c>
      <c r="BG180" s="18">
        <v>0</v>
      </c>
      <c r="BH180" s="18">
        <v>0</v>
      </c>
      <c r="BI180" s="18">
        <v>100</v>
      </c>
      <c r="BJ180" s="18">
        <v>0</v>
      </c>
    </row>
    <row r="181" spans="1:62">
      <c r="A181" s="9">
        <v>4557</v>
      </c>
      <c r="B181" s="10" t="s">
        <v>118</v>
      </c>
      <c r="C181" s="10" t="s">
        <v>310</v>
      </c>
      <c r="D181" s="11">
        <v>56113</v>
      </c>
      <c r="E181" s="11" t="s">
        <v>120</v>
      </c>
      <c r="F181" s="11" t="s">
        <v>121</v>
      </c>
      <c r="G181" s="12">
        <v>0</v>
      </c>
      <c r="H181" s="12">
        <v>6</v>
      </c>
      <c r="I181" s="13">
        <v>1</v>
      </c>
      <c r="J181" s="10" t="s">
        <v>313</v>
      </c>
      <c r="K181" s="10"/>
      <c r="L181" s="10" t="s">
        <v>314</v>
      </c>
      <c r="M181" s="24" t="s">
        <v>409</v>
      </c>
      <c r="N181" s="24" t="str">
        <f t="shared" si="23"/>
        <v>BIOMASS</v>
      </c>
      <c r="O181" s="24"/>
      <c r="P181" s="12">
        <v>0</v>
      </c>
      <c r="Q181" s="14">
        <v>0.59050000000000002</v>
      </c>
      <c r="R181" s="15">
        <v>8.4</v>
      </c>
      <c r="S181" s="12">
        <v>0</v>
      </c>
      <c r="T181" s="15">
        <v>0</v>
      </c>
      <c r="U181" s="16">
        <v>0</v>
      </c>
      <c r="V181" s="14">
        <v>0</v>
      </c>
      <c r="W181" s="12">
        <v>0</v>
      </c>
      <c r="X181" s="15">
        <v>708633</v>
      </c>
      <c r="Y181" s="15">
        <v>224661</v>
      </c>
      <c r="Z181" s="15">
        <v>43450.258000000002</v>
      </c>
      <c r="AA181" s="15">
        <v>0</v>
      </c>
      <c r="AB181" s="17">
        <v>0</v>
      </c>
      <c r="AC181" s="17">
        <v>0</v>
      </c>
      <c r="AD181" s="18">
        <v>16309.063099999999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43450.258000000002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43450.258000000002</v>
      </c>
      <c r="AR181" s="15">
        <v>43450.258000000002</v>
      </c>
      <c r="AS181" s="15">
        <v>43450.258000000002</v>
      </c>
      <c r="AT181" s="15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100</v>
      </c>
      <c r="BA181" s="18">
        <v>0</v>
      </c>
      <c r="BB181" s="18">
        <v>0</v>
      </c>
      <c r="BC181" s="18">
        <v>0</v>
      </c>
      <c r="BD181" s="18">
        <v>0</v>
      </c>
      <c r="BE181" s="18">
        <v>0</v>
      </c>
      <c r="BF181" s="18">
        <v>0</v>
      </c>
      <c r="BG181" s="18">
        <v>100</v>
      </c>
      <c r="BH181" s="18">
        <v>100</v>
      </c>
      <c r="BI181" s="18">
        <v>100</v>
      </c>
      <c r="BJ181" s="18">
        <v>0</v>
      </c>
    </row>
    <row r="182" spans="1:62">
      <c r="A182" s="9">
        <v>4558</v>
      </c>
      <c r="B182" s="10" t="s">
        <v>118</v>
      </c>
      <c r="C182" s="10" t="s">
        <v>279</v>
      </c>
      <c r="D182" s="11">
        <v>50153</v>
      </c>
      <c r="E182" s="11" t="s">
        <v>120</v>
      </c>
      <c r="F182" s="11" t="s">
        <v>121</v>
      </c>
      <c r="G182" s="12">
        <v>0</v>
      </c>
      <c r="H182" s="12">
        <v>2</v>
      </c>
      <c r="I182" s="13">
        <v>1</v>
      </c>
      <c r="J182" s="10" t="s">
        <v>125</v>
      </c>
      <c r="K182" s="10" t="s">
        <v>126</v>
      </c>
      <c r="L182" s="10" t="s">
        <v>126</v>
      </c>
      <c r="M182" s="24" t="s">
        <v>395</v>
      </c>
      <c r="N182" s="24" t="str">
        <f t="shared" si="17"/>
        <v>NG_GT</v>
      </c>
      <c r="O182" s="24"/>
      <c r="P182" s="12">
        <v>0</v>
      </c>
      <c r="Q182" s="14">
        <v>0.2213</v>
      </c>
      <c r="R182" s="15">
        <v>96</v>
      </c>
      <c r="S182" s="12">
        <v>1</v>
      </c>
      <c r="T182" s="15">
        <v>247633.6</v>
      </c>
      <c r="U182" s="16">
        <v>2.5644</v>
      </c>
      <c r="V182" s="14">
        <v>0.77371500000000004</v>
      </c>
      <c r="W182" s="12">
        <v>0</v>
      </c>
      <c r="X182" s="15">
        <v>1512418.7960000001</v>
      </c>
      <c r="Y182" s="15">
        <v>668343.60450000002</v>
      </c>
      <c r="Z182" s="15">
        <v>186062.99900000001</v>
      </c>
      <c r="AA182" s="15">
        <v>56625.657800000001</v>
      </c>
      <c r="AB182" s="17">
        <v>608.67190000000005</v>
      </c>
      <c r="AC182" s="17">
        <v>74.803399999999996</v>
      </c>
      <c r="AD182" s="18">
        <v>8128.5307000000003</v>
      </c>
      <c r="AE182" s="15">
        <v>0</v>
      </c>
      <c r="AF182" s="15">
        <v>0</v>
      </c>
      <c r="AG182" s="15">
        <v>114857.999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71205</v>
      </c>
      <c r="AP182" s="15">
        <v>186062.99900000001</v>
      </c>
      <c r="AQ182" s="15">
        <v>0</v>
      </c>
      <c r="AR182" s="15">
        <v>0</v>
      </c>
      <c r="AS182" s="15">
        <v>186062.99900000001</v>
      </c>
      <c r="AT182" s="15">
        <v>0</v>
      </c>
      <c r="AU182" s="18">
        <v>0</v>
      </c>
      <c r="AV182" s="18">
        <v>0</v>
      </c>
      <c r="AW182" s="18">
        <v>61.730699999999999</v>
      </c>
      <c r="AX182" s="18">
        <v>0</v>
      </c>
      <c r="AY182" s="18">
        <v>0</v>
      </c>
      <c r="AZ182" s="18">
        <v>0</v>
      </c>
      <c r="BA182" s="18">
        <v>0</v>
      </c>
      <c r="BB182" s="18">
        <v>0</v>
      </c>
      <c r="BC182" s="18">
        <v>0</v>
      </c>
      <c r="BD182" s="18">
        <v>0</v>
      </c>
      <c r="BE182" s="18">
        <v>38.269300000000001</v>
      </c>
      <c r="BF182" s="18">
        <v>100</v>
      </c>
      <c r="BG182" s="18">
        <v>0</v>
      </c>
      <c r="BH182" s="18">
        <v>0</v>
      </c>
      <c r="BI182" s="18">
        <v>100</v>
      </c>
      <c r="BJ182" s="18">
        <v>0</v>
      </c>
    </row>
    <row r="183" spans="1:62">
      <c r="A183" s="9">
        <v>4559</v>
      </c>
      <c r="B183" s="10" t="s">
        <v>118</v>
      </c>
      <c r="C183" s="10" t="s">
        <v>280</v>
      </c>
      <c r="D183" s="11">
        <v>52088</v>
      </c>
      <c r="E183" s="11" t="s">
        <v>120</v>
      </c>
      <c r="F183" s="11" t="s">
        <v>121</v>
      </c>
      <c r="G183" s="12">
        <v>0</v>
      </c>
      <c r="H183" s="12">
        <v>4</v>
      </c>
      <c r="I183" s="13">
        <v>1</v>
      </c>
      <c r="J183" s="10" t="s">
        <v>125</v>
      </c>
      <c r="K183" s="10" t="s">
        <v>126</v>
      </c>
      <c r="L183" s="10" t="s">
        <v>126</v>
      </c>
      <c r="M183" s="24" t="s">
        <v>370</v>
      </c>
      <c r="N183" s="24" t="str">
        <f t="shared" si="17"/>
        <v>CCGT</v>
      </c>
      <c r="O183" s="24"/>
      <c r="P183" s="12">
        <v>0</v>
      </c>
      <c r="Q183" s="14">
        <v>0.39179999999999998</v>
      </c>
      <c r="R183" s="15">
        <v>450</v>
      </c>
      <c r="S183" s="12">
        <v>1</v>
      </c>
      <c r="T183" s="15">
        <v>7191893.5999999996</v>
      </c>
      <c r="U183" s="16">
        <v>0.73299999999999998</v>
      </c>
      <c r="V183" s="14">
        <v>0.494259</v>
      </c>
      <c r="W183" s="12">
        <v>0</v>
      </c>
      <c r="X183" s="15">
        <v>9259988.1022999994</v>
      </c>
      <c r="Y183" s="15">
        <v>4326826.2792999996</v>
      </c>
      <c r="Z183" s="15">
        <v>1544523.24</v>
      </c>
      <c r="AA183" s="15">
        <v>541751.21470000001</v>
      </c>
      <c r="AB183" s="17">
        <v>701.51250000000005</v>
      </c>
      <c r="AC183" s="17">
        <v>116.8879</v>
      </c>
      <c r="AD183" s="18">
        <v>5995.3698999999997</v>
      </c>
      <c r="AE183" s="15">
        <v>0</v>
      </c>
      <c r="AF183" s="15">
        <v>0</v>
      </c>
      <c r="AG183" s="15">
        <v>1531484.5759999999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13038.664000000001</v>
      </c>
      <c r="AO183" s="15">
        <v>0</v>
      </c>
      <c r="AP183" s="15">
        <v>1544523.24</v>
      </c>
      <c r="AQ183" s="15">
        <v>0</v>
      </c>
      <c r="AR183" s="15">
        <v>0</v>
      </c>
      <c r="AS183" s="15">
        <v>1544523.24</v>
      </c>
      <c r="AT183" s="15">
        <v>0</v>
      </c>
      <c r="AU183" s="18">
        <v>0</v>
      </c>
      <c r="AV183" s="18">
        <v>0</v>
      </c>
      <c r="AW183" s="18">
        <v>99.155799999999999</v>
      </c>
      <c r="AX183" s="18">
        <v>0</v>
      </c>
      <c r="AY183" s="18">
        <v>0</v>
      </c>
      <c r="AZ183" s="18">
        <v>0</v>
      </c>
      <c r="BA183" s="18">
        <v>0</v>
      </c>
      <c r="BB183" s="18">
        <v>0</v>
      </c>
      <c r="BC183" s="18">
        <v>0</v>
      </c>
      <c r="BD183" s="18">
        <v>0.84419999999999995</v>
      </c>
      <c r="BE183" s="18">
        <v>0</v>
      </c>
      <c r="BF183" s="18">
        <v>100</v>
      </c>
      <c r="BG183" s="18">
        <v>0</v>
      </c>
      <c r="BH183" s="18">
        <v>0</v>
      </c>
      <c r="BI183" s="18">
        <v>100</v>
      </c>
      <c r="BJ183" s="18">
        <v>0</v>
      </c>
    </row>
    <row r="184" spans="1:62">
      <c r="A184" s="9">
        <v>4560</v>
      </c>
      <c r="B184" s="10" t="s">
        <v>118</v>
      </c>
      <c r="C184" s="10" t="s">
        <v>139</v>
      </c>
      <c r="D184" s="11">
        <v>50229</v>
      </c>
      <c r="E184" s="11" t="s">
        <v>120</v>
      </c>
      <c r="F184" s="11" t="s">
        <v>121</v>
      </c>
      <c r="G184" s="12">
        <v>0</v>
      </c>
      <c r="H184" s="12">
        <v>1</v>
      </c>
      <c r="I184" s="13">
        <v>1</v>
      </c>
      <c r="J184" s="10" t="s">
        <v>125</v>
      </c>
      <c r="K184" s="10" t="s">
        <v>126</v>
      </c>
      <c r="L184" s="10" t="s">
        <v>126</v>
      </c>
      <c r="M184" s="24" t="s">
        <v>379</v>
      </c>
      <c r="N184" s="24" t="str">
        <f t="shared" si="17"/>
        <v>NG_ST</v>
      </c>
      <c r="O184" s="24"/>
      <c r="P184" s="12">
        <v>0</v>
      </c>
      <c r="Q184" s="14">
        <v>0.83879999999999999</v>
      </c>
      <c r="R184" s="15">
        <v>35</v>
      </c>
      <c r="S184" s="12">
        <v>1</v>
      </c>
      <c r="T184" s="15">
        <v>9695332.8000000007</v>
      </c>
      <c r="U184" s="16">
        <v>9.0499999999999997E-2</v>
      </c>
      <c r="V184" s="14">
        <v>0.107705</v>
      </c>
      <c r="W184" s="12">
        <v>0</v>
      </c>
      <c r="X184" s="15">
        <v>1439840.7126</v>
      </c>
      <c r="Y184" s="15">
        <v>628005.68099999998</v>
      </c>
      <c r="Z184" s="15">
        <v>257167.37</v>
      </c>
      <c r="AA184" s="15">
        <v>84237.198399999994</v>
      </c>
      <c r="AB184" s="17">
        <v>655.11580000000004</v>
      </c>
      <c r="AC184" s="17">
        <v>116.8879</v>
      </c>
      <c r="AD184" s="18">
        <v>5598.8468000000003</v>
      </c>
      <c r="AE184" s="15">
        <v>0</v>
      </c>
      <c r="AF184" s="15">
        <v>0</v>
      </c>
      <c r="AG184" s="15">
        <v>203980.50599999999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53186.864000000001</v>
      </c>
      <c r="AO184" s="15">
        <v>0</v>
      </c>
      <c r="AP184" s="15">
        <v>257167.37</v>
      </c>
      <c r="AQ184" s="15">
        <v>0</v>
      </c>
      <c r="AR184" s="15">
        <v>0</v>
      </c>
      <c r="AS184" s="15">
        <v>257167.37</v>
      </c>
      <c r="AT184" s="15">
        <v>0</v>
      </c>
      <c r="AU184" s="18">
        <v>0</v>
      </c>
      <c r="AV184" s="18">
        <v>0</v>
      </c>
      <c r="AW184" s="18">
        <v>79.318200000000004</v>
      </c>
      <c r="AX184" s="18">
        <v>0</v>
      </c>
      <c r="AY184" s="18">
        <v>0</v>
      </c>
      <c r="AZ184" s="18">
        <v>0</v>
      </c>
      <c r="BA184" s="18">
        <v>0</v>
      </c>
      <c r="BB184" s="18">
        <v>0</v>
      </c>
      <c r="BC184" s="18">
        <v>0</v>
      </c>
      <c r="BD184" s="18">
        <v>20.681799999999999</v>
      </c>
      <c r="BE184" s="18">
        <v>0</v>
      </c>
      <c r="BF184" s="18">
        <v>100</v>
      </c>
      <c r="BG184" s="18">
        <v>0</v>
      </c>
      <c r="BH184" s="18">
        <v>0</v>
      </c>
      <c r="BI184" s="18">
        <v>100</v>
      </c>
      <c r="BJ184" s="18">
        <v>0</v>
      </c>
    </row>
    <row r="185" spans="1:62">
      <c r="A185" s="9">
        <v>4561</v>
      </c>
      <c r="B185" s="10" t="s">
        <v>118</v>
      </c>
      <c r="C185" s="10" t="s">
        <v>281</v>
      </c>
      <c r="D185" s="11">
        <v>4937</v>
      </c>
      <c r="E185" s="11" t="s">
        <v>120</v>
      </c>
      <c r="F185" s="11" t="s">
        <v>121</v>
      </c>
      <c r="G185" s="12">
        <v>1</v>
      </c>
      <c r="H185" s="12">
        <v>1</v>
      </c>
      <c r="I185" s="13">
        <v>1</v>
      </c>
      <c r="J185" s="10" t="s">
        <v>125</v>
      </c>
      <c r="K185" s="10" t="s">
        <v>126</v>
      </c>
      <c r="L185" s="10" t="s">
        <v>126</v>
      </c>
      <c r="M185" s="24" t="s">
        <v>379</v>
      </c>
      <c r="N185" s="24" t="str">
        <f t="shared" ref="N185:N190" si="24">IF(L185="GAS",IF(AND(NOT(ISERR(FIND("C",M185))), ISERR(FIND("IC",M185))),"NG_CCGT","NG_" &amp; IF(LEN(M185)=2,M185,MID(M185,2,2))),IF(L185="COAL",L185 &amp; "_" &amp; J185,L185))</f>
        <v>NG_ST</v>
      </c>
      <c r="O185" s="24"/>
      <c r="P185" s="12">
        <v>0</v>
      </c>
      <c r="Q185" s="14">
        <v>0.2006</v>
      </c>
      <c r="R185" s="15">
        <v>446</v>
      </c>
      <c r="S185" s="12">
        <v>0</v>
      </c>
      <c r="T185" s="15">
        <v>0</v>
      </c>
      <c r="U185" s="16">
        <v>0</v>
      </c>
      <c r="V185" s="14">
        <v>0</v>
      </c>
      <c r="W185" s="12">
        <v>0</v>
      </c>
      <c r="X185" s="15">
        <v>8614829.8650000002</v>
      </c>
      <c r="Y185" s="15">
        <v>3486673.5150000001</v>
      </c>
      <c r="Z185" s="15">
        <v>783611</v>
      </c>
      <c r="AA185" s="15">
        <v>512486.26040000003</v>
      </c>
      <c r="AB185" s="17">
        <v>1308.0119</v>
      </c>
      <c r="AC185" s="17">
        <v>118.8565</v>
      </c>
      <c r="AD185" s="18">
        <v>10993.7582</v>
      </c>
      <c r="AE185" s="15">
        <v>0</v>
      </c>
      <c r="AF185" s="15">
        <v>0</v>
      </c>
      <c r="AG185" s="15">
        <v>783611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783611</v>
      </c>
      <c r="AQ185" s="15">
        <v>0</v>
      </c>
      <c r="AR185" s="15">
        <v>0</v>
      </c>
      <c r="AS185" s="15">
        <v>783611</v>
      </c>
      <c r="AT185" s="15">
        <v>0</v>
      </c>
      <c r="AU185" s="18">
        <v>0</v>
      </c>
      <c r="AV185" s="18">
        <v>0</v>
      </c>
      <c r="AW185" s="18">
        <v>100</v>
      </c>
      <c r="AX185" s="18">
        <v>0</v>
      </c>
      <c r="AY185" s="18">
        <v>0</v>
      </c>
      <c r="AZ185" s="18">
        <v>0</v>
      </c>
      <c r="BA185" s="18">
        <v>0</v>
      </c>
      <c r="BB185" s="18">
        <v>0</v>
      </c>
      <c r="BC185" s="18">
        <v>0</v>
      </c>
      <c r="BD185" s="18">
        <v>0</v>
      </c>
      <c r="BE185" s="18">
        <v>0</v>
      </c>
      <c r="BF185" s="18">
        <v>100</v>
      </c>
      <c r="BG185" s="18">
        <v>0</v>
      </c>
      <c r="BH185" s="18">
        <v>0</v>
      </c>
      <c r="BI185" s="18">
        <v>100</v>
      </c>
      <c r="BJ185" s="18">
        <v>0</v>
      </c>
    </row>
    <row r="186" spans="1:62">
      <c r="A186" s="9">
        <v>4564</v>
      </c>
      <c r="B186" s="10" t="s">
        <v>118</v>
      </c>
      <c r="C186" s="10" t="s">
        <v>350</v>
      </c>
      <c r="D186" s="11">
        <v>3586</v>
      </c>
      <c r="E186" s="11" t="s">
        <v>120</v>
      </c>
      <c r="F186" s="11" t="s">
        <v>121</v>
      </c>
      <c r="G186" s="12">
        <v>0</v>
      </c>
      <c r="H186" s="12">
        <v>1</v>
      </c>
      <c r="I186" s="13">
        <v>0</v>
      </c>
      <c r="J186" s="10" t="s">
        <v>128</v>
      </c>
      <c r="K186" s="10"/>
      <c r="L186" s="10" t="s">
        <v>129</v>
      </c>
      <c r="M186" s="24" t="s">
        <v>408</v>
      </c>
      <c r="N186" s="24" t="str">
        <f t="shared" si="24"/>
        <v>HYDRO</v>
      </c>
      <c r="O186" s="24"/>
      <c r="P186" s="12">
        <v>0</v>
      </c>
      <c r="Q186" s="14">
        <v>0.68689999999999996</v>
      </c>
      <c r="R186" s="15">
        <v>2.4</v>
      </c>
      <c r="S186" s="12">
        <v>0</v>
      </c>
      <c r="T186" s="15">
        <v>0</v>
      </c>
      <c r="U186" s="16">
        <v>0</v>
      </c>
      <c r="V186" s="14">
        <v>0</v>
      </c>
      <c r="W186" s="12">
        <v>0</v>
      </c>
      <c r="X186" s="15">
        <v>0</v>
      </c>
      <c r="Y186" s="15">
        <v>0</v>
      </c>
      <c r="Z186" s="15">
        <v>14441</v>
      </c>
      <c r="AA186" s="15">
        <v>0</v>
      </c>
      <c r="AB186" s="17">
        <v>0</v>
      </c>
      <c r="AC186" s="17">
        <v>0</v>
      </c>
      <c r="AD186" s="18" t="s">
        <v>130</v>
      </c>
      <c r="AE186" s="15">
        <v>0</v>
      </c>
      <c r="AF186" s="15">
        <v>0</v>
      </c>
      <c r="AG186" s="15">
        <v>0</v>
      </c>
      <c r="AH186" s="15">
        <v>0</v>
      </c>
      <c r="AI186" s="15">
        <v>14441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14441</v>
      </c>
      <c r="AR186" s="15">
        <v>0</v>
      </c>
      <c r="AS186" s="15">
        <v>0</v>
      </c>
      <c r="AT186" s="15">
        <v>14441</v>
      </c>
      <c r="AU186" s="18">
        <v>0</v>
      </c>
      <c r="AV186" s="18">
        <v>0</v>
      </c>
      <c r="AW186" s="18">
        <v>0</v>
      </c>
      <c r="AX186" s="18">
        <v>0</v>
      </c>
      <c r="AY186" s="18">
        <v>100</v>
      </c>
      <c r="AZ186" s="18">
        <v>0</v>
      </c>
      <c r="BA186" s="18">
        <v>0</v>
      </c>
      <c r="BB186" s="18">
        <v>0</v>
      </c>
      <c r="BC186" s="18">
        <v>0</v>
      </c>
      <c r="BD186" s="18">
        <v>0</v>
      </c>
      <c r="BE186" s="18">
        <v>0</v>
      </c>
      <c r="BF186" s="18">
        <v>0</v>
      </c>
      <c r="BG186" s="18">
        <v>100</v>
      </c>
      <c r="BH186" s="18">
        <v>0</v>
      </c>
      <c r="BI186" s="18">
        <v>0</v>
      </c>
      <c r="BJ186" s="18">
        <v>100</v>
      </c>
    </row>
    <row r="187" spans="1:62">
      <c r="A187" s="9">
        <v>4565</v>
      </c>
      <c r="B187" s="10" t="s">
        <v>118</v>
      </c>
      <c r="C187" s="10" t="s">
        <v>282</v>
      </c>
      <c r="D187" s="11">
        <v>3506</v>
      </c>
      <c r="E187" s="11" t="s">
        <v>120</v>
      </c>
      <c r="F187" s="11" t="s">
        <v>121</v>
      </c>
      <c r="G187" s="12">
        <v>2</v>
      </c>
      <c r="H187" s="12">
        <v>2</v>
      </c>
      <c r="I187" s="13">
        <v>1</v>
      </c>
      <c r="J187" s="10" t="s">
        <v>125</v>
      </c>
      <c r="K187" s="10" t="s">
        <v>126</v>
      </c>
      <c r="L187" s="10" t="s">
        <v>126</v>
      </c>
      <c r="M187" s="24" t="s">
        <v>379</v>
      </c>
      <c r="N187" s="24" t="str">
        <f t="shared" si="24"/>
        <v>NG_ST</v>
      </c>
      <c r="O187" s="24"/>
      <c r="P187" s="12">
        <v>0</v>
      </c>
      <c r="Q187" s="14">
        <v>3.2800000000000003E-2</v>
      </c>
      <c r="R187" s="15">
        <v>1379.7</v>
      </c>
      <c r="S187" s="12">
        <v>0</v>
      </c>
      <c r="T187" s="15">
        <v>0</v>
      </c>
      <c r="U187" s="16">
        <v>0</v>
      </c>
      <c r="V187" s="19">
        <v>0</v>
      </c>
      <c r="W187" s="12">
        <v>0</v>
      </c>
      <c r="X187" s="15">
        <v>4687791.2750000004</v>
      </c>
      <c r="Y187" s="15">
        <v>3649375.57</v>
      </c>
      <c r="Z187" s="15">
        <v>395982</v>
      </c>
      <c r="AA187" s="15">
        <v>280504.99839999998</v>
      </c>
      <c r="AB187" s="17">
        <v>1416.7563</v>
      </c>
      <c r="AC187" s="17">
        <v>119.5535</v>
      </c>
      <c r="AD187" s="18">
        <v>11838.394899999999</v>
      </c>
      <c r="AE187" s="15">
        <v>0</v>
      </c>
      <c r="AF187" s="15">
        <v>4180.9579999999996</v>
      </c>
      <c r="AG187" s="15">
        <v>391801.04200000002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395982</v>
      </c>
      <c r="AQ187" s="15">
        <v>0</v>
      </c>
      <c r="AR187" s="15">
        <v>0</v>
      </c>
      <c r="AS187" s="15">
        <v>395982</v>
      </c>
      <c r="AT187" s="15">
        <v>0</v>
      </c>
      <c r="AU187" s="18">
        <v>0</v>
      </c>
      <c r="AV187" s="18">
        <v>1.0558000000000001</v>
      </c>
      <c r="AW187" s="18">
        <v>98.944199999999995</v>
      </c>
      <c r="AX187" s="18">
        <v>0</v>
      </c>
      <c r="AY187" s="18">
        <v>0</v>
      </c>
      <c r="AZ187" s="18">
        <v>0</v>
      </c>
      <c r="BA187" s="18">
        <v>0</v>
      </c>
      <c r="BB187" s="18">
        <v>0</v>
      </c>
      <c r="BC187" s="18">
        <v>0</v>
      </c>
      <c r="BD187" s="18">
        <v>0</v>
      </c>
      <c r="BE187" s="18">
        <v>0</v>
      </c>
      <c r="BF187" s="18">
        <v>100</v>
      </c>
      <c r="BG187" s="18">
        <v>0</v>
      </c>
      <c r="BH187" s="18">
        <v>0</v>
      </c>
      <c r="BI187" s="18">
        <v>100</v>
      </c>
      <c r="BJ187" s="18">
        <v>0</v>
      </c>
    </row>
    <row r="188" spans="1:62">
      <c r="A188" s="9">
        <v>4566</v>
      </c>
      <c r="B188" s="10" t="s">
        <v>118</v>
      </c>
      <c r="C188" s="10" t="s">
        <v>283</v>
      </c>
      <c r="D188" s="11">
        <v>55968</v>
      </c>
      <c r="E188" s="11" t="s">
        <v>120</v>
      </c>
      <c r="F188" s="11" t="s">
        <v>121</v>
      </c>
      <c r="G188" s="12">
        <v>0</v>
      </c>
      <c r="H188" s="12">
        <v>1</v>
      </c>
      <c r="I188" s="13">
        <v>0</v>
      </c>
      <c r="J188" s="10" t="s">
        <v>150</v>
      </c>
      <c r="K188" s="10"/>
      <c r="L188" s="10" t="s">
        <v>151</v>
      </c>
      <c r="M188" s="24" t="s">
        <v>411</v>
      </c>
      <c r="N188" s="24" t="str">
        <f t="shared" si="24"/>
        <v>WIND</v>
      </c>
      <c r="O188" s="24"/>
      <c r="P188" s="12">
        <v>0</v>
      </c>
      <c r="Q188" s="14">
        <v>0.33069999999999999</v>
      </c>
      <c r="R188" s="15">
        <v>150</v>
      </c>
      <c r="S188" s="12">
        <v>0</v>
      </c>
      <c r="T188" s="15">
        <v>0</v>
      </c>
      <c r="U188" s="16">
        <v>0</v>
      </c>
      <c r="V188" s="14">
        <v>0</v>
      </c>
      <c r="W188" s="12">
        <v>0</v>
      </c>
      <c r="X188" s="15">
        <v>0</v>
      </c>
      <c r="Y188" s="15">
        <v>0</v>
      </c>
      <c r="Z188" s="15">
        <v>434550</v>
      </c>
      <c r="AA188" s="15">
        <v>0</v>
      </c>
      <c r="AB188" s="17">
        <v>0</v>
      </c>
      <c r="AC188" s="17">
        <v>0</v>
      </c>
      <c r="AD188" s="18" t="s">
        <v>130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434550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434550</v>
      </c>
      <c r="AR188" s="15">
        <v>434550</v>
      </c>
      <c r="AS188" s="15">
        <v>0</v>
      </c>
      <c r="AT188" s="15">
        <v>434550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8">
        <v>100</v>
      </c>
      <c r="BB188" s="18">
        <v>0</v>
      </c>
      <c r="BC188" s="18">
        <v>0</v>
      </c>
      <c r="BD188" s="18">
        <v>0</v>
      </c>
      <c r="BE188" s="18">
        <v>0</v>
      </c>
      <c r="BF188" s="18">
        <v>0</v>
      </c>
      <c r="BG188" s="18">
        <v>100</v>
      </c>
      <c r="BH188" s="18">
        <v>100</v>
      </c>
      <c r="BI188" s="18">
        <v>0</v>
      </c>
      <c r="BJ188" s="18">
        <v>100</v>
      </c>
    </row>
    <row r="189" spans="1:62">
      <c r="A189" s="9">
        <v>4567</v>
      </c>
      <c r="B189" s="10" t="s">
        <v>118</v>
      </c>
      <c r="C189" s="10" t="s">
        <v>285</v>
      </c>
      <c r="D189" s="11">
        <v>3507</v>
      </c>
      <c r="E189" s="11" t="s">
        <v>120</v>
      </c>
      <c r="F189" s="11" t="s">
        <v>121</v>
      </c>
      <c r="G189" s="12">
        <v>1</v>
      </c>
      <c r="H189" s="12">
        <v>3</v>
      </c>
      <c r="I189" s="13">
        <v>1</v>
      </c>
      <c r="J189" s="10" t="s">
        <v>125</v>
      </c>
      <c r="K189" s="10" t="s">
        <v>126</v>
      </c>
      <c r="L189" s="10" t="s">
        <v>126</v>
      </c>
      <c r="M189" s="24" t="s">
        <v>409</v>
      </c>
      <c r="N189" s="24" t="str">
        <f t="shared" si="24"/>
        <v>NG_IC</v>
      </c>
      <c r="O189" s="24" t="s">
        <v>396</v>
      </c>
      <c r="P189" s="12">
        <v>0</v>
      </c>
      <c r="Q189" s="14">
        <v>3.3000000000000002E-2</v>
      </c>
      <c r="R189" s="15">
        <v>243.3</v>
      </c>
      <c r="S189" s="12">
        <v>0</v>
      </c>
      <c r="T189" s="15">
        <v>0</v>
      </c>
      <c r="U189" s="16">
        <v>0</v>
      </c>
      <c r="V189" s="14">
        <v>0</v>
      </c>
      <c r="W189" s="12">
        <v>0</v>
      </c>
      <c r="X189" s="15">
        <v>950239.03</v>
      </c>
      <c r="Y189" s="15">
        <v>798595.09100000001</v>
      </c>
      <c r="Z189" s="15">
        <v>70348</v>
      </c>
      <c r="AA189" s="15">
        <v>56607.243499999997</v>
      </c>
      <c r="AB189" s="17">
        <v>1609.3489999999999</v>
      </c>
      <c r="AC189" s="17">
        <v>119.02200000000001</v>
      </c>
      <c r="AD189" s="18">
        <v>13507.6908</v>
      </c>
      <c r="AE189" s="15">
        <v>0</v>
      </c>
      <c r="AF189" s="15">
        <v>0</v>
      </c>
      <c r="AG189" s="15">
        <v>70348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70348</v>
      </c>
      <c r="AQ189" s="15">
        <v>0</v>
      </c>
      <c r="AR189" s="15">
        <v>0</v>
      </c>
      <c r="AS189" s="15">
        <v>70348</v>
      </c>
      <c r="AT189" s="15">
        <v>0</v>
      </c>
      <c r="AU189" s="18">
        <v>0</v>
      </c>
      <c r="AV189" s="18">
        <v>0</v>
      </c>
      <c r="AW189" s="18">
        <v>100</v>
      </c>
      <c r="AX189" s="18">
        <v>0</v>
      </c>
      <c r="AY189" s="18">
        <v>0</v>
      </c>
      <c r="AZ189" s="18">
        <v>0</v>
      </c>
      <c r="BA189" s="18">
        <v>0</v>
      </c>
      <c r="BB189" s="18">
        <v>0</v>
      </c>
      <c r="BC189" s="18">
        <v>0</v>
      </c>
      <c r="BD189" s="18">
        <v>0</v>
      </c>
      <c r="BE189" s="18">
        <v>0</v>
      </c>
      <c r="BF189" s="18">
        <v>100</v>
      </c>
      <c r="BG189" s="18">
        <v>0</v>
      </c>
      <c r="BH189" s="18">
        <v>0</v>
      </c>
      <c r="BI189" s="18">
        <v>100</v>
      </c>
      <c r="BJ189" s="18">
        <v>0</v>
      </c>
    </row>
    <row r="190" spans="1:62">
      <c r="A190" s="9">
        <v>4568</v>
      </c>
      <c r="B190" s="10" t="s">
        <v>118</v>
      </c>
      <c r="C190" s="10" t="s">
        <v>286</v>
      </c>
      <c r="D190" s="11">
        <v>7030</v>
      </c>
      <c r="E190" s="11" t="s">
        <v>120</v>
      </c>
      <c r="F190" s="11" t="s">
        <v>121</v>
      </c>
      <c r="G190" s="12">
        <v>2</v>
      </c>
      <c r="H190" s="12">
        <v>2</v>
      </c>
      <c r="I190" s="13">
        <v>1</v>
      </c>
      <c r="J190" s="10" t="s">
        <v>147</v>
      </c>
      <c r="K190" s="10" t="s">
        <v>148</v>
      </c>
      <c r="L190" s="10" t="s">
        <v>148</v>
      </c>
      <c r="M190" s="24" t="s">
        <v>379</v>
      </c>
      <c r="N190" s="24" t="str">
        <f t="shared" si="24"/>
        <v>COAL_LIG</v>
      </c>
      <c r="O190" s="24"/>
      <c r="P190" s="12">
        <v>1</v>
      </c>
      <c r="Q190" s="14">
        <v>0.7571</v>
      </c>
      <c r="R190" s="15">
        <v>349.2</v>
      </c>
      <c r="S190" s="12">
        <v>0</v>
      </c>
      <c r="T190" s="15">
        <v>0</v>
      </c>
      <c r="U190" s="16">
        <v>0</v>
      </c>
      <c r="V190" s="14">
        <v>0</v>
      </c>
      <c r="W190" s="12">
        <v>0</v>
      </c>
      <c r="X190" s="15">
        <v>25151612.502999999</v>
      </c>
      <c r="Y190" s="15">
        <v>11615149.396</v>
      </c>
      <c r="Z190" s="15">
        <v>2316023</v>
      </c>
      <c r="AA190" s="15">
        <v>2752486.088</v>
      </c>
      <c r="AB190" s="17">
        <v>2376.9074000000001</v>
      </c>
      <c r="AC190" s="17">
        <v>217.7407</v>
      </c>
      <c r="AD190" s="18">
        <v>10859.8285</v>
      </c>
      <c r="AE190" s="15">
        <v>2305481.0839999998</v>
      </c>
      <c r="AF190" s="15">
        <v>0</v>
      </c>
      <c r="AG190" s="15">
        <v>10541.915999999999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2316023</v>
      </c>
      <c r="AQ190" s="15">
        <v>0</v>
      </c>
      <c r="AR190" s="15">
        <v>0</v>
      </c>
      <c r="AS190" s="15">
        <v>2316023</v>
      </c>
      <c r="AT190" s="15">
        <v>0</v>
      </c>
      <c r="AU190" s="18">
        <v>99.544799999999995</v>
      </c>
      <c r="AV190" s="18">
        <v>0</v>
      </c>
      <c r="AW190" s="18">
        <v>0.45519999999999999</v>
      </c>
      <c r="AX190" s="18">
        <v>0</v>
      </c>
      <c r="AY190" s="18">
        <v>0</v>
      </c>
      <c r="AZ190" s="18">
        <v>0</v>
      </c>
      <c r="BA190" s="18">
        <v>0</v>
      </c>
      <c r="BB190" s="18">
        <v>0</v>
      </c>
      <c r="BC190" s="18">
        <v>0</v>
      </c>
      <c r="BD190" s="18">
        <v>0</v>
      </c>
      <c r="BE190" s="18">
        <v>0</v>
      </c>
      <c r="BF190" s="18">
        <v>100</v>
      </c>
      <c r="BG190" s="18">
        <v>0</v>
      </c>
      <c r="BH190" s="18">
        <v>0</v>
      </c>
      <c r="BI190" s="18">
        <v>100</v>
      </c>
      <c r="BJ190" s="18">
        <v>0</v>
      </c>
    </row>
    <row r="191" spans="1:62">
      <c r="A191" s="9">
        <v>4569</v>
      </c>
      <c r="B191" s="10" t="s">
        <v>118</v>
      </c>
      <c r="C191" s="10" t="s">
        <v>287</v>
      </c>
      <c r="D191" s="11">
        <v>50615</v>
      </c>
      <c r="E191" s="11" t="s">
        <v>120</v>
      </c>
      <c r="F191" s="11" t="s">
        <v>121</v>
      </c>
      <c r="G191" s="12">
        <v>3</v>
      </c>
      <c r="H191" s="12">
        <v>4</v>
      </c>
      <c r="I191" s="13">
        <v>1</v>
      </c>
      <c r="J191" s="10" t="s">
        <v>125</v>
      </c>
      <c r="K191" s="10" t="s">
        <v>126</v>
      </c>
      <c r="L191" s="10" t="s">
        <v>126</v>
      </c>
      <c r="M191" s="24" t="s">
        <v>370</v>
      </c>
      <c r="N191" s="24" t="str">
        <f t="shared" si="17"/>
        <v>CCGT</v>
      </c>
      <c r="O191" s="24"/>
      <c r="P191" s="12">
        <v>0</v>
      </c>
      <c r="Q191" s="14">
        <v>7.3899999999999993E-2</v>
      </c>
      <c r="R191" s="15">
        <v>344</v>
      </c>
      <c r="S191" s="12">
        <v>1</v>
      </c>
      <c r="T191" s="15">
        <v>0</v>
      </c>
      <c r="U191" s="16" t="s">
        <v>130</v>
      </c>
      <c r="V191" s="14">
        <v>0.78112199999999998</v>
      </c>
      <c r="W191" s="12">
        <v>0</v>
      </c>
      <c r="X191" s="15">
        <v>1863092.7671999999</v>
      </c>
      <c r="Y191" s="15">
        <v>942179.48080000002</v>
      </c>
      <c r="Z191" s="15">
        <v>222612.99900000001</v>
      </c>
      <c r="AA191" s="15">
        <v>110835.35219999999</v>
      </c>
      <c r="AB191" s="17">
        <v>995.76710000000003</v>
      </c>
      <c r="AC191" s="17">
        <v>118.8588</v>
      </c>
      <c r="AD191" s="18">
        <v>8369.2003000000004</v>
      </c>
      <c r="AE191" s="15">
        <v>0</v>
      </c>
      <c r="AF191" s="15">
        <v>0</v>
      </c>
      <c r="AG191" s="15">
        <v>222612.99900000001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222612.99900000001</v>
      </c>
      <c r="AQ191" s="15">
        <v>0</v>
      </c>
      <c r="AR191" s="15">
        <v>0</v>
      </c>
      <c r="AS191" s="15">
        <v>222612.99900000001</v>
      </c>
      <c r="AT191" s="15">
        <v>0</v>
      </c>
      <c r="AU191" s="18">
        <v>0</v>
      </c>
      <c r="AV191" s="18">
        <v>0</v>
      </c>
      <c r="AW191" s="18">
        <v>100</v>
      </c>
      <c r="AX191" s="18">
        <v>0</v>
      </c>
      <c r="AY191" s="18">
        <v>0</v>
      </c>
      <c r="AZ191" s="18">
        <v>0</v>
      </c>
      <c r="BA191" s="18">
        <v>0</v>
      </c>
      <c r="BB191" s="18">
        <v>0</v>
      </c>
      <c r="BC191" s="18">
        <v>0</v>
      </c>
      <c r="BD191" s="18">
        <v>0</v>
      </c>
      <c r="BE191" s="18">
        <v>0</v>
      </c>
      <c r="BF191" s="18">
        <v>100</v>
      </c>
      <c r="BG191" s="18">
        <v>0</v>
      </c>
      <c r="BH191" s="18">
        <v>0</v>
      </c>
      <c r="BI191" s="18">
        <v>100</v>
      </c>
      <c r="BJ191" s="18">
        <v>0</v>
      </c>
    </row>
    <row r="192" spans="1:62">
      <c r="A192" s="9">
        <v>4571</v>
      </c>
      <c r="B192" s="10" t="s">
        <v>118</v>
      </c>
      <c r="C192" s="10" t="s">
        <v>288</v>
      </c>
      <c r="D192" s="11">
        <v>50150</v>
      </c>
      <c r="E192" s="11" t="s">
        <v>120</v>
      </c>
      <c r="F192" s="11" t="s">
        <v>121</v>
      </c>
      <c r="G192" s="12">
        <v>0</v>
      </c>
      <c r="H192" s="12">
        <v>8</v>
      </c>
      <c r="I192" s="13">
        <v>1</v>
      </c>
      <c r="J192" s="10" t="s">
        <v>125</v>
      </c>
      <c r="K192" s="10" t="s">
        <v>126</v>
      </c>
      <c r="L192" s="10" t="s">
        <v>126</v>
      </c>
      <c r="M192" s="24" t="s">
        <v>397</v>
      </c>
      <c r="N192" s="24" t="str">
        <f t="shared" si="17"/>
        <v>CCGT</v>
      </c>
      <c r="O192" s="24"/>
      <c r="P192" s="12">
        <v>0</v>
      </c>
      <c r="Q192" s="14">
        <v>0.4345</v>
      </c>
      <c r="R192" s="15">
        <v>168</v>
      </c>
      <c r="S192" s="12">
        <v>1</v>
      </c>
      <c r="T192" s="15">
        <v>688679.2</v>
      </c>
      <c r="U192" s="16">
        <v>3.1686999999999999</v>
      </c>
      <c r="V192" s="14">
        <v>0.80860799999999999</v>
      </c>
      <c r="W192" s="12">
        <v>0</v>
      </c>
      <c r="X192" s="15">
        <v>6388751.6352000004</v>
      </c>
      <c r="Y192" s="15">
        <v>2543918.4742000001</v>
      </c>
      <c r="Z192" s="15">
        <v>639376.47</v>
      </c>
      <c r="AA192" s="15">
        <v>373770.88620000001</v>
      </c>
      <c r="AB192" s="17">
        <v>1169.1731</v>
      </c>
      <c r="AC192" s="17">
        <v>116.8879</v>
      </c>
      <c r="AD192" s="18">
        <v>9992.1594000000005</v>
      </c>
      <c r="AE192" s="15">
        <v>0</v>
      </c>
      <c r="AF192" s="15">
        <v>0</v>
      </c>
      <c r="AG192" s="15">
        <v>632677.11399999994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6699.3559999999998</v>
      </c>
      <c r="AO192" s="15">
        <v>0</v>
      </c>
      <c r="AP192" s="15">
        <v>639376.47</v>
      </c>
      <c r="AQ192" s="15">
        <v>0</v>
      </c>
      <c r="AR192" s="15">
        <v>0</v>
      </c>
      <c r="AS192" s="15">
        <v>639376.47</v>
      </c>
      <c r="AT192" s="15">
        <v>0</v>
      </c>
      <c r="AU192" s="18">
        <v>0</v>
      </c>
      <c r="AV192" s="18">
        <v>0</v>
      </c>
      <c r="AW192" s="18">
        <v>98.952200000000005</v>
      </c>
      <c r="AX192" s="18">
        <v>0</v>
      </c>
      <c r="AY192" s="18">
        <v>0</v>
      </c>
      <c r="AZ192" s="18">
        <v>0</v>
      </c>
      <c r="BA192" s="18">
        <v>0</v>
      </c>
      <c r="BB192" s="18">
        <v>0</v>
      </c>
      <c r="BC192" s="18">
        <v>0</v>
      </c>
      <c r="BD192" s="18">
        <v>1.0478000000000001</v>
      </c>
      <c r="BE192" s="18">
        <v>0</v>
      </c>
      <c r="BF192" s="18">
        <v>100</v>
      </c>
      <c r="BG192" s="18">
        <v>0</v>
      </c>
      <c r="BH192" s="18">
        <v>0</v>
      </c>
      <c r="BI192" s="18">
        <v>100</v>
      </c>
      <c r="BJ192" s="18">
        <v>0</v>
      </c>
    </row>
    <row r="193" spans="1:62">
      <c r="A193" s="9">
        <v>4572</v>
      </c>
      <c r="B193" s="10" t="s">
        <v>118</v>
      </c>
      <c r="C193" s="10" t="s">
        <v>343</v>
      </c>
      <c r="D193" s="11">
        <v>54607</v>
      </c>
      <c r="E193" s="11" t="s">
        <v>120</v>
      </c>
      <c r="F193" s="11" t="s">
        <v>121</v>
      </c>
      <c r="G193" s="12">
        <v>0</v>
      </c>
      <c r="H193" s="12">
        <v>1</v>
      </c>
      <c r="I193" s="13">
        <v>1</v>
      </c>
      <c r="J193" s="10" t="s">
        <v>125</v>
      </c>
      <c r="K193" s="10" t="s">
        <v>126</v>
      </c>
      <c r="L193" s="26" t="s">
        <v>126</v>
      </c>
      <c r="M193" s="24" t="s">
        <v>409</v>
      </c>
      <c r="N193" s="24" t="str">
        <f t="shared" si="17"/>
        <v>NG_IC</v>
      </c>
      <c r="O193" s="24"/>
      <c r="P193" s="12">
        <v>0</v>
      </c>
      <c r="Q193" s="14">
        <v>0</v>
      </c>
      <c r="R193" s="15">
        <v>3.5</v>
      </c>
      <c r="S193" s="12">
        <v>1</v>
      </c>
      <c r="T193" s="15">
        <v>121.6</v>
      </c>
      <c r="U193" s="16" t="s">
        <v>130</v>
      </c>
      <c r="V193" s="14">
        <v>0</v>
      </c>
      <c r="W193" s="12">
        <v>0</v>
      </c>
      <c r="X193" s="15">
        <v>233</v>
      </c>
      <c r="Y193" s="15">
        <v>100</v>
      </c>
      <c r="Z193" s="15">
        <v>0</v>
      </c>
      <c r="AA193" s="15">
        <v>15.193199999999999</v>
      </c>
      <c r="AB193" s="20">
        <v>0</v>
      </c>
      <c r="AC193" s="17">
        <v>130.16050000000001</v>
      </c>
      <c r="AD193" s="18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8">
        <v>0</v>
      </c>
      <c r="BB193" s="18">
        <v>0</v>
      </c>
      <c r="BC193" s="18">
        <v>0</v>
      </c>
      <c r="BD193" s="18">
        <v>0</v>
      </c>
      <c r="BE193" s="18">
        <v>0</v>
      </c>
      <c r="BF193" s="18">
        <v>0</v>
      </c>
      <c r="BG193" s="18">
        <v>0</v>
      </c>
      <c r="BH193" s="18">
        <v>0</v>
      </c>
      <c r="BI193" s="18">
        <v>0</v>
      </c>
      <c r="BJ193" s="18">
        <v>0</v>
      </c>
    </row>
    <row r="194" spans="1:62">
      <c r="A194" s="9">
        <v>4573</v>
      </c>
      <c r="B194" s="10" t="s">
        <v>118</v>
      </c>
      <c r="C194" s="10" t="s">
        <v>335</v>
      </c>
      <c r="D194" s="11">
        <v>54606</v>
      </c>
      <c r="E194" s="11" t="s">
        <v>120</v>
      </c>
      <c r="F194" s="11" t="s">
        <v>121</v>
      </c>
      <c r="G194" s="12">
        <v>0</v>
      </c>
      <c r="H194" s="12">
        <v>1</v>
      </c>
      <c r="I194" s="13">
        <v>1</v>
      </c>
      <c r="J194" s="10" t="s">
        <v>125</v>
      </c>
      <c r="K194" s="10" t="s">
        <v>126</v>
      </c>
      <c r="L194" s="26" t="s">
        <v>126</v>
      </c>
      <c r="M194" s="24" t="s">
        <v>409</v>
      </c>
      <c r="N194" s="24" t="str">
        <f t="shared" si="17"/>
        <v>NG_IC</v>
      </c>
      <c r="O194" s="24"/>
      <c r="P194" s="12">
        <v>0</v>
      </c>
      <c r="Q194" s="14">
        <v>-0.34689999999999999</v>
      </c>
      <c r="R194" s="15">
        <v>4.9000000000000004</v>
      </c>
      <c r="S194" s="12">
        <v>1</v>
      </c>
      <c r="T194" s="15">
        <v>0</v>
      </c>
      <c r="U194" s="16" t="s">
        <v>130</v>
      </c>
      <c r="V194" s="14">
        <v>0.4</v>
      </c>
      <c r="W194" s="12">
        <v>0</v>
      </c>
      <c r="X194" s="15">
        <v>85417.600000000006</v>
      </c>
      <c r="Y194" s="15">
        <v>41617.599999999999</v>
      </c>
      <c r="Z194" s="15">
        <v>-14892</v>
      </c>
      <c r="AA194" s="15">
        <v>5022.3212000000003</v>
      </c>
      <c r="AB194" s="17">
        <v>-674.49919999999997</v>
      </c>
      <c r="AC194" s="17">
        <v>117.4676</v>
      </c>
      <c r="AD194" s="18">
        <v>-5735.8045000000002</v>
      </c>
      <c r="AE194" s="15">
        <v>0</v>
      </c>
      <c r="AF194" s="15">
        <v>-186.55199999999999</v>
      </c>
      <c r="AG194" s="15">
        <v>-14705.448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-14892</v>
      </c>
      <c r="AQ194" s="15">
        <v>0</v>
      </c>
      <c r="AR194" s="15">
        <v>0</v>
      </c>
      <c r="AS194" s="15">
        <v>-14892</v>
      </c>
      <c r="AT194" s="15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8">
        <v>0</v>
      </c>
      <c r="BB194" s="18">
        <v>0</v>
      </c>
      <c r="BC194" s="18">
        <v>0</v>
      </c>
      <c r="BD194" s="18">
        <v>0</v>
      </c>
      <c r="BE194" s="18">
        <v>0</v>
      </c>
      <c r="BF194" s="18">
        <v>100</v>
      </c>
      <c r="BG194" s="18">
        <v>0</v>
      </c>
      <c r="BH194" s="18">
        <v>0</v>
      </c>
      <c r="BI194" s="18">
        <v>100</v>
      </c>
      <c r="BJ194" s="18">
        <v>0</v>
      </c>
    </row>
    <row r="195" spans="1:62">
      <c r="A195" s="9">
        <v>4574</v>
      </c>
      <c r="B195" s="10" t="s">
        <v>118</v>
      </c>
      <c r="C195" s="10" t="s">
        <v>292</v>
      </c>
      <c r="D195" s="11">
        <v>3612</v>
      </c>
      <c r="E195" s="11" t="s">
        <v>120</v>
      </c>
      <c r="F195" s="11" t="s">
        <v>121</v>
      </c>
      <c r="G195" s="12">
        <v>3</v>
      </c>
      <c r="H195" s="12">
        <v>3</v>
      </c>
      <c r="I195" s="13">
        <v>1</v>
      </c>
      <c r="J195" s="10" t="s">
        <v>125</v>
      </c>
      <c r="K195" s="10" t="s">
        <v>126</v>
      </c>
      <c r="L195" s="10" t="s">
        <v>126</v>
      </c>
      <c r="M195" s="24" t="s">
        <v>379</v>
      </c>
      <c r="N195" s="24" t="str">
        <f>IF(L195="GAS",IF(AND(NOT(ISERR(FIND("C",M195))), ISERR(FIND("IC",M195))),"NG_CCGT","NG_" &amp; IF(LEN(M195)=2,M195,MID(M195,2,2))),IF(L195="COAL",L195 &amp; "_" &amp; J195,L195))</f>
        <v>NG_ST</v>
      </c>
      <c r="O195" s="24"/>
      <c r="P195" s="12">
        <v>0</v>
      </c>
      <c r="Q195" s="14">
        <v>0.1135</v>
      </c>
      <c r="R195" s="15">
        <v>894</v>
      </c>
      <c r="S195" s="12">
        <v>0</v>
      </c>
      <c r="T195" s="15">
        <v>0</v>
      </c>
      <c r="U195" s="16">
        <v>0</v>
      </c>
      <c r="V195" s="14">
        <v>0</v>
      </c>
      <c r="W195" s="12">
        <v>0</v>
      </c>
      <c r="X195" s="15">
        <v>9921718.8000000007</v>
      </c>
      <c r="Y195" s="15">
        <v>5842226.1500000004</v>
      </c>
      <c r="Z195" s="15">
        <v>888987.00100000005</v>
      </c>
      <c r="AA195" s="15">
        <v>590373.60770000005</v>
      </c>
      <c r="AB195" s="17">
        <v>1328.194</v>
      </c>
      <c r="AC195" s="17">
        <v>118.8852</v>
      </c>
      <c r="AD195" s="18">
        <v>11160.701800000001</v>
      </c>
      <c r="AE195" s="15">
        <v>0</v>
      </c>
      <c r="AF195" s="15">
        <v>641.20699999999999</v>
      </c>
      <c r="AG195" s="15">
        <v>888345.79399999999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888987.00100000005</v>
      </c>
      <c r="AQ195" s="15">
        <v>0</v>
      </c>
      <c r="AR195" s="15">
        <v>0</v>
      </c>
      <c r="AS195" s="15">
        <v>888987.00100000005</v>
      </c>
      <c r="AT195" s="15">
        <v>0</v>
      </c>
      <c r="AU195" s="18">
        <v>0</v>
      </c>
      <c r="AV195" s="18">
        <v>7.2099999999999997E-2</v>
      </c>
      <c r="AW195" s="18">
        <v>99.927899999999994</v>
      </c>
      <c r="AX195" s="18">
        <v>0</v>
      </c>
      <c r="AY195" s="18">
        <v>0</v>
      </c>
      <c r="AZ195" s="18">
        <v>0</v>
      </c>
      <c r="BA195" s="18">
        <v>0</v>
      </c>
      <c r="BB195" s="18">
        <v>0</v>
      </c>
      <c r="BC195" s="18">
        <v>0</v>
      </c>
      <c r="BD195" s="18">
        <v>0</v>
      </c>
      <c r="BE195" s="18">
        <v>0</v>
      </c>
      <c r="BF195" s="18">
        <v>100</v>
      </c>
      <c r="BG195" s="18">
        <v>0</v>
      </c>
      <c r="BH195" s="18">
        <v>0</v>
      </c>
      <c r="BI195" s="18">
        <v>100</v>
      </c>
      <c r="BJ195" s="18">
        <v>0</v>
      </c>
    </row>
    <row r="196" spans="1:62">
      <c r="A196" s="9">
        <v>4575</v>
      </c>
      <c r="B196" s="10" t="s">
        <v>118</v>
      </c>
      <c r="C196" s="10" t="s">
        <v>153</v>
      </c>
      <c r="D196" s="11">
        <v>10203</v>
      </c>
      <c r="E196" s="11" t="s">
        <v>120</v>
      </c>
      <c r="F196" s="11" t="s">
        <v>121</v>
      </c>
      <c r="G196" s="12">
        <v>0</v>
      </c>
      <c r="H196" s="12">
        <v>2</v>
      </c>
      <c r="I196" s="13">
        <v>1</v>
      </c>
      <c r="J196" s="10" t="s">
        <v>125</v>
      </c>
      <c r="K196" s="10" t="s">
        <v>126</v>
      </c>
      <c r="L196" s="10" t="s">
        <v>126</v>
      </c>
      <c r="M196" s="24" t="s">
        <v>410</v>
      </c>
      <c r="N196" s="24" t="str">
        <f t="shared" si="17"/>
        <v>NG_GT</v>
      </c>
      <c r="O196" s="24"/>
      <c r="P196" s="12">
        <v>0</v>
      </c>
      <c r="Q196" s="14">
        <v>0.67069999999999996</v>
      </c>
      <c r="R196" s="15">
        <v>40</v>
      </c>
      <c r="S196" s="12">
        <v>1</v>
      </c>
      <c r="T196" s="15">
        <v>2187660</v>
      </c>
      <c r="U196" s="16">
        <v>0.36670000000000003</v>
      </c>
      <c r="V196" s="14">
        <v>0.32836100000000001</v>
      </c>
      <c r="W196" s="12">
        <v>0</v>
      </c>
      <c r="X196" s="15">
        <v>1256065.9956</v>
      </c>
      <c r="Y196" s="15">
        <v>612418.28139999998</v>
      </c>
      <c r="Z196" s="15">
        <v>235028.5</v>
      </c>
      <c r="AA196" s="15">
        <v>73485.545700000002</v>
      </c>
      <c r="AB196" s="17">
        <v>625.33309999999994</v>
      </c>
      <c r="AC196" s="17">
        <v>116.8879</v>
      </c>
      <c r="AD196" s="18">
        <v>5344.3135000000002</v>
      </c>
      <c r="AE196" s="15">
        <v>0</v>
      </c>
      <c r="AF196" s="15">
        <v>0</v>
      </c>
      <c r="AG196" s="15">
        <v>235028.5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235028.5</v>
      </c>
      <c r="AQ196" s="15">
        <v>0</v>
      </c>
      <c r="AR196" s="15">
        <v>0</v>
      </c>
      <c r="AS196" s="15">
        <v>235028.5</v>
      </c>
      <c r="AT196" s="15">
        <v>0</v>
      </c>
      <c r="AU196" s="18">
        <v>0</v>
      </c>
      <c r="AV196" s="18">
        <v>0</v>
      </c>
      <c r="AW196" s="18">
        <v>100</v>
      </c>
      <c r="AX196" s="18">
        <v>0</v>
      </c>
      <c r="AY196" s="18">
        <v>0</v>
      </c>
      <c r="AZ196" s="18">
        <v>0</v>
      </c>
      <c r="BA196" s="18">
        <v>0</v>
      </c>
      <c r="BB196" s="18">
        <v>0</v>
      </c>
      <c r="BC196" s="18">
        <v>0</v>
      </c>
      <c r="BD196" s="18">
        <v>0</v>
      </c>
      <c r="BE196" s="18">
        <v>0</v>
      </c>
      <c r="BF196" s="18">
        <v>100</v>
      </c>
      <c r="BG196" s="18">
        <v>0</v>
      </c>
      <c r="BH196" s="18">
        <v>0</v>
      </c>
      <c r="BI196" s="18">
        <v>100</v>
      </c>
      <c r="BJ196" s="18">
        <v>0</v>
      </c>
    </row>
    <row r="197" spans="1:62">
      <c r="A197" s="9">
        <v>4576</v>
      </c>
      <c r="B197" s="10" t="s">
        <v>118</v>
      </c>
      <c r="C197" s="10" t="s">
        <v>306</v>
      </c>
      <c r="D197" s="11">
        <v>50121</v>
      </c>
      <c r="E197" s="11" t="s">
        <v>120</v>
      </c>
      <c r="F197" s="11" t="s">
        <v>121</v>
      </c>
      <c r="G197" s="12">
        <v>0</v>
      </c>
      <c r="H197" s="12">
        <v>4</v>
      </c>
      <c r="I197" s="13">
        <v>1</v>
      </c>
      <c r="J197" s="10" t="s">
        <v>122</v>
      </c>
      <c r="K197" s="10" t="s">
        <v>123</v>
      </c>
      <c r="L197" s="10" t="s">
        <v>123</v>
      </c>
      <c r="M197" s="24" t="s">
        <v>398</v>
      </c>
      <c r="N197" s="24" t="str">
        <f t="shared" si="17"/>
        <v>OIL</v>
      </c>
      <c r="O197" s="24"/>
      <c r="P197" s="12">
        <v>0</v>
      </c>
      <c r="Q197" s="14">
        <v>0.4032</v>
      </c>
      <c r="R197" s="15">
        <v>76.7</v>
      </c>
      <c r="S197" s="12">
        <v>1</v>
      </c>
      <c r="T197" s="15">
        <v>3256</v>
      </c>
      <c r="U197" s="16">
        <v>283.97800000000001</v>
      </c>
      <c r="V197" s="14">
        <v>0.99736599999999997</v>
      </c>
      <c r="W197" s="12">
        <v>0</v>
      </c>
      <c r="X197" s="15">
        <v>4100495.3879</v>
      </c>
      <c r="Y197" s="15">
        <v>1526071.5691</v>
      </c>
      <c r="Z197" s="15">
        <v>270914.84100000001</v>
      </c>
      <c r="AA197" s="15">
        <v>335754.64380000002</v>
      </c>
      <c r="AB197" s="17">
        <v>2478.6729</v>
      </c>
      <c r="AC197" s="17">
        <v>163.2097</v>
      </c>
      <c r="AD197" s="18">
        <v>15135.735500000001</v>
      </c>
      <c r="AE197" s="15">
        <v>0</v>
      </c>
      <c r="AF197" s="15">
        <v>115871.827</v>
      </c>
      <c r="AG197" s="15">
        <v>47951.506999999998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107091.507</v>
      </c>
      <c r="AO197" s="15">
        <v>0</v>
      </c>
      <c r="AP197" s="15">
        <v>270914.84100000001</v>
      </c>
      <c r="AQ197" s="15">
        <v>0</v>
      </c>
      <c r="AR197" s="15">
        <v>0</v>
      </c>
      <c r="AS197" s="15">
        <v>270914.84100000001</v>
      </c>
      <c r="AT197" s="15">
        <v>0</v>
      </c>
      <c r="AU197" s="18">
        <v>0</v>
      </c>
      <c r="AV197" s="18">
        <v>42.770600000000002</v>
      </c>
      <c r="AW197" s="18">
        <v>17.6998</v>
      </c>
      <c r="AX197" s="18">
        <v>0</v>
      </c>
      <c r="AY197" s="18">
        <v>0</v>
      </c>
      <c r="AZ197" s="18">
        <v>0</v>
      </c>
      <c r="BA197" s="18">
        <v>0</v>
      </c>
      <c r="BB197" s="18">
        <v>0</v>
      </c>
      <c r="BC197" s="18">
        <v>0</v>
      </c>
      <c r="BD197" s="18">
        <v>39.529600000000002</v>
      </c>
      <c r="BE197" s="18">
        <v>0</v>
      </c>
      <c r="BF197" s="18">
        <v>100</v>
      </c>
      <c r="BG197" s="18">
        <v>0</v>
      </c>
      <c r="BH197" s="18">
        <v>0</v>
      </c>
      <c r="BI197" s="18">
        <v>100</v>
      </c>
      <c r="BJ197" s="18">
        <v>0</v>
      </c>
    </row>
    <row r="198" spans="1:62">
      <c r="A198" s="9">
        <v>4577</v>
      </c>
      <c r="B198" s="10" t="s">
        <v>118</v>
      </c>
      <c r="C198" s="10" t="s">
        <v>320</v>
      </c>
      <c r="D198" s="11">
        <v>3508</v>
      </c>
      <c r="E198" s="11" t="s">
        <v>120</v>
      </c>
      <c r="F198" s="11" t="s">
        <v>121</v>
      </c>
      <c r="G198" s="12">
        <v>3</v>
      </c>
      <c r="H198" s="12">
        <v>3</v>
      </c>
      <c r="I198" s="13">
        <v>1</v>
      </c>
      <c r="J198" s="10" t="s">
        <v>125</v>
      </c>
      <c r="K198" s="10" t="s">
        <v>126</v>
      </c>
      <c r="L198" s="10" t="s">
        <v>126</v>
      </c>
      <c r="M198" s="24" t="s">
        <v>379</v>
      </c>
      <c r="N198" s="24" t="str">
        <f>IF(L198="GAS",IF(AND(NOT(ISERR(FIND("C",M198))), ISERR(FIND("IC",M198))),"NG_CCGT","NG_" &amp; IF(LEN(M198)=2,M198,MID(M198,2,2))),IF(L198="COAL",L198 &amp; "_" &amp; J198,L198))</f>
        <v>NG_ST</v>
      </c>
      <c r="O198" s="24"/>
      <c r="P198" s="12">
        <v>0</v>
      </c>
      <c r="Q198" s="14">
        <v>2.0899999999999998E-2</v>
      </c>
      <c r="R198" s="15">
        <v>1175.4000000000001</v>
      </c>
      <c r="S198" s="12">
        <v>0</v>
      </c>
      <c r="T198" s="15">
        <v>0</v>
      </c>
      <c r="U198" s="16">
        <v>0</v>
      </c>
      <c r="V198" s="14">
        <v>0</v>
      </c>
      <c r="W198" s="12">
        <v>0</v>
      </c>
      <c r="X198" s="15">
        <v>2941339.0389999999</v>
      </c>
      <c r="Y198" s="15">
        <v>2279190.9029999999</v>
      </c>
      <c r="Z198" s="15">
        <v>215262</v>
      </c>
      <c r="AA198" s="15">
        <v>174976.25529999999</v>
      </c>
      <c r="AB198" s="17">
        <v>1625.7049999999999</v>
      </c>
      <c r="AC198" s="17">
        <v>118.8561</v>
      </c>
      <c r="AD198" s="18">
        <v>13663.995699999999</v>
      </c>
      <c r="AE198" s="15">
        <v>0</v>
      </c>
      <c r="AF198" s="15">
        <v>0</v>
      </c>
      <c r="AG198" s="15">
        <v>215262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215262</v>
      </c>
      <c r="AQ198" s="15">
        <v>0</v>
      </c>
      <c r="AR198" s="15">
        <v>0</v>
      </c>
      <c r="AS198" s="15">
        <v>215262</v>
      </c>
      <c r="AT198" s="15">
        <v>0</v>
      </c>
      <c r="AU198" s="18">
        <v>0</v>
      </c>
      <c r="AV198" s="18">
        <v>0</v>
      </c>
      <c r="AW198" s="18">
        <v>100</v>
      </c>
      <c r="AX198" s="18">
        <v>0</v>
      </c>
      <c r="AY198" s="18">
        <v>0</v>
      </c>
      <c r="AZ198" s="18">
        <v>0</v>
      </c>
      <c r="BA198" s="18">
        <v>0</v>
      </c>
      <c r="BB198" s="18">
        <v>0</v>
      </c>
      <c r="BC198" s="18">
        <v>0</v>
      </c>
      <c r="BD198" s="18">
        <v>0</v>
      </c>
      <c r="BE198" s="18">
        <v>0</v>
      </c>
      <c r="BF198" s="18">
        <v>100</v>
      </c>
      <c r="BG198" s="18">
        <v>0</v>
      </c>
      <c r="BH198" s="18">
        <v>0</v>
      </c>
      <c r="BI198" s="18">
        <v>100</v>
      </c>
      <c r="BJ198" s="18">
        <v>0</v>
      </c>
    </row>
    <row r="199" spans="1:62">
      <c r="A199" s="9">
        <v>4578</v>
      </c>
      <c r="B199" s="10" t="s">
        <v>118</v>
      </c>
      <c r="C199" s="10" t="s">
        <v>322</v>
      </c>
      <c r="D199" s="11">
        <v>10790</v>
      </c>
      <c r="E199" s="11" t="s">
        <v>120</v>
      </c>
      <c r="F199" s="11" t="s">
        <v>121</v>
      </c>
      <c r="G199" s="12">
        <v>0</v>
      </c>
      <c r="H199" s="12">
        <v>1</v>
      </c>
      <c r="I199" s="13">
        <v>1</v>
      </c>
      <c r="J199" s="10" t="s">
        <v>125</v>
      </c>
      <c r="K199" s="10" t="s">
        <v>126</v>
      </c>
      <c r="L199" s="10" t="s">
        <v>126</v>
      </c>
      <c r="M199" s="24" t="s">
        <v>410</v>
      </c>
      <c r="N199" s="24" t="str">
        <f t="shared" ref="N199:N214" si="25">IF(L199="GAS",IF(AND(NOT(ISERR(FIND("C",M199))), ISERR(FIND("IC",M199))),"CCGT","NG_" &amp; IF(LEN(M199)=2,M199,MID(M199,2,2))),IF(L199="COAL",L199 &amp; "_" &amp; J199,L199))</f>
        <v>NG_GT</v>
      </c>
      <c r="O199" s="24"/>
      <c r="P199" s="12">
        <v>0</v>
      </c>
      <c r="Q199" s="14">
        <v>0.56030000000000002</v>
      </c>
      <c r="R199" s="15">
        <v>102.4</v>
      </c>
      <c r="S199" s="12">
        <v>1</v>
      </c>
      <c r="T199" s="15">
        <v>8433585.5999999996</v>
      </c>
      <c r="U199" s="16">
        <v>0.2034</v>
      </c>
      <c r="V199" s="14">
        <v>0.30556</v>
      </c>
      <c r="W199" s="12">
        <v>0</v>
      </c>
      <c r="X199" s="15">
        <v>3906820.7979000001</v>
      </c>
      <c r="Y199" s="15">
        <v>1915576.1125</v>
      </c>
      <c r="Z199" s="15">
        <v>502558.99900000001</v>
      </c>
      <c r="AA199" s="15">
        <v>228566.69889999999</v>
      </c>
      <c r="AB199" s="17">
        <v>909.6114</v>
      </c>
      <c r="AC199" s="17">
        <v>116.8879</v>
      </c>
      <c r="AD199" s="18">
        <v>7773.8549999999996</v>
      </c>
      <c r="AE199" s="15">
        <v>0</v>
      </c>
      <c r="AF199" s="15">
        <v>0</v>
      </c>
      <c r="AG199" s="15">
        <v>502558.99900000001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502558.99900000001</v>
      </c>
      <c r="AQ199" s="15">
        <v>0</v>
      </c>
      <c r="AR199" s="15">
        <v>0</v>
      </c>
      <c r="AS199" s="15">
        <v>502558.99900000001</v>
      </c>
      <c r="AT199" s="15">
        <v>0</v>
      </c>
      <c r="AU199" s="18">
        <v>0</v>
      </c>
      <c r="AV199" s="18">
        <v>0</v>
      </c>
      <c r="AW199" s="18">
        <v>100</v>
      </c>
      <c r="AX199" s="18">
        <v>0</v>
      </c>
      <c r="AY199" s="18">
        <v>0</v>
      </c>
      <c r="AZ199" s="18">
        <v>0</v>
      </c>
      <c r="BA199" s="18">
        <v>0</v>
      </c>
      <c r="BB199" s="18">
        <v>0</v>
      </c>
      <c r="BC199" s="18">
        <v>0</v>
      </c>
      <c r="BD199" s="18">
        <v>0</v>
      </c>
      <c r="BE199" s="18">
        <v>0</v>
      </c>
      <c r="BF199" s="18">
        <v>100</v>
      </c>
      <c r="BG199" s="18">
        <v>0</v>
      </c>
      <c r="BH199" s="18">
        <v>0</v>
      </c>
      <c r="BI199" s="18">
        <v>100</v>
      </c>
      <c r="BJ199" s="18">
        <v>0</v>
      </c>
    </row>
    <row r="200" spans="1:62">
      <c r="A200" s="9">
        <v>4579</v>
      </c>
      <c r="B200" s="10" t="s">
        <v>118</v>
      </c>
      <c r="C200" s="10" t="s">
        <v>307</v>
      </c>
      <c r="D200" s="11">
        <v>54520</v>
      </c>
      <c r="E200" s="11" t="s">
        <v>120</v>
      </c>
      <c r="F200" s="11" t="s">
        <v>121</v>
      </c>
      <c r="G200" s="12">
        <v>0</v>
      </c>
      <c r="H200" s="12">
        <v>4</v>
      </c>
      <c r="I200" s="13">
        <v>1</v>
      </c>
      <c r="J200" s="10" t="s">
        <v>313</v>
      </c>
      <c r="K200" s="10"/>
      <c r="L200" s="10" t="s">
        <v>314</v>
      </c>
      <c r="M200" s="24" t="s">
        <v>399</v>
      </c>
      <c r="N200" s="24" t="str">
        <f t="shared" si="25"/>
        <v>BIOMASS</v>
      </c>
      <c r="O200" s="24"/>
      <c r="P200" s="12">
        <v>0</v>
      </c>
      <c r="Q200" s="14">
        <v>0.35439999999999999</v>
      </c>
      <c r="R200" s="15">
        <v>12.4</v>
      </c>
      <c r="S200" s="12">
        <v>1</v>
      </c>
      <c r="T200" s="15">
        <v>51606.400000000001</v>
      </c>
      <c r="U200" s="16">
        <v>2.5455999999999999</v>
      </c>
      <c r="V200" s="14">
        <v>0.77242500000000003</v>
      </c>
      <c r="W200" s="12">
        <v>0</v>
      </c>
      <c r="X200" s="15">
        <v>390343.96860000002</v>
      </c>
      <c r="Y200" s="15">
        <v>123867.54399999999</v>
      </c>
      <c r="Z200" s="15">
        <v>38490.998</v>
      </c>
      <c r="AA200" s="15">
        <v>39.044400000000003</v>
      </c>
      <c r="AB200" s="17">
        <v>2.0287999999999999</v>
      </c>
      <c r="AC200" s="17">
        <v>0.19980000000000001</v>
      </c>
      <c r="AD200" s="18">
        <v>10141.1756</v>
      </c>
      <c r="AE200" s="15">
        <v>0</v>
      </c>
      <c r="AF200" s="15">
        <v>0</v>
      </c>
      <c r="AG200" s="15">
        <v>65.807000000000002</v>
      </c>
      <c r="AH200" s="15">
        <v>0</v>
      </c>
      <c r="AI200" s="15">
        <v>0</v>
      </c>
      <c r="AJ200" s="15">
        <v>38425.190999999999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65.807000000000002</v>
      </c>
      <c r="AQ200" s="15">
        <v>38425.190999999999</v>
      </c>
      <c r="AR200" s="15">
        <v>38425.190999999999</v>
      </c>
      <c r="AS200" s="15">
        <v>38490.998</v>
      </c>
      <c r="AT200" s="15">
        <v>0</v>
      </c>
      <c r="AU200" s="18">
        <v>0</v>
      </c>
      <c r="AV200" s="18">
        <v>0</v>
      </c>
      <c r="AW200" s="18">
        <v>0.17100000000000001</v>
      </c>
      <c r="AX200" s="18">
        <v>0</v>
      </c>
      <c r="AY200" s="18">
        <v>0</v>
      </c>
      <c r="AZ200" s="18">
        <v>99.828999999999994</v>
      </c>
      <c r="BA200" s="18">
        <v>0</v>
      </c>
      <c r="BB200" s="18">
        <v>0</v>
      </c>
      <c r="BC200" s="18">
        <v>0</v>
      </c>
      <c r="BD200" s="18">
        <v>0</v>
      </c>
      <c r="BE200" s="18">
        <v>0</v>
      </c>
      <c r="BF200" s="18">
        <v>0.17100000000000001</v>
      </c>
      <c r="BG200" s="18">
        <v>99.828999999999994</v>
      </c>
      <c r="BH200" s="18">
        <v>99.828999999999994</v>
      </c>
      <c r="BI200" s="18">
        <v>100</v>
      </c>
      <c r="BJ200" s="18">
        <v>0</v>
      </c>
    </row>
    <row r="201" spans="1:62">
      <c r="A201" s="9">
        <v>4580</v>
      </c>
      <c r="B201" s="10" t="s">
        <v>118</v>
      </c>
      <c r="C201" s="10" t="s">
        <v>403</v>
      </c>
      <c r="D201" s="11">
        <v>3470</v>
      </c>
      <c r="E201" s="11" t="s">
        <v>120</v>
      </c>
      <c r="F201" s="11" t="s">
        <v>121</v>
      </c>
      <c r="G201" s="12">
        <v>8</v>
      </c>
      <c r="H201" s="12">
        <v>9</v>
      </c>
      <c r="I201" s="13">
        <v>1</v>
      </c>
      <c r="J201" s="10" t="s">
        <v>166</v>
      </c>
      <c r="K201" s="10" t="s">
        <v>148</v>
      </c>
      <c r="L201" s="10" t="s">
        <v>148</v>
      </c>
      <c r="M201" s="25" t="s">
        <v>379</v>
      </c>
      <c r="N201" s="24" t="str">
        <f t="shared" ref="N201:N206" si="26">IF(L201="GAS",IF(AND(NOT(ISERR(FIND("C",M201))), ISERR(FIND("IC",M201))),"NG_CCGT","NG_" &amp; IF(LEN(M201)=2,M201,MID(M201,2,2))),IF(L201="COAL",L201 &amp; "_" &amp; J201,L201))</f>
        <v>COAL_SUB</v>
      </c>
      <c r="O201" s="33" t="s">
        <v>400</v>
      </c>
      <c r="P201" s="12">
        <v>1</v>
      </c>
      <c r="Q201" s="14">
        <v>0.57720000000000005</v>
      </c>
      <c r="R201" s="32">
        <v>2697.4</v>
      </c>
      <c r="S201" s="12">
        <v>0</v>
      </c>
      <c r="T201" s="15">
        <v>0</v>
      </c>
      <c r="U201" s="16">
        <v>0</v>
      </c>
      <c r="V201" s="19">
        <v>0</v>
      </c>
      <c r="W201" s="12">
        <v>0</v>
      </c>
      <c r="X201" s="15">
        <v>208351797.618</v>
      </c>
      <c r="Y201" s="15">
        <v>95535246.768000007</v>
      </c>
      <c r="Z201" s="15">
        <v>20068089.998</v>
      </c>
      <c r="AA201" s="15">
        <v>21062880.126400001</v>
      </c>
      <c r="AB201" s="17">
        <v>2099.1415000000002</v>
      </c>
      <c r="AC201" s="17">
        <v>201.1009</v>
      </c>
      <c r="AD201" s="37">
        <v>10600</v>
      </c>
      <c r="AE201" s="15">
        <v>19118882.396000002</v>
      </c>
      <c r="AF201" s="15">
        <v>0</v>
      </c>
      <c r="AG201" s="15">
        <v>949207.60199999996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20068089.998</v>
      </c>
      <c r="AQ201" s="15">
        <v>0</v>
      </c>
      <c r="AR201" s="15">
        <v>0</v>
      </c>
      <c r="AS201" s="15">
        <v>20068089.998</v>
      </c>
      <c r="AT201" s="15">
        <v>0</v>
      </c>
      <c r="AU201" s="18">
        <v>95.270099999999999</v>
      </c>
      <c r="AV201" s="18">
        <v>0</v>
      </c>
      <c r="AW201" s="18">
        <v>4.7298999999999998</v>
      </c>
      <c r="AX201" s="18">
        <v>0</v>
      </c>
      <c r="AY201" s="18">
        <v>0</v>
      </c>
      <c r="AZ201" s="18">
        <v>0</v>
      </c>
      <c r="BA201" s="18">
        <v>0</v>
      </c>
      <c r="BB201" s="18">
        <v>0</v>
      </c>
      <c r="BC201" s="18">
        <v>0</v>
      </c>
      <c r="BD201" s="18">
        <v>0</v>
      </c>
      <c r="BE201" s="18">
        <v>0</v>
      </c>
      <c r="BF201" s="18">
        <v>100</v>
      </c>
      <c r="BG201" s="18">
        <v>0</v>
      </c>
      <c r="BH201" s="18">
        <v>0</v>
      </c>
      <c r="BI201" s="18">
        <v>100</v>
      </c>
      <c r="BJ201" s="18">
        <v>0</v>
      </c>
    </row>
    <row r="202" spans="1:62" s="21" customFormat="1">
      <c r="A202" s="27"/>
      <c r="B202" s="24" t="s">
        <v>118</v>
      </c>
      <c r="C202" s="24" t="s">
        <v>402</v>
      </c>
      <c r="D202" s="28"/>
      <c r="E202" s="28"/>
      <c r="F202" s="28"/>
      <c r="G202" s="29"/>
      <c r="H202" s="29"/>
      <c r="I202" s="30"/>
      <c r="J202" s="25" t="s">
        <v>125</v>
      </c>
      <c r="K202" s="25" t="s">
        <v>126</v>
      </c>
      <c r="L202" s="25" t="s">
        <v>126</v>
      </c>
      <c r="M202" s="25" t="s">
        <v>379</v>
      </c>
      <c r="N202" s="24" t="str">
        <f t="shared" si="26"/>
        <v>NG_ST</v>
      </c>
      <c r="O202" s="24" t="s">
        <v>401</v>
      </c>
      <c r="P202" s="29"/>
      <c r="Q202" s="31"/>
      <c r="R202" s="32">
        <v>1271.5999999999999</v>
      </c>
      <c r="S202" s="29"/>
      <c r="T202" s="33"/>
      <c r="U202" s="34"/>
      <c r="V202" s="35"/>
      <c r="W202" s="29"/>
      <c r="X202" s="33"/>
      <c r="Y202" s="33"/>
      <c r="Z202" s="33"/>
      <c r="AA202" s="33"/>
      <c r="AB202" s="36"/>
      <c r="AC202" s="36"/>
      <c r="AD202" s="37">
        <v>12600</v>
      </c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</row>
    <row r="203" spans="1:62">
      <c r="A203" s="9">
        <v>4581</v>
      </c>
      <c r="B203" s="10" t="s">
        <v>118</v>
      </c>
      <c r="C203" s="10" t="s">
        <v>330</v>
      </c>
      <c r="D203" s="11">
        <v>3613</v>
      </c>
      <c r="E203" s="11" t="s">
        <v>120</v>
      </c>
      <c r="F203" s="11" t="s">
        <v>121</v>
      </c>
      <c r="G203" s="12">
        <v>3</v>
      </c>
      <c r="H203" s="12">
        <v>4</v>
      </c>
      <c r="I203" s="13">
        <v>1</v>
      </c>
      <c r="J203" s="10" t="s">
        <v>125</v>
      </c>
      <c r="K203" s="10" t="s">
        <v>126</v>
      </c>
      <c r="L203" s="10" t="s">
        <v>126</v>
      </c>
      <c r="M203" s="24" t="s">
        <v>379</v>
      </c>
      <c r="N203" s="24" t="str">
        <f t="shared" si="26"/>
        <v>NG_ST</v>
      </c>
      <c r="O203" s="24" t="s">
        <v>407</v>
      </c>
      <c r="P203" s="12">
        <v>0</v>
      </c>
      <c r="Q203" s="14">
        <v>3.0000000000000001E-3</v>
      </c>
      <c r="R203" s="32">
        <v>380.3</v>
      </c>
      <c r="S203" s="12">
        <v>0</v>
      </c>
      <c r="T203" s="15">
        <v>0</v>
      </c>
      <c r="U203" s="16">
        <v>0</v>
      </c>
      <c r="V203" s="14">
        <v>0</v>
      </c>
      <c r="W203" s="12">
        <v>0</v>
      </c>
      <c r="X203" s="15">
        <v>228856.32500000001</v>
      </c>
      <c r="Y203" s="15">
        <v>185168.02499999999</v>
      </c>
      <c r="Z203" s="15">
        <v>13097</v>
      </c>
      <c r="AA203" s="15">
        <v>13613.114100000001</v>
      </c>
      <c r="AB203" s="17">
        <v>2078.8141000000001</v>
      </c>
      <c r="AC203" s="17">
        <v>118.84529999999999</v>
      </c>
      <c r="AD203" s="18">
        <v>17473.950099999998</v>
      </c>
      <c r="AE203" s="15">
        <v>0</v>
      </c>
      <c r="AF203" s="15">
        <v>0</v>
      </c>
      <c r="AG203" s="15">
        <v>13097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13097</v>
      </c>
      <c r="AQ203" s="15">
        <v>0</v>
      </c>
      <c r="AR203" s="15">
        <v>0</v>
      </c>
      <c r="AS203" s="15">
        <v>13097</v>
      </c>
      <c r="AT203" s="15">
        <v>0</v>
      </c>
      <c r="AU203" s="18">
        <v>0</v>
      </c>
      <c r="AV203" s="18">
        <v>0</v>
      </c>
      <c r="AW203" s="18">
        <v>100</v>
      </c>
      <c r="AX203" s="18">
        <v>0</v>
      </c>
      <c r="AY203" s="18">
        <v>0</v>
      </c>
      <c r="AZ203" s="18">
        <v>0</v>
      </c>
      <c r="BA203" s="18">
        <v>0</v>
      </c>
      <c r="BB203" s="18">
        <v>0</v>
      </c>
      <c r="BC203" s="18">
        <v>0</v>
      </c>
      <c r="BD203" s="18">
        <v>0</v>
      </c>
      <c r="BE203" s="18">
        <v>0</v>
      </c>
      <c r="BF203" s="18">
        <v>100</v>
      </c>
      <c r="BG203" s="18">
        <v>0</v>
      </c>
      <c r="BH203" s="18">
        <v>0</v>
      </c>
      <c r="BI203" s="18">
        <v>100</v>
      </c>
      <c r="BJ203" s="18">
        <v>0</v>
      </c>
    </row>
    <row r="204" spans="1:62">
      <c r="A204" s="9">
        <v>4584</v>
      </c>
      <c r="B204" s="10" t="s">
        <v>118</v>
      </c>
      <c r="C204" s="10" t="s">
        <v>321</v>
      </c>
      <c r="D204" s="11">
        <v>56402</v>
      </c>
      <c r="E204" s="11" t="s">
        <v>120</v>
      </c>
      <c r="F204" s="11" t="s">
        <v>121</v>
      </c>
      <c r="G204" s="12">
        <v>0</v>
      </c>
      <c r="H204" s="12">
        <v>1</v>
      </c>
      <c r="I204" s="13">
        <v>0</v>
      </c>
      <c r="J204" s="10" t="s">
        <v>150</v>
      </c>
      <c r="K204" s="10"/>
      <c r="L204" s="10" t="s">
        <v>151</v>
      </c>
      <c r="M204" s="24" t="s">
        <v>411</v>
      </c>
      <c r="N204" s="24" t="str">
        <f t="shared" si="26"/>
        <v>WIND</v>
      </c>
      <c r="O204" s="24"/>
      <c r="P204" s="12">
        <v>0</v>
      </c>
      <c r="Q204" s="14">
        <v>5.9900000000000002E-2</v>
      </c>
      <c r="R204" s="15">
        <v>7</v>
      </c>
      <c r="S204" s="12">
        <v>0</v>
      </c>
      <c r="T204" s="15">
        <v>0</v>
      </c>
      <c r="U204" s="16">
        <v>0</v>
      </c>
      <c r="V204" s="14">
        <v>0</v>
      </c>
      <c r="W204" s="12">
        <v>0</v>
      </c>
      <c r="X204" s="15">
        <v>0</v>
      </c>
      <c r="Y204" s="15">
        <v>0</v>
      </c>
      <c r="Z204" s="15">
        <v>3669.9989999999998</v>
      </c>
      <c r="AA204" s="15">
        <v>0</v>
      </c>
      <c r="AB204" s="17">
        <v>0</v>
      </c>
      <c r="AC204" s="17">
        <v>0</v>
      </c>
      <c r="AD204" s="18" t="s">
        <v>130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3669.9989999999998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3669.9989999999998</v>
      </c>
      <c r="AR204" s="15">
        <v>3669.9989999999998</v>
      </c>
      <c r="AS204" s="15">
        <v>0</v>
      </c>
      <c r="AT204" s="15">
        <v>3669.9989999999998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8">
        <v>100</v>
      </c>
      <c r="BB204" s="18">
        <v>0</v>
      </c>
      <c r="BC204" s="18">
        <v>0</v>
      </c>
      <c r="BD204" s="18">
        <v>0</v>
      </c>
      <c r="BE204" s="18">
        <v>0</v>
      </c>
      <c r="BF204" s="18">
        <v>0</v>
      </c>
      <c r="BG204" s="18">
        <v>100</v>
      </c>
      <c r="BH204" s="18">
        <v>100</v>
      </c>
      <c r="BI204" s="18">
        <v>0</v>
      </c>
      <c r="BJ204" s="18">
        <v>100</v>
      </c>
    </row>
    <row r="205" spans="1:62">
      <c r="A205" s="9">
        <v>4585</v>
      </c>
      <c r="B205" s="10" t="s">
        <v>118</v>
      </c>
      <c r="C205" s="10" t="s">
        <v>331</v>
      </c>
      <c r="D205" s="11">
        <v>55367</v>
      </c>
      <c r="E205" s="11" t="s">
        <v>120</v>
      </c>
      <c r="F205" s="11" t="s">
        <v>121</v>
      </c>
      <c r="G205" s="12">
        <v>0</v>
      </c>
      <c r="H205" s="12">
        <v>1</v>
      </c>
      <c r="I205" s="13">
        <v>0</v>
      </c>
      <c r="J205" s="10" t="s">
        <v>150</v>
      </c>
      <c r="K205" s="10"/>
      <c r="L205" s="10" t="s">
        <v>151</v>
      </c>
      <c r="M205" s="24" t="s">
        <v>411</v>
      </c>
      <c r="N205" s="24" t="str">
        <f t="shared" si="26"/>
        <v>WIND</v>
      </c>
      <c r="O205" s="24"/>
      <c r="P205" s="12">
        <v>0</v>
      </c>
      <c r="Q205" s="14">
        <v>0.30890000000000001</v>
      </c>
      <c r="R205" s="15">
        <v>75</v>
      </c>
      <c r="S205" s="12">
        <v>0</v>
      </c>
      <c r="T205" s="15">
        <v>0</v>
      </c>
      <c r="U205" s="16">
        <v>0</v>
      </c>
      <c r="V205" s="14">
        <v>0</v>
      </c>
      <c r="W205" s="12">
        <v>0</v>
      </c>
      <c r="X205" s="15">
        <v>0</v>
      </c>
      <c r="Y205" s="15">
        <v>0</v>
      </c>
      <c r="Z205" s="15">
        <v>202918</v>
      </c>
      <c r="AA205" s="15">
        <v>0</v>
      </c>
      <c r="AB205" s="17">
        <v>0</v>
      </c>
      <c r="AC205" s="17">
        <v>0</v>
      </c>
      <c r="AD205" s="18" t="s">
        <v>130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202918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202918</v>
      </c>
      <c r="AR205" s="15">
        <v>202918</v>
      </c>
      <c r="AS205" s="15">
        <v>0</v>
      </c>
      <c r="AT205" s="15">
        <v>202918</v>
      </c>
      <c r="AU205" s="18">
        <v>0</v>
      </c>
      <c r="AV205" s="18">
        <v>0</v>
      </c>
      <c r="AW205" s="18">
        <v>0</v>
      </c>
      <c r="AX205" s="18">
        <v>0</v>
      </c>
      <c r="AY205" s="18">
        <v>0</v>
      </c>
      <c r="AZ205" s="18">
        <v>0</v>
      </c>
      <c r="BA205" s="18">
        <v>100</v>
      </c>
      <c r="BB205" s="18">
        <v>0</v>
      </c>
      <c r="BC205" s="18">
        <v>0</v>
      </c>
      <c r="BD205" s="18">
        <v>0</v>
      </c>
      <c r="BE205" s="18">
        <v>0</v>
      </c>
      <c r="BF205" s="18">
        <v>0</v>
      </c>
      <c r="BG205" s="18">
        <v>100</v>
      </c>
      <c r="BH205" s="18">
        <v>100</v>
      </c>
      <c r="BI205" s="18">
        <v>0</v>
      </c>
      <c r="BJ205" s="18">
        <v>100</v>
      </c>
    </row>
    <row r="206" spans="1:62">
      <c r="A206" s="9">
        <v>4586</v>
      </c>
      <c r="B206" s="10" t="s">
        <v>118</v>
      </c>
      <c r="C206" s="10" t="s">
        <v>294</v>
      </c>
      <c r="D206" s="11">
        <v>54966</v>
      </c>
      <c r="E206" s="11" t="s">
        <v>120</v>
      </c>
      <c r="F206" s="11" t="s">
        <v>121</v>
      </c>
      <c r="G206" s="12">
        <v>0</v>
      </c>
      <c r="H206" s="12">
        <v>1</v>
      </c>
      <c r="I206" s="13">
        <v>0</v>
      </c>
      <c r="J206" s="10" t="s">
        <v>150</v>
      </c>
      <c r="K206" s="10"/>
      <c r="L206" s="10" t="s">
        <v>151</v>
      </c>
      <c r="M206" s="24" t="s">
        <v>411</v>
      </c>
      <c r="N206" s="24" t="str">
        <f t="shared" si="26"/>
        <v>WIND</v>
      </c>
      <c r="O206" s="24"/>
      <c r="P206" s="12">
        <v>0</v>
      </c>
      <c r="Q206" s="14">
        <v>0.1191</v>
      </c>
      <c r="R206" s="15">
        <v>33.6</v>
      </c>
      <c r="S206" s="12">
        <v>0</v>
      </c>
      <c r="T206" s="15">
        <v>0</v>
      </c>
      <c r="U206" s="16">
        <v>0</v>
      </c>
      <c r="V206" s="14">
        <v>0</v>
      </c>
      <c r="W206" s="12">
        <v>0</v>
      </c>
      <c r="X206" s="15">
        <v>0</v>
      </c>
      <c r="Y206" s="15">
        <v>0</v>
      </c>
      <c r="Z206" s="15">
        <v>35053</v>
      </c>
      <c r="AA206" s="15">
        <v>0</v>
      </c>
      <c r="AB206" s="17">
        <v>0</v>
      </c>
      <c r="AC206" s="17">
        <v>0</v>
      </c>
      <c r="AD206" s="18" t="s">
        <v>130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35053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35053</v>
      </c>
      <c r="AR206" s="15">
        <v>35053</v>
      </c>
      <c r="AS206" s="15">
        <v>0</v>
      </c>
      <c r="AT206" s="15">
        <v>35053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8">
        <v>100</v>
      </c>
      <c r="BB206" s="18">
        <v>0</v>
      </c>
      <c r="BC206" s="18">
        <v>0</v>
      </c>
      <c r="BD206" s="18">
        <v>0</v>
      </c>
      <c r="BE206" s="18">
        <v>0</v>
      </c>
      <c r="BF206" s="18">
        <v>0</v>
      </c>
      <c r="BG206" s="18">
        <v>100</v>
      </c>
      <c r="BH206" s="18">
        <v>100</v>
      </c>
      <c r="BI206" s="18">
        <v>0</v>
      </c>
      <c r="BJ206" s="18">
        <v>100</v>
      </c>
    </row>
    <row r="207" spans="1:62">
      <c r="A207" s="9">
        <v>4587</v>
      </c>
      <c r="B207" s="10" t="s">
        <v>118</v>
      </c>
      <c r="C207" s="10" t="s">
        <v>136</v>
      </c>
      <c r="D207" s="11">
        <v>54330</v>
      </c>
      <c r="E207" s="11" t="s">
        <v>120</v>
      </c>
      <c r="F207" s="11" t="s">
        <v>121</v>
      </c>
      <c r="G207" s="12">
        <v>0</v>
      </c>
      <c r="H207" s="12">
        <v>1</v>
      </c>
      <c r="I207" s="13">
        <v>1</v>
      </c>
      <c r="J207" s="10" t="s">
        <v>125</v>
      </c>
      <c r="K207" s="10" t="s">
        <v>126</v>
      </c>
      <c r="L207" s="10" t="s">
        <v>126</v>
      </c>
      <c r="M207" s="24" t="s">
        <v>410</v>
      </c>
      <c r="N207" s="24" t="str">
        <f t="shared" si="25"/>
        <v>NG_GT</v>
      </c>
      <c r="O207" s="24"/>
      <c r="P207" s="12">
        <v>0</v>
      </c>
      <c r="Q207" s="14">
        <v>1.1143000000000001</v>
      </c>
      <c r="R207" s="15">
        <v>3.7</v>
      </c>
      <c r="S207" s="12">
        <v>1</v>
      </c>
      <c r="T207" s="15">
        <v>0</v>
      </c>
      <c r="U207" s="16" t="s">
        <v>130</v>
      </c>
      <c r="V207" s="14">
        <v>1</v>
      </c>
      <c r="W207" s="12">
        <v>0</v>
      </c>
      <c r="X207" s="15">
        <v>33698</v>
      </c>
      <c r="Y207" s="15">
        <v>16522</v>
      </c>
      <c r="Z207" s="15">
        <v>36117.900999999998</v>
      </c>
      <c r="AA207" s="15">
        <v>1971.4855</v>
      </c>
      <c r="AB207" s="17">
        <v>109.1694</v>
      </c>
      <c r="AC207" s="17">
        <v>116.8879</v>
      </c>
      <c r="AD207" s="18">
        <v>933</v>
      </c>
      <c r="AE207" s="15">
        <v>0</v>
      </c>
      <c r="AF207" s="15">
        <v>0</v>
      </c>
      <c r="AG207" s="15">
        <v>36117.900999999998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36117.900999999998</v>
      </c>
      <c r="AQ207" s="15">
        <v>0</v>
      </c>
      <c r="AR207" s="15">
        <v>0</v>
      </c>
      <c r="AS207" s="15">
        <v>36117.900999999998</v>
      </c>
      <c r="AT207" s="15">
        <v>0</v>
      </c>
      <c r="AU207" s="18">
        <v>0</v>
      </c>
      <c r="AV207" s="18">
        <v>0</v>
      </c>
      <c r="AW207" s="18">
        <v>100</v>
      </c>
      <c r="AX207" s="18">
        <v>0</v>
      </c>
      <c r="AY207" s="18">
        <v>0</v>
      </c>
      <c r="AZ207" s="18">
        <v>0</v>
      </c>
      <c r="BA207" s="18">
        <v>0</v>
      </c>
      <c r="BB207" s="18">
        <v>0</v>
      </c>
      <c r="BC207" s="18">
        <v>0</v>
      </c>
      <c r="BD207" s="18">
        <v>0</v>
      </c>
      <c r="BE207" s="18">
        <v>0</v>
      </c>
      <c r="BF207" s="18">
        <v>100</v>
      </c>
      <c r="BG207" s="18">
        <v>0</v>
      </c>
      <c r="BH207" s="18">
        <v>0</v>
      </c>
      <c r="BI207" s="18">
        <v>100</v>
      </c>
      <c r="BJ207" s="18">
        <v>0</v>
      </c>
    </row>
    <row r="208" spans="1:62">
      <c r="A208" s="9">
        <v>4588</v>
      </c>
      <c r="B208" s="10" t="s">
        <v>118</v>
      </c>
      <c r="C208" s="10" t="s">
        <v>334</v>
      </c>
      <c r="D208" s="11">
        <v>56673</v>
      </c>
      <c r="E208" s="11" t="s">
        <v>120</v>
      </c>
      <c r="F208" s="11" t="s">
        <v>121</v>
      </c>
      <c r="G208" s="12">
        <v>0</v>
      </c>
      <c r="H208" s="12">
        <v>1</v>
      </c>
      <c r="I208" s="13">
        <v>0</v>
      </c>
      <c r="J208" s="10" t="s">
        <v>150</v>
      </c>
      <c r="K208" s="10"/>
      <c r="L208" s="10" t="s">
        <v>151</v>
      </c>
      <c r="M208" s="24" t="s">
        <v>411</v>
      </c>
      <c r="N208" s="24" t="str">
        <f t="shared" ref="N208:N213" si="27">IF(L208="GAS",IF(AND(NOT(ISERR(FIND("C",M208))), ISERR(FIND("IC",M208))),"NG_CCGT","NG_" &amp; IF(LEN(M208)=2,M208,MID(M208,2,2))),IF(L208="COAL",L208 &amp; "_" &amp; J208,L208))</f>
        <v>WIND</v>
      </c>
      <c r="O208" s="24"/>
      <c r="P208" s="12">
        <v>0</v>
      </c>
      <c r="Q208" s="14">
        <v>2.58E-2</v>
      </c>
      <c r="R208" s="15">
        <v>59.8</v>
      </c>
      <c r="S208" s="12">
        <v>0</v>
      </c>
      <c r="T208" s="15">
        <v>0</v>
      </c>
      <c r="U208" s="16">
        <v>0</v>
      </c>
      <c r="V208" s="14">
        <v>0</v>
      </c>
      <c r="W208" s="12">
        <v>0</v>
      </c>
      <c r="X208" s="15">
        <v>0</v>
      </c>
      <c r="Y208" s="15">
        <v>0</v>
      </c>
      <c r="Z208" s="15">
        <v>13503</v>
      </c>
      <c r="AA208" s="15">
        <v>0</v>
      </c>
      <c r="AB208" s="17">
        <v>0</v>
      </c>
      <c r="AC208" s="17">
        <v>0</v>
      </c>
      <c r="AD208" s="18" t="s">
        <v>130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13503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13503</v>
      </c>
      <c r="AR208" s="15">
        <v>13503</v>
      </c>
      <c r="AS208" s="15">
        <v>0</v>
      </c>
      <c r="AT208" s="15">
        <v>13503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8">
        <v>100</v>
      </c>
      <c r="BB208" s="18">
        <v>0</v>
      </c>
      <c r="BC208" s="18">
        <v>0</v>
      </c>
      <c r="BD208" s="18">
        <v>0</v>
      </c>
      <c r="BE208" s="18">
        <v>0</v>
      </c>
      <c r="BF208" s="18">
        <v>0</v>
      </c>
      <c r="BG208" s="18">
        <v>100</v>
      </c>
      <c r="BH208" s="18">
        <v>100</v>
      </c>
      <c r="BI208" s="18">
        <v>0</v>
      </c>
      <c r="BJ208" s="18">
        <v>100</v>
      </c>
    </row>
    <row r="209" spans="1:62">
      <c r="A209" s="9">
        <v>4589</v>
      </c>
      <c r="B209" s="10" t="s">
        <v>118</v>
      </c>
      <c r="C209" s="10" t="s">
        <v>300</v>
      </c>
      <c r="D209" s="11">
        <v>6414</v>
      </c>
      <c r="E209" s="11" t="s">
        <v>120</v>
      </c>
      <c r="F209" s="11" t="s">
        <v>121</v>
      </c>
      <c r="G209" s="12">
        <v>0</v>
      </c>
      <c r="H209" s="12">
        <v>2</v>
      </c>
      <c r="I209" s="13">
        <v>0</v>
      </c>
      <c r="J209" s="10" t="s">
        <v>128</v>
      </c>
      <c r="K209" s="10"/>
      <c r="L209" s="10" t="s">
        <v>129</v>
      </c>
      <c r="M209" s="24" t="s">
        <v>408</v>
      </c>
      <c r="N209" s="24" t="str">
        <f t="shared" si="27"/>
        <v>HYDRO</v>
      </c>
      <c r="O209" s="24"/>
      <c r="P209" s="12">
        <v>0</v>
      </c>
      <c r="Q209" s="14">
        <v>0.45229999999999998</v>
      </c>
      <c r="R209" s="15">
        <v>30</v>
      </c>
      <c r="S209" s="12">
        <v>0</v>
      </c>
      <c r="T209" s="15">
        <v>0</v>
      </c>
      <c r="U209" s="16">
        <v>0</v>
      </c>
      <c r="V209" s="19">
        <v>0</v>
      </c>
      <c r="W209" s="12">
        <v>0</v>
      </c>
      <c r="X209" s="15">
        <v>0</v>
      </c>
      <c r="Y209" s="15">
        <v>0</v>
      </c>
      <c r="Z209" s="15">
        <v>118858</v>
      </c>
      <c r="AA209" s="15">
        <v>0</v>
      </c>
      <c r="AB209" s="17">
        <v>0</v>
      </c>
      <c r="AC209" s="17">
        <v>0</v>
      </c>
      <c r="AD209" s="18" t="s">
        <v>130</v>
      </c>
      <c r="AE209" s="15">
        <v>0</v>
      </c>
      <c r="AF209" s="15">
        <v>0</v>
      </c>
      <c r="AG209" s="15">
        <v>0</v>
      </c>
      <c r="AH209" s="15">
        <v>0</v>
      </c>
      <c r="AI209" s="15">
        <v>118858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118858</v>
      </c>
      <c r="AR209" s="15">
        <v>0</v>
      </c>
      <c r="AS209" s="15">
        <v>0</v>
      </c>
      <c r="AT209" s="15">
        <v>118858</v>
      </c>
      <c r="AU209" s="18">
        <v>0</v>
      </c>
      <c r="AV209" s="18">
        <v>0</v>
      </c>
      <c r="AW209" s="18">
        <v>0</v>
      </c>
      <c r="AX209" s="18">
        <v>0</v>
      </c>
      <c r="AY209" s="18">
        <v>100</v>
      </c>
      <c r="AZ209" s="18">
        <v>0</v>
      </c>
      <c r="BA209" s="18">
        <v>0</v>
      </c>
      <c r="BB209" s="18">
        <v>0</v>
      </c>
      <c r="BC209" s="18">
        <v>0</v>
      </c>
      <c r="BD209" s="18">
        <v>0</v>
      </c>
      <c r="BE209" s="18">
        <v>0</v>
      </c>
      <c r="BF209" s="18">
        <v>0</v>
      </c>
      <c r="BG209" s="18">
        <v>100</v>
      </c>
      <c r="BH209" s="18">
        <v>0</v>
      </c>
      <c r="BI209" s="18">
        <v>0</v>
      </c>
      <c r="BJ209" s="18">
        <v>100</v>
      </c>
    </row>
    <row r="210" spans="1:62">
      <c r="A210" s="9">
        <v>4592</v>
      </c>
      <c r="B210" s="10" t="s">
        <v>118</v>
      </c>
      <c r="C210" s="10" t="s">
        <v>339</v>
      </c>
      <c r="D210" s="11">
        <v>55320</v>
      </c>
      <c r="E210" s="11" t="s">
        <v>120</v>
      </c>
      <c r="F210" s="11" t="s">
        <v>121</v>
      </c>
      <c r="G210" s="12">
        <v>2</v>
      </c>
      <c r="H210" s="12">
        <v>3</v>
      </c>
      <c r="I210" s="13">
        <v>1</v>
      </c>
      <c r="J210" s="10" t="s">
        <v>125</v>
      </c>
      <c r="K210" s="10" t="s">
        <v>126</v>
      </c>
      <c r="L210" s="10" t="s">
        <v>126</v>
      </c>
      <c r="M210" s="24" t="s">
        <v>356</v>
      </c>
      <c r="N210" s="24" t="str">
        <f t="shared" si="27"/>
        <v>NG_CCGT</v>
      </c>
      <c r="O210" s="24"/>
      <c r="P210" s="12">
        <v>0</v>
      </c>
      <c r="Q210" s="14">
        <v>0.39079999999999998</v>
      </c>
      <c r="R210" s="15">
        <v>746</v>
      </c>
      <c r="S210" s="12">
        <v>0</v>
      </c>
      <c r="T210" s="15">
        <v>0</v>
      </c>
      <c r="U210" s="16">
        <v>0</v>
      </c>
      <c r="V210" s="14">
        <v>0</v>
      </c>
      <c r="W210" s="12">
        <v>0</v>
      </c>
      <c r="X210" s="15">
        <v>19434795.037</v>
      </c>
      <c r="Y210" s="15">
        <v>9519074.3570000008</v>
      </c>
      <c r="Z210" s="15">
        <v>2554023</v>
      </c>
      <c r="AA210" s="15">
        <v>1156158.5708999999</v>
      </c>
      <c r="AB210" s="17">
        <v>905.36270000000002</v>
      </c>
      <c r="AC210" s="17">
        <v>118.8571</v>
      </c>
      <c r="AD210" s="18">
        <v>7609.4831999999997</v>
      </c>
      <c r="AE210" s="15">
        <v>0</v>
      </c>
      <c r="AF210" s="15">
        <v>0</v>
      </c>
      <c r="AG210" s="15">
        <v>2554023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2554023</v>
      </c>
      <c r="AQ210" s="15">
        <v>0</v>
      </c>
      <c r="AR210" s="15">
        <v>0</v>
      </c>
      <c r="AS210" s="15">
        <v>2554023</v>
      </c>
      <c r="AT210" s="15">
        <v>0</v>
      </c>
      <c r="AU210" s="18">
        <v>0</v>
      </c>
      <c r="AV210" s="18">
        <v>0</v>
      </c>
      <c r="AW210" s="18">
        <v>100</v>
      </c>
      <c r="AX210" s="18">
        <v>0</v>
      </c>
      <c r="AY210" s="18">
        <v>0</v>
      </c>
      <c r="AZ210" s="18">
        <v>0</v>
      </c>
      <c r="BA210" s="18">
        <v>0</v>
      </c>
      <c r="BB210" s="18">
        <v>0</v>
      </c>
      <c r="BC210" s="18">
        <v>0</v>
      </c>
      <c r="BD210" s="18">
        <v>0</v>
      </c>
      <c r="BE210" s="18">
        <v>0</v>
      </c>
      <c r="BF210" s="18">
        <v>100</v>
      </c>
      <c r="BG210" s="18">
        <v>0</v>
      </c>
      <c r="BH210" s="18">
        <v>0</v>
      </c>
      <c r="BI210" s="18">
        <v>100</v>
      </c>
      <c r="BJ210" s="18">
        <v>0</v>
      </c>
    </row>
    <row r="211" spans="1:62">
      <c r="A211" s="9">
        <v>4593</v>
      </c>
      <c r="B211" s="10" t="s">
        <v>118</v>
      </c>
      <c r="C211" s="10" t="s">
        <v>342</v>
      </c>
      <c r="D211" s="11">
        <v>55139</v>
      </c>
      <c r="E211" s="11" t="s">
        <v>120</v>
      </c>
      <c r="F211" s="11" t="s">
        <v>121</v>
      </c>
      <c r="G211" s="12">
        <v>2</v>
      </c>
      <c r="H211" s="12">
        <v>3</v>
      </c>
      <c r="I211" s="13">
        <v>1</v>
      </c>
      <c r="J211" s="10" t="s">
        <v>125</v>
      </c>
      <c r="K211" s="10" t="s">
        <v>126</v>
      </c>
      <c r="L211" s="10" t="s">
        <v>126</v>
      </c>
      <c r="M211" s="24" t="s">
        <v>356</v>
      </c>
      <c r="N211" s="24" t="str">
        <f t="shared" si="27"/>
        <v>NG_CCGT</v>
      </c>
      <c r="O211" s="24"/>
      <c r="P211" s="12">
        <v>0</v>
      </c>
      <c r="Q211" s="14">
        <v>0.4657</v>
      </c>
      <c r="R211" s="15">
        <v>809.6</v>
      </c>
      <c r="S211" s="12">
        <v>0</v>
      </c>
      <c r="T211" s="15">
        <v>0</v>
      </c>
      <c r="U211" s="16">
        <v>0</v>
      </c>
      <c r="V211" s="14">
        <v>0</v>
      </c>
      <c r="W211" s="12">
        <v>0</v>
      </c>
      <c r="X211" s="15">
        <v>26030247.875</v>
      </c>
      <c r="Y211" s="15">
        <v>12256060.525</v>
      </c>
      <c r="Z211" s="15">
        <v>3302504.68</v>
      </c>
      <c r="AA211" s="15">
        <v>1548518.3624</v>
      </c>
      <c r="AB211" s="17">
        <v>937.78420000000006</v>
      </c>
      <c r="AC211" s="17">
        <v>118.85720000000001</v>
      </c>
      <c r="AD211" s="18">
        <v>7881.9714999999997</v>
      </c>
      <c r="AE211" s="15">
        <v>0</v>
      </c>
      <c r="AF211" s="15">
        <v>0</v>
      </c>
      <c r="AG211" s="15">
        <v>3302504.68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3302504.68</v>
      </c>
      <c r="AQ211" s="15">
        <v>0</v>
      </c>
      <c r="AR211" s="15">
        <v>0</v>
      </c>
      <c r="AS211" s="15">
        <v>3302504.68</v>
      </c>
      <c r="AT211" s="15">
        <v>0</v>
      </c>
      <c r="AU211" s="18">
        <v>0</v>
      </c>
      <c r="AV211" s="18">
        <v>0</v>
      </c>
      <c r="AW211" s="18">
        <v>100</v>
      </c>
      <c r="AX211" s="18">
        <v>0</v>
      </c>
      <c r="AY211" s="18">
        <v>0</v>
      </c>
      <c r="AZ211" s="18">
        <v>0</v>
      </c>
      <c r="BA211" s="18">
        <v>0</v>
      </c>
      <c r="BB211" s="18">
        <v>0</v>
      </c>
      <c r="BC211" s="18">
        <v>0</v>
      </c>
      <c r="BD211" s="18">
        <v>0</v>
      </c>
      <c r="BE211" s="18">
        <v>0</v>
      </c>
      <c r="BF211" s="18">
        <v>100</v>
      </c>
      <c r="BG211" s="18">
        <v>0</v>
      </c>
      <c r="BH211" s="18">
        <v>0</v>
      </c>
      <c r="BI211" s="18">
        <v>100</v>
      </c>
      <c r="BJ211" s="18">
        <v>0</v>
      </c>
    </row>
    <row r="212" spans="1:62">
      <c r="A212" s="9">
        <v>4594</v>
      </c>
      <c r="B212" s="10" t="s">
        <v>118</v>
      </c>
      <c r="C212" s="10" t="s">
        <v>344</v>
      </c>
      <c r="D212" s="11">
        <v>55796</v>
      </c>
      <c r="E212" s="11" t="s">
        <v>120</v>
      </c>
      <c r="F212" s="11" t="s">
        <v>121</v>
      </c>
      <c r="G212" s="12">
        <v>0</v>
      </c>
      <c r="H212" s="12">
        <v>1</v>
      </c>
      <c r="I212" s="13">
        <v>0</v>
      </c>
      <c r="J212" s="10" t="s">
        <v>150</v>
      </c>
      <c r="K212" s="10"/>
      <c r="L212" s="10" t="s">
        <v>151</v>
      </c>
      <c r="M212" s="24" t="s">
        <v>411</v>
      </c>
      <c r="N212" s="24" t="str">
        <f t="shared" si="27"/>
        <v>WIND</v>
      </c>
      <c r="O212" s="24"/>
      <c r="P212" s="12">
        <v>0</v>
      </c>
      <c r="Q212" s="14">
        <v>0.2455</v>
      </c>
      <c r="R212" s="15">
        <v>82</v>
      </c>
      <c r="S212" s="12">
        <v>0</v>
      </c>
      <c r="T212" s="15">
        <v>0</v>
      </c>
      <c r="U212" s="16">
        <v>0</v>
      </c>
      <c r="V212" s="14">
        <v>0</v>
      </c>
      <c r="W212" s="12">
        <v>0</v>
      </c>
      <c r="X212" s="15">
        <v>0</v>
      </c>
      <c r="Y212" s="15">
        <v>0</v>
      </c>
      <c r="Z212" s="15">
        <v>176341</v>
      </c>
      <c r="AA212" s="15">
        <v>0</v>
      </c>
      <c r="AB212" s="17">
        <v>0</v>
      </c>
      <c r="AC212" s="17">
        <v>0</v>
      </c>
      <c r="AD212" s="18" t="s">
        <v>130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176341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176341</v>
      </c>
      <c r="AR212" s="15">
        <v>176341</v>
      </c>
      <c r="AS212" s="15">
        <v>0</v>
      </c>
      <c r="AT212" s="15">
        <v>176341</v>
      </c>
      <c r="AU212" s="18">
        <v>0</v>
      </c>
      <c r="AV212" s="18">
        <v>0</v>
      </c>
      <c r="AW212" s="18">
        <v>0</v>
      </c>
      <c r="AX212" s="18">
        <v>0</v>
      </c>
      <c r="AY212" s="18">
        <v>0</v>
      </c>
      <c r="AZ212" s="18">
        <v>0</v>
      </c>
      <c r="BA212" s="18">
        <v>100</v>
      </c>
      <c r="BB212" s="18">
        <v>0</v>
      </c>
      <c r="BC212" s="18">
        <v>0</v>
      </c>
      <c r="BD212" s="18">
        <v>0</v>
      </c>
      <c r="BE212" s="18">
        <v>0</v>
      </c>
      <c r="BF212" s="18">
        <v>0</v>
      </c>
      <c r="BG212" s="18">
        <v>100</v>
      </c>
      <c r="BH212" s="18">
        <v>100</v>
      </c>
      <c r="BI212" s="18">
        <v>0</v>
      </c>
      <c r="BJ212" s="18">
        <v>100</v>
      </c>
    </row>
    <row r="213" spans="1:62">
      <c r="A213" s="9">
        <v>4595</v>
      </c>
      <c r="B213" s="10" t="s">
        <v>118</v>
      </c>
      <c r="C213" s="10" t="s">
        <v>352</v>
      </c>
      <c r="D213" s="11">
        <v>55795</v>
      </c>
      <c r="E213" s="11" t="s">
        <v>120</v>
      </c>
      <c r="F213" s="11" t="s">
        <v>121</v>
      </c>
      <c r="G213" s="12">
        <v>0</v>
      </c>
      <c r="H213" s="12">
        <v>1</v>
      </c>
      <c r="I213" s="13">
        <v>0</v>
      </c>
      <c r="J213" s="10" t="s">
        <v>150</v>
      </c>
      <c r="K213" s="10"/>
      <c r="L213" s="10" t="s">
        <v>151</v>
      </c>
      <c r="M213" s="24" t="s">
        <v>411</v>
      </c>
      <c r="N213" s="24" t="str">
        <f t="shared" si="27"/>
        <v>WIND</v>
      </c>
      <c r="O213" s="24"/>
      <c r="P213" s="12">
        <v>0</v>
      </c>
      <c r="Q213" s="14">
        <v>0.2414</v>
      </c>
      <c r="R213" s="15">
        <v>78</v>
      </c>
      <c r="S213" s="12">
        <v>0</v>
      </c>
      <c r="T213" s="15">
        <v>0</v>
      </c>
      <c r="U213" s="16">
        <v>0</v>
      </c>
      <c r="V213" s="14">
        <v>0</v>
      </c>
      <c r="W213" s="12">
        <v>0</v>
      </c>
      <c r="X213" s="15">
        <v>0</v>
      </c>
      <c r="Y213" s="15">
        <v>0</v>
      </c>
      <c r="Z213" s="15">
        <v>164929</v>
      </c>
      <c r="AA213" s="15">
        <v>0</v>
      </c>
      <c r="AB213" s="17">
        <v>0</v>
      </c>
      <c r="AC213" s="17">
        <v>0</v>
      </c>
      <c r="AD213" s="18" t="s">
        <v>130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164929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164929</v>
      </c>
      <c r="AR213" s="15">
        <v>164929</v>
      </c>
      <c r="AS213" s="15">
        <v>0</v>
      </c>
      <c r="AT213" s="15">
        <v>164929</v>
      </c>
      <c r="AU213" s="18">
        <v>0</v>
      </c>
      <c r="AV213" s="18">
        <v>0</v>
      </c>
      <c r="AW213" s="18">
        <v>0</v>
      </c>
      <c r="AX213" s="18">
        <v>0</v>
      </c>
      <c r="AY213" s="18">
        <v>0</v>
      </c>
      <c r="AZ213" s="18">
        <v>0</v>
      </c>
      <c r="BA213" s="18">
        <v>100</v>
      </c>
      <c r="BB213" s="18">
        <v>0</v>
      </c>
      <c r="BC213" s="18">
        <v>0</v>
      </c>
      <c r="BD213" s="18">
        <v>0</v>
      </c>
      <c r="BE213" s="18">
        <v>0</v>
      </c>
      <c r="BF213" s="18">
        <v>0</v>
      </c>
      <c r="BG213" s="18">
        <v>100</v>
      </c>
      <c r="BH213" s="18">
        <v>100</v>
      </c>
      <c r="BI213" s="18">
        <v>0</v>
      </c>
      <c r="BJ213" s="18">
        <v>100</v>
      </c>
    </row>
    <row r="214" spans="1:62">
      <c r="A214" s="9">
        <v>4596</v>
      </c>
      <c r="B214" s="10" t="s">
        <v>118</v>
      </c>
      <c r="C214" s="10" t="s">
        <v>175</v>
      </c>
      <c r="D214" s="11">
        <v>55025</v>
      </c>
      <c r="E214" s="11" t="s">
        <v>120</v>
      </c>
      <c r="F214" s="11" t="s">
        <v>121</v>
      </c>
      <c r="G214" s="12">
        <v>0</v>
      </c>
      <c r="H214" s="12">
        <v>2</v>
      </c>
      <c r="I214" s="13">
        <v>1</v>
      </c>
      <c r="J214" s="10" t="s">
        <v>125</v>
      </c>
      <c r="K214" s="10" t="s">
        <v>126</v>
      </c>
      <c r="L214" s="10" t="s">
        <v>126</v>
      </c>
      <c r="M214" s="24" t="s">
        <v>410</v>
      </c>
      <c r="N214" s="24" t="str">
        <f t="shared" si="25"/>
        <v>NG_GT</v>
      </c>
      <c r="O214" s="24"/>
      <c r="P214" s="12">
        <v>0</v>
      </c>
      <c r="Q214" s="14">
        <v>0.52939999999999998</v>
      </c>
      <c r="R214" s="15">
        <v>5.6</v>
      </c>
      <c r="S214" s="12">
        <v>1</v>
      </c>
      <c r="T214" s="15">
        <v>165828</v>
      </c>
      <c r="U214" s="16">
        <v>0.53449999999999998</v>
      </c>
      <c r="V214" s="14">
        <v>0.41611700000000001</v>
      </c>
      <c r="W214" s="12">
        <v>0</v>
      </c>
      <c r="X214" s="15">
        <v>164366.93309999999</v>
      </c>
      <c r="Y214" s="15">
        <v>80591.403999999995</v>
      </c>
      <c r="Z214" s="15">
        <v>25970</v>
      </c>
      <c r="AA214" s="15">
        <v>9616.2095000000008</v>
      </c>
      <c r="AB214" s="17">
        <v>740.56290000000001</v>
      </c>
      <c r="AC214" s="17">
        <v>116.8879</v>
      </c>
      <c r="AD214" s="18">
        <v>6329.1079</v>
      </c>
      <c r="AE214" s="15">
        <v>0</v>
      </c>
      <c r="AF214" s="15">
        <v>0</v>
      </c>
      <c r="AG214" s="15">
        <v>25970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25970</v>
      </c>
      <c r="AQ214" s="15">
        <v>0</v>
      </c>
      <c r="AR214" s="15">
        <v>0</v>
      </c>
      <c r="AS214" s="15">
        <v>25970</v>
      </c>
      <c r="AT214" s="15">
        <v>0</v>
      </c>
      <c r="AU214" s="18">
        <v>0</v>
      </c>
      <c r="AV214" s="18">
        <v>0</v>
      </c>
      <c r="AW214" s="18">
        <v>100</v>
      </c>
      <c r="AX214" s="18">
        <v>0</v>
      </c>
      <c r="AY214" s="18">
        <v>0</v>
      </c>
      <c r="AZ214" s="18">
        <v>0</v>
      </c>
      <c r="BA214" s="18">
        <v>0</v>
      </c>
      <c r="BB214" s="18">
        <v>0</v>
      </c>
      <c r="BC214" s="18">
        <v>0</v>
      </c>
      <c r="BD214" s="18">
        <v>0</v>
      </c>
      <c r="BE214" s="18">
        <v>0</v>
      </c>
      <c r="BF214" s="18">
        <v>100</v>
      </c>
      <c r="BG214" s="18">
        <v>0</v>
      </c>
      <c r="BH214" s="18">
        <v>0</v>
      </c>
      <c r="BI214" s="18">
        <v>100</v>
      </c>
      <c r="BJ214" s="18">
        <v>0</v>
      </c>
    </row>
    <row r="215" spans="1:62" s="40" customFormat="1">
      <c r="A215" s="40" t="s">
        <v>417</v>
      </c>
    </row>
    <row r="216" spans="1:62">
      <c r="R216" s="46">
        <f>SUM(R5:R215)</f>
        <v>89173.599999999991</v>
      </c>
      <c r="Z216" s="46">
        <f>SUM(Z5:Z215)</f>
        <v>341760987.57610017</v>
      </c>
    </row>
  </sheetData>
  <autoFilter ref="A4:BJ216">
    <sortState ref="A5:BI213">
      <sortCondition ref="C4:C213"/>
    </sortState>
  </autoFilter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Notes</vt:lpstr>
      <vt:lpstr>Clusters</vt:lpstr>
      <vt:lpstr>Plants</vt:lpstr>
      <vt:lpstr>eGrid Data Cleaned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2011-06-17T07:22:52Z</dcterms:created>
  <dcterms:modified xsi:type="dcterms:W3CDTF">2011-10-14T11:33:50Z</dcterms:modified>
</cp:coreProperties>
</file>