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4800" windowHeight="15560" tabRatio="500"/>
  </bookViews>
  <sheets>
    <sheet name="Sheet1" sheetId="1" r:id="rId1"/>
  </sheets>
  <definedNames>
    <definedName name="conv_MMBTU_MWh">Sheet1!$D$6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1" i="1" l="1"/>
  <c r="D6" i="1"/>
  <c r="E61" i="1"/>
  <c r="G61" i="1"/>
  <c r="C30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C51" i="1"/>
  <c r="D51" i="1"/>
  <c r="F51" i="1"/>
  <c r="C52" i="1"/>
  <c r="D52" i="1"/>
  <c r="F52" i="1"/>
  <c r="C53" i="1"/>
  <c r="D53" i="1"/>
  <c r="F53" i="1"/>
  <c r="C37" i="1"/>
  <c r="D37" i="1"/>
  <c r="F37" i="1"/>
  <c r="D30" i="1"/>
  <c r="E30" i="1"/>
  <c r="G30" i="1"/>
  <c r="C14" i="1"/>
  <c r="D14" i="1"/>
  <c r="F14" i="1"/>
  <c r="C15" i="1"/>
  <c r="D15" i="1"/>
  <c r="F15" i="1"/>
  <c r="C16" i="1"/>
  <c r="D16" i="1"/>
  <c r="F16" i="1"/>
  <c r="C17" i="1"/>
  <c r="D17" i="1"/>
  <c r="F17" i="1"/>
  <c r="C18" i="1"/>
  <c r="D18" i="1"/>
  <c r="F18" i="1"/>
  <c r="C19" i="1"/>
  <c r="D19" i="1"/>
  <c r="F19" i="1"/>
  <c r="C20" i="1"/>
  <c r="D20" i="1"/>
  <c r="F20" i="1"/>
  <c r="C21" i="1"/>
  <c r="D21" i="1"/>
  <c r="F21" i="1"/>
  <c r="C22" i="1"/>
  <c r="D22" i="1"/>
  <c r="F22" i="1"/>
  <c r="C23" i="1"/>
  <c r="D23" i="1"/>
  <c r="F23" i="1"/>
  <c r="C13" i="1"/>
  <c r="D13" i="1"/>
  <c r="F13" i="1"/>
</calcChain>
</file>

<file path=xl/sharedStrings.xml><?xml version="1.0" encoding="utf-8"?>
<sst xmlns="http://schemas.openxmlformats.org/spreadsheetml/2006/main" count="54" uniqueCount="37">
  <si>
    <t>EIA Electric Power Annual 2011</t>
  </si>
  <si>
    <t>mils/kWh</t>
  </si>
  <si>
    <t>$/MWh</t>
  </si>
  <si>
    <t>Year</t>
  </si>
  <si>
    <t>Efficiency</t>
  </si>
  <si>
    <t>Heatrate</t>
  </si>
  <si>
    <t>$/MMBTU</t>
  </si>
  <si>
    <t>Real$/2010$</t>
  </si>
  <si>
    <t>Annual Dollars to 2010$ based on: http://www.bls.gov/data/inflation_calculator.htm</t>
  </si>
  <si>
    <t>MMBTU/MWh</t>
  </si>
  <si>
    <t>EIA Electric Power Annual 2011: http://www.eia.gov/electricity/annual/html/epa_08_04.html</t>
  </si>
  <si>
    <t>Royal Society of Engineering (2004)</t>
  </si>
  <si>
    <t>2004?</t>
  </si>
  <si>
    <t>pence/kWh</t>
  </si>
  <si>
    <t>$/pence 2004</t>
  </si>
  <si>
    <t>2010$/MMBTU</t>
  </si>
  <si>
    <t>2004 Currency Exchange based on average of monthy exchange rates for USD to GBP for 2004 from: http://www.oanda.com/currency/historical-rates/</t>
  </si>
  <si>
    <t>2004$/MWh</t>
  </si>
  <si>
    <t>2011cent/kWh</t>
  </si>
  <si>
    <t>2011$/2010$</t>
  </si>
  <si>
    <t>Nuclear Energy Institute</t>
  </si>
  <si>
    <t>Note: My PhD thesis used $0.766/MMBTU based on different exchange rates and not converting to 2010$s</t>
  </si>
  <si>
    <t>World Nuclear Association</t>
  </si>
  <si>
    <t>Link:</t>
  </si>
  <si>
    <t>http://www.world-nuclear.org/info/Economic-Aspects/Economics-of-Nuclear-Power/#.UVMKLFt36lo</t>
  </si>
  <si>
    <t xml:space="preserve"> http://www.nei.org/resourcesandstats/documentlibrary/reliableandaffordableenergy/graphicsandcharts/uselectricityproductioncostsandcomponents/</t>
  </si>
  <si>
    <t>$/kg processed reactor uranium</t>
  </si>
  <si>
    <t>MWh/kg</t>
  </si>
  <si>
    <t>Survey of Nuclear Fuel Costs</t>
  </si>
  <si>
    <t>Assumptions</t>
  </si>
  <si>
    <t>Source:</t>
  </si>
  <si>
    <t>Royal Academy of Engineering. (2004). The cost of generating electricity. London: Royal Academy of Engineering.</t>
  </si>
  <si>
    <t xml:space="preserve">Source: </t>
  </si>
  <si>
    <t>World Nuclear Association. (2013, March). The Economics of Nuclear Power. Retrieved March 28, 2013, from http://www.world-nuclear.org/info/Economic-Aspects/Economics-of-Nuclear-Power/#.UVMKLFt36lo</t>
  </si>
  <si>
    <r>
      <t xml:space="preserve">Energy Information Administration (EIA). (2013). </t>
    </r>
    <r>
      <rPr>
        <i/>
        <sz val="12"/>
        <color theme="1"/>
        <rFont val="Calibri"/>
        <scheme val="minor"/>
      </rPr>
      <t>Electric Power Annual 2011</t>
    </r>
    <r>
      <rPr>
        <sz val="12"/>
        <color theme="1"/>
        <rFont val="Calibri"/>
        <family val="2"/>
        <scheme val="minor"/>
      </rPr>
      <t>. Retrieved from http://www.eia.gov/electricity/annual/</t>
    </r>
  </si>
  <si>
    <t>NEI (2012) U.S. Electricity Production Costs and Components 1995-2011 based on FERC Form 1 filings in Vendex</t>
  </si>
  <si>
    <t>by: Bryan Palmintier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</si>
</sst>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0"/>
    <numFmt numFmtId="169" formatCode="_(&quot;$&quot;* #,##0.000_);_(&quot;$&quot;* \(#,##0.000\);_(&quot;$&quot;* &quot;-&quot;??_);_(@_)"/>
    <numFmt numFmtId="170" formatCode="_(&quot;$&quot;* #,##0.000_);_(&quot;$&quot;* \(#,##0.000\);_(&quot;$&quot;* &quot;-&quot;???_);_(@_)"/>
    <numFmt numFmtId="174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Arial"/>
    </font>
    <font>
      <sz val="10"/>
      <name val="Franklin Gothic Demi"/>
      <family val="2"/>
    </font>
    <font>
      <i/>
      <sz val="12"/>
      <color theme="1"/>
      <name val="Calibri"/>
      <scheme val="minor"/>
    </font>
    <font>
      <b/>
      <sz val="12"/>
      <color rgb="FFFF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44" fontId="3" fillId="0" borderId="0" xfId="2" applyFont="1"/>
    <xf numFmtId="9" fontId="0" fillId="0" borderId="0" xfId="0" applyNumberFormat="1"/>
    <xf numFmtId="166" fontId="0" fillId="0" borderId="0" xfId="0" applyNumberFormat="1"/>
    <xf numFmtId="2" fontId="0" fillId="0" borderId="0" xfId="0" applyNumberFormat="1"/>
    <xf numFmtId="44" fontId="3" fillId="0" borderId="0" xfId="0" applyNumberFormat="1" applyFont="1"/>
    <xf numFmtId="169" fontId="3" fillId="0" borderId="0" xfId="2" applyNumberFormat="1" applyFont="1"/>
    <xf numFmtId="0" fontId="2" fillId="0" borderId="0" xfId="0" applyFont="1"/>
    <xf numFmtId="170" fontId="0" fillId="0" borderId="0" xfId="0" applyNumberFormat="1"/>
    <xf numFmtId="169" fontId="6" fillId="0" borderId="0" xfId="2" applyNumberFormat="1" applyFont="1"/>
    <xf numFmtId="39" fontId="7" fillId="0" borderId="0" xfId="1" applyNumberFormat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0" fillId="0" borderId="0" xfId="0" applyFont="1"/>
    <xf numFmtId="169" fontId="3" fillId="0" borderId="0" xfId="0" applyNumberFormat="1" applyFont="1"/>
    <xf numFmtId="44" fontId="0" fillId="0" borderId="0" xfId="2" applyFont="1" applyAlignment="1">
      <alignment horizontal="right"/>
    </xf>
    <xf numFmtId="174" fontId="0" fillId="0" borderId="0" xfId="2" applyNumberFormat="1" applyFont="1"/>
    <xf numFmtId="44" fontId="0" fillId="0" borderId="0" xfId="0" applyNumberFormat="1"/>
    <xf numFmtId="0" fontId="8" fillId="0" borderId="0" xfId="0" applyFont="1"/>
    <xf numFmtId="0" fontId="0" fillId="0" borderId="0" xfId="0" applyAlignment="1">
      <alignment horizontal="left" vertical="center"/>
    </xf>
    <xf numFmtId="15" fontId="0" fillId="0" borderId="0" xfId="0" applyNumberFormat="1" applyFont="1"/>
    <xf numFmtId="169" fontId="9" fillId="0" borderId="1" xfId="2" applyNumberFormat="1" applyFont="1" applyFill="1" applyBorder="1"/>
  </cellXfs>
  <cellStyles count="43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Sheet1!$A$13:$A$23</c:f>
              <c:numCache>
                <c:formatCode>General</c:formatCode>
                <c:ptCount val="11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</c:numCache>
            </c:numRef>
          </c:cat>
          <c:val>
            <c:numRef>
              <c:f>Sheet1!$F$13:$F$23</c:f>
              <c:numCache>
                <c:formatCode>_("$"* #,##0.000_);_("$"* \(#,##0.000\);_("$"* "-"??_);_(@_)</c:formatCode>
                <c:ptCount val="11"/>
                <c:pt idx="0">
                  <c:v>0.555531746787427</c:v>
                </c:pt>
                <c:pt idx="1">
                  <c:v>0.538307080764405</c:v>
                </c:pt>
                <c:pt idx="2">
                  <c:v>0.52940944306582</c:v>
                </c:pt>
                <c:pt idx="3">
                  <c:v>0.509389758244003</c:v>
                </c:pt>
                <c:pt idx="4">
                  <c:v>0.501517283149821</c:v>
                </c:pt>
                <c:pt idx="5">
                  <c:v>0.506585068099884</c:v>
                </c:pt>
                <c:pt idx="6">
                  <c:v>0.506730138279753</c:v>
                </c:pt>
                <c:pt idx="7">
                  <c:v>0.516730309345336</c:v>
                </c:pt>
                <c:pt idx="8">
                  <c:v>0.527765314360647</c:v>
                </c:pt>
                <c:pt idx="9">
                  <c:v>0.646045867679883</c:v>
                </c:pt>
                <c:pt idx="10">
                  <c:v>0.657622468033368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075528"/>
        <c:axId val="-2141675944"/>
      </c:lineChart>
      <c:catAx>
        <c:axId val="-214307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675944"/>
        <c:crosses val="autoZero"/>
        <c:auto val="1"/>
        <c:lblAlgn val="ctr"/>
        <c:lblOffset val="100"/>
        <c:noMultiLvlLbl val="0"/>
      </c:catAx>
      <c:valAx>
        <c:axId val="-2141675944"/>
        <c:scaling>
          <c:orientation val="minMax"/>
        </c:scaling>
        <c:delete val="0"/>
        <c:axPos val="l"/>
        <c:majorGridlines/>
        <c:numFmt formatCode="_(&quot;$&quot;* #,##0.000_);_(&quot;$&quot;* \(#,##0.000\);_(&quot;$&quot;* &quot;-&quot;??_);_(@_)" sourceLinked="1"/>
        <c:majorTickMark val="out"/>
        <c:minorTickMark val="none"/>
        <c:tickLblPos val="nextTo"/>
        <c:crossAx val="-214307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Sheet1!$A$37:$A$53</c:f>
              <c:numCache>
                <c:formatCode>General</c:formatCode>
                <c:ptCount val="17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</c:numCache>
            </c:numRef>
          </c:cat>
          <c:val>
            <c:numRef>
              <c:f>Sheet1!$F$37:$F$53</c:f>
              <c:numCache>
                <c:formatCode>_("$"* #,##0.000_);_("$"* \(#,##0.000\);_("$"* "-"??_);_(@_)</c:formatCode>
                <c:ptCount val="17"/>
                <c:pt idx="0">
                  <c:v>0.789247606457086</c:v>
                </c:pt>
                <c:pt idx="1">
                  <c:v>0.708779350609725</c:v>
                </c:pt>
                <c:pt idx="2">
                  <c:v>0.6941962616637</c:v>
                </c:pt>
                <c:pt idx="3">
                  <c:v>0.684843680266146</c:v>
                </c:pt>
                <c:pt idx="4">
                  <c:v>0.6295131063621</c:v>
                </c:pt>
                <c:pt idx="5">
                  <c:v>0.590659612221579</c:v>
                </c:pt>
                <c:pt idx="6">
                  <c:v>0.553182074972383</c:v>
                </c:pt>
                <c:pt idx="7">
                  <c:v>0.518459087105258</c:v>
                </c:pt>
                <c:pt idx="8">
                  <c:v>0.525256021478065</c:v>
                </c:pt>
                <c:pt idx="9">
                  <c:v>0.517216555763652</c:v>
                </c:pt>
                <c:pt idx="10">
                  <c:v>0.481898972430455</c:v>
                </c:pt>
                <c:pt idx="11">
                  <c:v>0.479400337063313</c:v>
                </c:pt>
                <c:pt idx="12">
                  <c:v>0.487496626662624</c:v>
                </c:pt>
                <c:pt idx="13">
                  <c:v>0.492013501677709</c:v>
                </c:pt>
                <c:pt idx="14">
                  <c:v>0.539016103162549</c:v>
                </c:pt>
                <c:pt idx="15">
                  <c:v>0.628058417316386</c:v>
                </c:pt>
                <c:pt idx="16">
                  <c:v>0.63698381711078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28840"/>
        <c:axId val="-2129102600"/>
      </c:lineChart>
      <c:catAx>
        <c:axId val="-212712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102600"/>
        <c:crosses val="autoZero"/>
        <c:auto val="1"/>
        <c:lblAlgn val="ctr"/>
        <c:lblOffset val="100"/>
        <c:noMultiLvlLbl val="0"/>
      </c:catAx>
      <c:valAx>
        <c:axId val="-2129102600"/>
        <c:scaling>
          <c:orientation val="minMax"/>
        </c:scaling>
        <c:delete val="0"/>
        <c:axPos val="l"/>
        <c:majorGridlines/>
        <c:numFmt formatCode="_(&quot;$&quot;* #,##0.000_);_(&quot;$&quot;* \(#,##0.000\);_(&quot;$&quot;* &quot;-&quot;??_);_(@_)" sourceLinked="1"/>
        <c:majorTickMark val="out"/>
        <c:minorTickMark val="none"/>
        <c:tickLblPos val="nextTo"/>
        <c:crossAx val="-212712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11</xdr:row>
      <xdr:rowOff>82550</xdr:rowOff>
    </xdr:from>
    <xdr:to>
      <xdr:col>12</xdr:col>
      <xdr:colOff>311150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387350</xdr:colOff>
      <xdr:row>35</xdr:row>
      <xdr:rowOff>177800</xdr:rowOff>
    </xdr:from>
    <xdr:to>
      <xdr:col>12</xdr:col>
      <xdr:colOff>6350</xdr:colOff>
      <xdr:row>49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B11" sqref="B11"/>
    </sheetView>
  </sheetViews>
  <sheetFormatPr baseColWidth="10" defaultRowHeight="15" x14ac:dyDescent="0"/>
  <cols>
    <col min="3" max="3" width="12.6640625" customWidth="1"/>
    <col min="4" max="4" width="11.83203125" customWidth="1"/>
  </cols>
  <sheetData>
    <row r="1" spans="1:9">
      <c r="A1" s="8" t="s">
        <v>28</v>
      </c>
    </row>
    <row r="2" spans="1:9">
      <c r="A2" s="14" t="s">
        <v>36</v>
      </c>
    </row>
    <row r="3" spans="1:9">
      <c r="A3" s="21">
        <v>41360</v>
      </c>
    </row>
    <row r="4" spans="1:9">
      <c r="A4" s="8"/>
    </row>
    <row r="5" spans="1:9">
      <c r="A5" s="19" t="s">
        <v>29</v>
      </c>
    </row>
    <row r="6" spans="1:9">
      <c r="A6" t="s">
        <v>4</v>
      </c>
      <c r="B6" s="3">
        <v>0.33</v>
      </c>
      <c r="C6" t="s">
        <v>5</v>
      </c>
      <c r="D6" s="5">
        <f>3.41214163/B6</f>
        <v>10.33982312121212</v>
      </c>
      <c r="E6" t="s">
        <v>9</v>
      </c>
    </row>
    <row r="7" spans="1:9">
      <c r="A7" t="s">
        <v>8</v>
      </c>
    </row>
    <row r="9" spans="1:9">
      <c r="A9" s="8" t="s">
        <v>0</v>
      </c>
    </row>
    <row r="10" spans="1:9">
      <c r="A10" s="14" t="s">
        <v>30</v>
      </c>
      <c r="B10" s="20" t="s">
        <v>34</v>
      </c>
    </row>
    <row r="11" spans="1:9">
      <c r="A11" t="s">
        <v>23</v>
      </c>
      <c r="B11" t="s">
        <v>10</v>
      </c>
    </row>
    <row r="12" spans="1:9">
      <c r="A12" t="s">
        <v>3</v>
      </c>
      <c r="B12" t="s">
        <v>1</v>
      </c>
      <c r="C12" t="s">
        <v>2</v>
      </c>
      <c r="D12" t="s">
        <v>6</v>
      </c>
      <c r="E12" t="s">
        <v>7</v>
      </c>
      <c r="F12" t="s">
        <v>15</v>
      </c>
    </row>
    <row r="13" spans="1:9">
      <c r="A13" s="1">
        <v>2001</v>
      </c>
      <c r="B13" s="1">
        <v>4.67</v>
      </c>
      <c r="C13" s="2">
        <f>B13</f>
        <v>4.67</v>
      </c>
      <c r="D13" s="6">
        <f>C13/conv_MMBTU_MWh</f>
        <v>0.4516518266564451</v>
      </c>
      <c r="E13" s="1">
        <v>1.23</v>
      </c>
      <c r="F13" s="7">
        <f>D13*E13</f>
        <v>0.55553174678742745</v>
      </c>
      <c r="G13" s="1"/>
      <c r="H13" s="1"/>
      <c r="I13" s="1"/>
    </row>
    <row r="14" spans="1:9">
      <c r="A14" s="1">
        <v>2002</v>
      </c>
      <c r="B14" s="1">
        <v>4.5999999999999996</v>
      </c>
      <c r="C14" s="2">
        <f t="shared" ref="C14:C23" si="0">B14</f>
        <v>4.5999999999999996</v>
      </c>
      <c r="D14" s="6">
        <f>C14/conv_MMBTU_MWh</f>
        <v>0.44488188492926067</v>
      </c>
      <c r="E14" s="1">
        <v>1.21</v>
      </c>
      <c r="F14" s="7">
        <f t="shared" ref="F14:F23" si="1">D14*E14</f>
        <v>0.53830708076440537</v>
      </c>
      <c r="G14" s="1"/>
      <c r="H14" s="1"/>
      <c r="I14" s="1"/>
    </row>
    <row r="15" spans="1:9">
      <c r="A15" s="1">
        <v>2003</v>
      </c>
      <c r="B15" s="1">
        <v>4.5999999999999996</v>
      </c>
      <c r="C15" s="2">
        <f t="shared" si="0"/>
        <v>4.5999999999999996</v>
      </c>
      <c r="D15" s="6">
        <f>C15/conv_MMBTU_MWh</f>
        <v>0.44488188492926067</v>
      </c>
      <c r="E15" s="1">
        <v>1.19</v>
      </c>
      <c r="F15" s="7">
        <f t="shared" si="1"/>
        <v>0.52940944306582016</v>
      </c>
      <c r="G15" s="1"/>
      <c r="H15" s="1"/>
      <c r="I15" s="1"/>
    </row>
    <row r="16" spans="1:9">
      <c r="A16" s="1">
        <v>2004</v>
      </c>
      <c r="B16" s="1">
        <v>4.58</v>
      </c>
      <c r="C16" s="2">
        <f t="shared" si="0"/>
        <v>4.58</v>
      </c>
      <c r="D16" s="6">
        <f>C16/conv_MMBTU_MWh</f>
        <v>0.44294761586435089</v>
      </c>
      <c r="E16" s="1">
        <v>1.1499999999999999</v>
      </c>
      <c r="F16" s="7">
        <f t="shared" si="1"/>
        <v>0.50938975824400345</v>
      </c>
      <c r="G16" s="1"/>
      <c r="H16" s="1"/>
      <c r="I16" s="1"/>
    </row>
    <row r="17" spans="1:9">
      <c r="A17" s="1">
        <v>2005</v>
      </c>
      <c r="B17" s="1">
        <v>4.63</v>
      </c>
      <c r="C17" s="2">
        <f t="shared" si="0"/>
        <v>4.63</v>
      </c>
      <c r="D17" s="6">
        <f>C17/conv_MMBTU_MWh</f>
        <v>0.44778328852662547</v>
      </c>
      <c r="E17" s="1">
        <v>1.1200000000000001</v>
      </c>
      <c r="F17" s="7">
        <f t="shared" si="1"/>
        <v>0.50151728314982058</v>
      </c>
      <c r="G17" s="1"/>
      <c r="H17" s="1"/>
      <c r="I17" s="1"/>
    </row>
    <row r="18" spans="1:9">
      <c r="A18" s="1">
        <v>2006</v>
      </c>
      <c r="B18" s="1">
        <v>4.8499999999999996</v>
      </c>
      <c r="C18" s="2">
        <f t="shared" si="0"/>
        <v>4.8499999999999996</v>
      </c>
      <c r="D18" s="6">
        <f>C18/conv_MMBTU_MWh</f>
        <v>0.46906024824063358</v>
      </c>
      <c r="E18" s="1">
        <v>1.08</v>
      </c>
      <c r="F18" s="7">
        <f t="shared" si="1"/>
        <v>0.50658506809988435</v>
      </c>
      <c r="G18" s="1"/>
      <c r="H18" s="1"/>
      <c r="I18" s="1"/>
    </row>
    <row r="19" spans="1:9">
      <c r="A19" s="1">
        <v>2007</v>
      </c>
      <c r="B19" s="1">
        <v>4.99</v>
      </c>
      <c r="C19" s="2">
        <f t="shared" si="0"/>
        <v>4.99</v>
      </c>
      <c r="D19" s="6">
        <f>C19/conv_MMBTU_MWh</f>
        <v>0.48260013169500243</v>
      </c>
      <c r="E19" s="1">
        <v>1.05</v>
      </c>
      <c r="F19" s="7">
        <f t="shared" si="1"/>
        <v>0.50673013827975255</v>
      </c>
      <c r="G19" s="1"/>
      <c r="H19" s="1"/>
      <c r="I19" s="1"/>
    </row>
    <row r="20" spans="1:9">
      <c r="A20" s="1">
        <v>2008</v>
      </c>
      <c r="B20" s="1">
        <v>5.29</v>
      </c>
      <c r="C20" s="2">
        <f t="shared" si="0"/>
        <v>5.29</v>
      </c>
      <c r="D20" s="6">
        <f>C20/conv_MMBTU_MWh</f>
        <v>0.51161416766864987</v>
      </c>
      <c r="E20" s="1">
        <v>1.01</v>
      </c>
      <c r="F20" s="7">
        <f t="shared" si="1"/>
        <v>0.51673030934533637</v>
      </c>
      <c r="G20" s="1"/>
      <c r="H20" s="1"/>
      <c r="I20" s="1"/>
    </row>
    <row r="21" spans="1:9" ht="16" thickBot="1">
      <c r="A21" s="1">
        <v>2009</v>
      </c>
      <c r="B21" s="1">
        <v>5.35</v>
      </c>
      <c r="C21" s="2">
        <f t="shared" si="0"/>
        <v>5.35</v>
      </c>
      <c r="D21" s="6">
        <f>C21/conv_MMBTU_MWh</f>
        <v>0.51741697486337934</v>
      </c>
      <c r="E21" s="1">
        <v>1.02</v>
      </c>
      <c r="F21" s="7">
        <f t="shared" si="1"/>
        <v>0.52776531436064689</v>
      </c>
      <c r="G21" s="1"/>
      <c r="H21" s="1"/>
      <c r="I21" s="1"/>
    </row>
    <row r="22" spans="1:9" ht="16" thickBot="1">
      <c r="A22" s="1">
        <v>2010</v>
      </c>
      <c r="B22" s="1">
        <v>6.68</v>
      </c>
      <c r="C22" s="2">
        <f t="shared" si="0"/>
        <v>6.68</v>
      </c>
      <c r="D22" s="6">
        <f>C22/conv_MMBTU_MWh</f>
        <v>0.64604586767988292</v>
      </c>
      <c r="E22" s="1">
        <v>1</v>
      </c>
      <c r="F22" s="22">
        <f t="shared" si="1"/>
        <v>0.64604586767988292</v>
      </c>
      <c r="G22" s="1"/>
      <c r="H22" s="1"/>
      <c r="I22" s="1"/>
    </row>
    <row r="23" spans="1:9">
      <c r="A23" s="1">
        <v>2011</v>
      </c>
      <c r="B23" s="1">
        <v>7.01</v>
      </c>
      <c r="C23" s="2">
        <f t="shared" si="0"/>
        <v>7.01</v>
      </c>
      <c r="D23" s="6">
        <f>C23/conv_MMBTU_MWh</f>
        <v>0.6779613072508951</v>
      </c>
      <c r="E23" s="1">
        <v>0.97</v>
      </c>
      <c r="F23" s="7">
        <f t="shared" si="1"/>
        <v>0.65762246803336821</v>
      </c>
      <c r="G23" s="1"/>
      <c r="H23" s="1"/>
      <c r="I23" s="1"/>
    </row>
    <row r="25" spans="1:9">
      <c r="A25" s="8" t="s">
        <v>11</v>
      </c>
    </row>
    <row r="26" spans="1:9">
      <c r="A26" t="s">
        <v>30</v>
      </c>
      <c r="B26" t="s">
        <v>31</v>
      </c>
    </row>
    <row r="27" spans="1:9">
      <c r="A27" t="s">
        <v>16</v>
      </c>
    </row>
    <row r="29" spans="1:9">
      <c r="A29" t="s">
        <v>3</v>
      </c>
      <c r="B29" t="s">
        <v>13</v>
      </c>
      <c r="C29" t="s">
        <v>14</v>
      </c>
      <c r="D29" t="s">
        <v>17</v>
      </c>
      <c r="E29" t="s">
        <v>6</v>
      </c>
      <c r="F29" t="s">
        <v>7</v>
      </c>
      <c r="G29" t="s">
        <v>15</v>
      </c>
    </row>
    <row r="30" spans="1:9">
      <c r="A30" t="s">
        <v>12</v>
      </c>
      <c r="B30">
        <v>0.4</v>
      </c>
      <c r="C30" s="4">
        <f>1/0.5459/100</f>
        <v>1.8318373328448431E-2</v>
      </c>
      <c r="D30" s="16">
        <f>B30*C30*1000</f>
        <v>7.3273493313793718</v>
      </c>
      <c r="E30" s="15">
        <f>D30/conv_MMBTU_MWh</f>
        <v>0.70865325697374204</v>
      </c>
      <c r="F30" s="1">
        <v>1.1499999999999999</v>
      </c>
      <c r="G30" s="10">
        <f t="shared" ref="G30" si="2">E30*F30</f>
        <v>0.81495124551980325</v>
      </c>
      <c r="H30" s="9"/>
      <c r="I30" t="s">
        <v>21</v>
      </c>
    </row>
    <row r="32" spans="1:9">
      <c r="A32" s="8" t="s">
        <v>20</v>
      </c>
    </row>
    <row r="33" spans="1:6">
      <c r="A33" s="14" t="s">
        <v>30</v>
      </c>
      <c r="B33" t="s">
        <v>35</v>
      </c>
    </row>
    <row r="34" spans="1:6">
      <c r="A34" t="s">
        <v>23</v>
      </c>
      <c r="B34" t="s">
        <v>25</v>
      </c>
    </row>
    <row r="36" spans="1:6">
      <c r="A36" t="s">
        <v>3</v>
      </c>
      <c r="B36" t="s">
        <v>18</v>
      </c>
      <c r="C36" t="s">
        <v>2</v>
      </c>
      <c r="D36" t="s">
        <v>6</v>
      </c>
      <c r="E36" t="s">
        <v>19</v>
      </c>
      <c r="F36" t="s">
        <v>15</v>
      </c>
    </row>
    <row r="37" spans="1:6">
      <c r="A37" s="12">
        <v>1995</v>
      </c>
      <c r="B37" s="11">
        <v>0.84130728346456696</v>
      </c>
      <c r="C37" s="2">
        <f>B37*10</f>
        <v>8.4130728346456696</v>
      </c>
      <c r="D37" s="6">
        <f>C37/conv_MMBTU_MWh</f>
        <v>0.81365732624441833</v>
      </c>
      <c r="E37">
        <v>0.97</v>
      </c>
      <c r="F37" s="7">
        <f t="shared" ref="F37" si="3">D37*E37</f>
        <v>0.7892476064570858</v>
      </c>
    </row>
    <row r="38" spans="1:6">
      <c r="A38" s="12">
        <v>1996</v>
      </c>
      <c r="B38" s="11">
        <v>0.75553124920331405</v>
      </c>
      <c r="C38" s="2">
        <f t="shared" ref="C38:C53" si="4">B38*10</f>
        <v>7.5553124920331403</v>
      </c>
      <c r="D38" s="6">
        <f>C38/conv_MMBTU_MWh</f>
        <v>0.73070036145332473</v>
      </c>
      <c r="E38">
        <v>0.97</v>
      </c>
      <c r="F38" s="7">
        <f t="shared" ref="F38:F53" si="5">D38*E38</f>
        <v>0.70877935060972497</v>
      </c>
    </row>
    <row r="39" spans="1:6">
      <c r="A39" s="12">
        <v>1997</v>
      </c>
      <c r="B39" s="11">
        <v>0.7399862429906543</v>
      </c>
      <c r="C39" s="2">
        <f t="shared" si="4"/>
        <v>7.399862429906543</v>
      </c>
      <c r="D39" s="6">
        <f>C39/conv_MMBTU_MWh</f>
        <v>0.71566624913783528</v>
      </c>
      <c r="E39">
        <v>0.97</v>
      </c>
      <c r="F39" s="7">
        <f t="shared" si="5"/>
        <v>0.69419626166370019</v>
      </c>
    </row>
    <row r="40" spans="1:6">
      <c r="A40" s="12">
        <v>1998</v>
      </c>
      <c r="B40" s="11">
        <v>0.73001675460122706</v>
      </c>
      <c r="C40" s="2">
        <f t="shared" si="4"/>
        <v>7.3001675460122701</v>
      </c>
      <c r="D40" s="6">
        <f>C40/conv_MMBTU_MWh</f>
        <v>0.70602441264551186</v>
      </c>
      <c r="E40">
        <v>0.97</v>
      </c>
      <c r="F40" s="7">
        <f t="shared" si="5"/>
        <v>0.6848436802661465</v>
      </c>
    </row>
    <row r="41" spans="1:6">
      <c r="A41" s="12">
        <v>1999</v>
      </c>
      <c r="B41" s="11">
        <v>0.67103651260504205</v>
      </c>
      <c r="C41" s="2">
        <f t="shared" si="4"/>
        <v>6.7103651260504202</v>
      </c>
      <c r="D41" s="6">
        <f>C41/conv_MMBTU_MWh</f>
        <v>0.64898258387845376</v>
      </c>
      <c r="E41">
        <v>0.97</v>
      </c>
      <c r="F41" s="7">
        <f t="shared" si="5"/>
        <v>0.62951310636210012</v>
      </c>
    </row>
    <row r="42" spans="1:6">
      <c r="A42" s="12">
        <v>2000</v>
      </c>
      <c r="B42" s="11">
        <v>0.62962019744483166</v>
      </c>
      <c r="C42" s="2">
        <f t="shared" si="4"/>
        <v>6.2962019744483166</v>
      </c>
      <c r="D42" s="6">
        <f>C42/conv_MMBTU_MWh</f>
        <v>0.60892743527997828</v>
      </c>
      <c r="E42">
        <v>0.97</v>
      </c>
      <c r="F42" s="7">
        <f t="shared" si="5"/>
        <v>0.59065961222157892</v>
      </c>
    </row>
    <row r="43" spans="1:6">
      <c r="A43" s="12">
        <v>2001</v>
      </c>
      <c r="B43" s="11">
        <v>0.58967059887005635</v>
      </c>
      <c r="C43" s="2">
        <f t="shared" si="4"/>
        <v>5.8967059887005639</v>
      </c>
      <c r="D43" s="6">
        <f>C43/conv_MMBTU_MWh</f>
        <v>0.57029079894060153</v>
      </c>
      <c r="E43">
        <v>0.97</v>
      </c>
      <c r="F43" s="7">
        <f t="shared" si="5"/>
        <v>0.55318207497238348</v>
      </c>
    </row>
    <row r="44" spans="1:6">
      <c r="A44" s="12">
        <v>2002</v>
      </c>
      <c r="B44" s="11">
        <v>0.55265724291272922</v>
      </c>
      <c r="C44" s="2">
        <f t="shared" si="4"/>
        <v>5.5265724291272917</v>
      </c>
      <c r="D44" s="6">
        <f>C44/conv_MMBTU_MWh</f>
        <v>0.53449390423222454</v>
      </c>
      <c r="E44">
        <v>0.97</v>
      </c>
      <c r="F44" s="7">
        <f t="shared" si="5"/>
        <v>0.51845908710525779</v>
      </c>
    </row>
    <row r="45" spans="1:6">
      <c r="A45" s="12">
        <v>2003</v>
      </c>
      <c r="B45" s="11">
        <v>0.55990251086956522</v>
      </c>
      <c r="C45" s="2">
        <f t="shared" si="4"/>
        <v>5.5990251086956526</v>
      </c>
      <c r="D45" s="6">
        <f>C45/conv_MMBTU_MWh</f>
        <v>0.54150105307016971</v>
      </c>
      <c r="E45">
        <v>0.97</v>
      </c>
      <c r="F45" s="7">
        <f t="shared" si="5"/>
        <v>0.52525602147806461</v>
      </c>
    </row>
    <row r="46" spans="1:6">
      <c r="A46" s="12">
        <v>2004</v>
      </c>
      <c r="B46" s="11">
        <v>0.5513327527792482</v>
      </c>
      <c r="C46" s="2">
        <f t="shared" si="4"/>
        <v>5.513327527792482</v>
      </c>
      <c r="D46" s="6">
        <f>C46/conv_MMBTU_MWh</f>
        <v>0.5332129440862392</v>
      </c>
      <c r="E46">
        <v>0.97</v>
      </c>
      <c r="F46" s="7">
        <f t="shared" si="5"/>
        <v>0.517216555763652</v>
      </c>
    </row>
    <row r="47" spans="1:6">
      <c r="A47" s="12">
        <v>2005</v>
      </c>
      <c r="B47" s="11">
        <v>0.51368558115719398</v>
      </c>
      <c r="C47" s="2">
        <f t="shared" si="4"/>
        <v>5.13685581157194</v>
      </c>
      <c r="D47" s="6">
        <f>C47/conv_MMBTU_MWh</f>
        <v>0.4968030643612939</v>
      </c>
      <c r="E47">
        <v>0.97</v>
      </c>
      <c r="F47" s="7">
        <f t="shared" si="5"/>
        <v>0.4818989724304551</v>
      </c>
    </row>
    <row r="48" spans="1:6">
      <c r="A48" s="13">
        <v>2006</v>
      </c>
      <c r="B48" s="11">
        <v>0.51102213293650789</v>
      </c>
      <c r="C48" s="2">
        <f t="shared" si="4"/>
        <v>5.1102213293650784</v>
      </c>
      <c r="D48" s="6">
        <f>C48/conv_MMBTU_MWh</f>
        <v>0.49422715161166275</v>
      </c>
      <c r="E48">
        <v>0.97</v>
      </c>
      <c r="F48" s="7">
        <f t="shared" si="5"/>
        <v>0.47940033706331286</v>
      </c>
    </row>
    <row r="49" spans="1:7">
      <c r="A49" s="12">
        <v>2007</v>
      </c>
      <c r="B49" s="11">
        <v>0.51965246308032143</v>
      </c>
      <c r="C49" s="2">
        <f t="shared" si="4"/>
        <v>5.1965246308032143</v>
      </c>
      <c r="D49" s="6">
        <f>C49/conv_MMBTU_MWh</f>
        <v>0.50257384192023147</v>
      </c>
      <c r="E49">
        <v>0.97</v>
      </c>
      <c r="F49" s="7">
        <f t="shared" si="5"/>
        <v>0.4874966266626245</v>
      </c>
    </row>
    <row r="50" spans="1:7">
      <c r="A50" s="13">
        <v>2008</v>
      </c>
      <c r="B50" s="11">
        <v>0.52446727635007395</v>
      </c>
      <c r="C50" s="2">
        <f t="shared" si="4"/>
        <v>5.2446727635007395</v>
      </c>
      <c r="D50" s="6">
        <f>C50/conv_MMBTU_MWh</f>
        <v>0.50723041410073122</v>
      </c>
      <c r="E50">
        <v>0.97</v>
      </c>
      <c r="F50" s="7">
        <f t="shared" si="5"/>
        <v>0.49201350167770924</v>
      </c>
    </row>
    <row r="51" spans="1:7">
      <c r="A51" s="12">
        <v>2009</v>
      </c>
      <c r="B51" s="11">
        <v>0.57457022331812224</v>
      </c>
      <c r="C51" s="2">
        <f t="shared" si="4"/>
        <v>5.7457022331812224</v>
      </c>
      <c r="D51" s="6">
        <f>C51/conv_MMBTU_MWh</f>
        <v>0.55568670429128808</v>
      </c>
      <c r="E51">
        <v>0.97</v>
      </c>
      <c r="F51" s="7">
        <f t="shared" si="5"/>
        <v>0.53901610316254944</v>
      </c>
    </row>
    <row r="52" spans="1:7">
      <c r="A52" s="13">
        <v>2010</v>
      </c>
      <c r="B52" s="11">
        <v>0.66948587060204723</v>
      </c>
      <c r="C52" s="2">
        <f t="shared" si="4"/>
        <v>6.6948587060204723</v>
      </c>
      <c r="D52" s="6">
        <f>C52/conv_MMBTU_MWh</f>
        <v>0.64748290444988243</v>
      </c>
      <c r="E52">
        <v>0.97</v>
      </c>
      <c r="F52" s="10">
        <f t="shared" si="5"/>
        <v>0.6280584173163859</v>
      </c>
    </row>
    <row r="53" spans="1:7">
      <c r="A53" s="12">
        <v>2011</v>
      </c>
      <c r="B53" s="11">
        <v>0.67900000000000005</v>
      </c>
      <c r="C53" s="2">
        <f t="shared" si="4"/>
        <v>6.7900000000000009</v>
      </c>
      <c r="D53" s="6">
        <f>C53/conv_MMBTU_MWh</f>
        <v>0.65668434753688709</v>
      </c>
      <c r="E53">
        <v>0.97</v>
      </c>
      <c r="F53" s="7">
        <f t="shared" si="5"/>
        <v>0.63698381711078045</v>
      </c>
    </row>
    <row r="56" spans="1:7">
      <c r="A56" s="8" t="s">
        <v>22</v>
      </c>
    </row>
    <row r="57" spans="1:7">
      <c r="A57" t="s">
        <v>32</v>
      </c>
      <c r="B57" s="20" t="s">
        <v>33</v>
      </c>
    </row>
    <row r="58" spans="1:7">
      <c r="A58" t="s">
        <v>23</v>
      </c>
      <c r="B58" t="s">
        <v>24</v>
      </c>
    </row>
    <row r="60" spans="1:7">
      <c r="A60" t="s">
        <v>3</v>
      </c>
      <c r="B60" t="s">
        <v>26</v>
      </c>
      <c r="C60" t="s">
        <v>27</v>
      </c>
      <c r="D60" t="s">
        <v>2</v>
      </c>
      <c r="E60" t="s">
        <v>6</v>
      </c>
      <c r="F60" t="s">
        <v>7</v>
      </c>
      <c r="G60" t="s">
        <v>15</v>
      </c>
    </row>
    <row r="61" spans="1:7">
      <c r="A61">
        <v>2011</v>
      </c>
      <c r="B61" s="17">
        <v>2770</v>
      </c>
      <c r="C61">
        <v>360</v>
      </c>
      <c r="D61" s="18">
        <f>B61/C61</f>
        <v>7.6944444444444446</v>
      </c>
      <c r="E61" s="6">
        <f>D61/conv_MMBTU_MWh</f>
        <v>0.74415629302780928</v>
      </c>
      <c r="F61">
        <v>0.97</v>
      </c>
      <c r="G61" s="10">
        <f t="shared" ref="G61" si="6">E61*F61</f>
        <v>0.72183160423697501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Palmintier</dc:creator>
  <cp:lastModifiedBy>Bryan Palmintier</cp:lastModifiedBy>
  <dcterms:created xsi:type="dcterms:W3CDTF">2013-03-28T02:19:32Z</dcterms:created>
  <dcterms:modified xsi:type="dcterms:W3CDTF">2013-03-28T04:22:13Z</dcterms:modified>
</cp:coreProperties>
</file>