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606"/>
  <workbookPr/>
  <mc:AlternateContent xmlns:mc="http://schemas.openxmlformats.org/markup-compatibility/2006">
    <mc:Choice Requires="x15">
      <x15ac:absPath xmlns:x15ac="http://schemas.microsoft.com/office/spreadsheetml/2010/11/ac" url="/Users/bblanc/OneDrive/_transportr_development/transportr/vignettes/"/>
    </mc:Choice>
  </mc:AlternateContent>
  <bookViews>
    <workbookView xWindow="240" yWindow="460" windowWidth="23000" windowHeight="14440"/>
  </bookViews>
  <sheets>
    <sheet name="Data_Linked" sheetId="1" r:id="rId1"/>
  </sheets>
  <externalReferences>
    <externalReference r:id="rId2"/>
  </externalReferences>
  <definedNames>
    <definedName name="Corridors">[1]Corridors!$A$1:$AA$21</definedName>
    <definedName name="_xlnm.Print_Area" localSheetId="0">Data_Linked!$B$1:$AB$22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1" i="1" l="1"/>
  <c r="F21" i="1"/>
  <c r="B21" i="1"/>
  <c r="D21" i="1"/>
  <c r="C21" i="1"/>
  <c r="E21" i="1"/>
  <c r="O20" i="1"/>
  <c r="F20" i="1"/>
  <c r="B20" i="1"/>
  <c r="C20" i="1"/>
  <c r="A20" i="1"/>
  <c r="O19" i="1"/>
  <c r="F19" i="1"/>
  <c r="B19" i="1"/>
  <c r="D19" i="1"/>
  <c r="C19" i="1"/>
  <c r="E19" i="1"/>
  <c r="O18" i="1"/>
  <c r="F18" i="1"/>
  <c r="B18" i="1"/>
  <c r="C18" i="1"/>
  <c r="A18" i="1"/>
  <c r="O17" i="1"/>
  <c r="F17" i="1"/>
  <c r="B17" i="1"/>
  <c r="D17" i="1"/>
  <c r="C17" i="1"/>
  <c r="E17" i="1"/>
  <c r="O16" i="1"/>
  <c r="F16" i="1"/>
  <c r="B16" i="1"/>
  <c r="C16" i="1"/>
  <c r="A16" i="1"/>
  <c r="O15" i="1"/>
  <c r="F15" i="1"/>
  <c r="B15" i="1"/>
  <c r="D15" i="1"/>
  <c r="C15" i="1"/>
  <c r="E15" i="1"/>
  <c r="O14" i="1"/>
  <c r="F14" i="1"/>
  <c r="B14" i="1"/>
  <c r="C14" i="1"/>
  <c r="A14" i="1"/>
  <c r="O13" i="1"/>
  <c r="F13" i="1"/>
  <c r="B13" i="1"/>
  <c r="D13" i="1"/>
  <c r="C13" i="1"/>
  <c r="E13" i="1"/>
  <c r="O12" i="1"/>
  <c r="F12" i="1"/>
  <c r="B12" i="1"/>
  <c r="C12" i="1"/>
  <c r="A12" i="1"/>
  <c r="O11" i="1"/>
  <c r="F11" i="1"/>
  <c r="B11" i="1"/>
  <c r="D11" i="1"/>
  <c r="C11" i="1"/>
  <c r="E11" i="1"/>
  <c r="O10" i="1"/>
  <c r="F10" i="1"/>
  <c r="B10" i="1"/>
  <c r="C10" i="1"/>
  <c r="A10" i="1"/>
  <c r="O9" i="1"/>
  <c r="F9" i="1"/>
  <c r="B9" i="1"/>
  <c r="D9" i="1"/>
  <c r="C9" i="1"/>
  <c r="E9" i="1"/>
  <c r="O8" i="1"/>
  <c r="F8" i="1"/>
  <c r="B8" i="1"/>
  <c r="C8" i="1"/>
  <c r="A8" i="1"/>
  <c r="O7" i="1"/>
  <c r="F7" i="1"/>
  <c r="B7" i="1"/>
  <c r="D7" i="1"/>
  <c r="C7" i="1"/>
  <c r="E7" i="1"/>
  <c r="O6" i="1"/>
  <c r="F6" i="1"/>
  <c r="B6" i="1"/>
  <c r="C6" i="1"/>
  <c r="A6" i="1"/>
  <c r="O5" i="1"/>
  <c r="F5" i="1"/>
  <c r="B5" i="1"/>
  <c r="D5" i="1"/>
  <c r="C5" i="1"/>
  <c r="E5" i="1"/>
  <c r="O4" i="1"/>
  <c r="F4" i="1"/>
  <c r="B4" i="1"/>
  <c r="C4" i="1"/>
  <c r="A4" i="1"/>
  <c r="O3" i="1"/>
  <c r="F3" i="1"/>
  <c r="B3" i="1"/>
  <c r="D3" i="1"/>
  <c r="C3" i="1"/>
  <c r="E3" i="1"/>
  <c r="O2" i="1"/>
  <c r="F2" i="1"/>
  <c r="B2" i="1"/>
  <c r="C2" i="1"/>
  <c r="A2" i="1"/>
  <c r="U1" i="1"/>
  <c r="E2" i="1"/>
  <c r="A3" i="1"/>
  <c r="E4" i="1"/>
  <c r="A5" i="1"/>
  <c r="E6" i="1"/>
  <c r="A7" i="1"/>
  <c r="E8" i="1"/>
  <c r="A9" i="1"/>
  <c r="E10" i="1"/>
  <c r="A11" i="1"/>
  <c r="E12" i="1"/>
  <c r="A13" i="1"/>
  <c r="E14" i="1"/>
  <c r="A15" i="1"/>
  <c r="E16" i="1"/>
  <c r="A17" i="1"/>
  <c r="E18" i="1"/>
  <c r="A19" i="1"/>
  <c r="E20" i="1"/>
  <c r="A21" i="1"/>
  <c r="D2" i="1"/>
  <c r="D4" i="1"/>
  <c r="D6" i="1"/>
  <c r="D8" i="1"/>
  <c r="D10" i="1"/>
  <c r="D12" i="1"/>
  <c r="D14" i="1"/>
  <c r="D16" i="1"/>
  <c r="D18" i="1"/>
  <c r="D20" i="1"/>
  <c r="Q2" i="1"/>
  <c r="N21" i="1"/>
  <c r="I21" i="1"/>
  <c r="G21" i="1"/>
  <c r="K21" i="1"/>
  <c r="H21" i="1"/>
  <c r="R21" i="1"/>
  <c r="L21" i="1"/>
  <c r="M21" i="1"/>
  <c r="Q21" i="1"/>
  <c r="J21" i="1"/>
  <c r="U21" i="1"/>
  <c r="P21" i="1"/>
  <c r="R20" i="1"/>
  <c r="Q20" i="1"/>
  <c r="U20" i="1"/>
  <c r="M20" i="1"/>
  <c r="I20" i="1"/>
  <c r="J20" i="1"/>
  <c r="H20" i="1"/>
  <c r="K20" i="1"/>
  <c r="G20" i="1"/>
  <c r="L20" i="1"/>
  <c r="N20" i="1"/>
  <c r="P20" i="1"/>
  <c r="Q19" i="1"/>
  <c r="U19" i="1"/>
  <c r="M19" i="1"/>
  <c r="R19" i="1"/>
  <c r="I19" i="1"/>
  <c r="J19" i="1"/>
  <c r="H19" i="1"/>
  <c r="N19" i="1"/>
  <c r="K19" i="1"/>
  <c r="G19" i="1"/>
  <c r="L19" i="1"/>
  <c r="P19" i="1"/>
  <c r="Q18" i="1"/>
  <c r="J18" i="1"/>
  <c r="L18" i="1"/>
  <c r="H18" i="1"/>
  <c r="G18" i="1"/>
  <c r="M18" i="1"/>
  <c r="R18" i="1"/>
  <c r="K18" i="1"/>
  <c r="U18" i="1"/>
  <c r="N18" i="1"/>
  <c r="I18" i="1"/>
  <c r="P18" i="1"/>
  <c r="K17" i="1"/>
  <c r="L17" i="1"/>
  <c r="R17" i="1"/>
  <c r="Q17" i="1"/>
  <c r="N17" i="1"/>
  <c r="M17" i="1"/>
  <c r="G17" i="1"/>
  <c r="U17" i="1"/>
  <c r="H17" i="1"/>
  <c r="J17" i="1"/>
  <c r="I17" i="1"/>
  <c r="P17" i="1"/>
  <c r="L16" i="1"/>
  <c r="N16" i="1"/>
  <c r="R16" i="1"/>
  <c r="J16" i="1"/>
  <c r="G16" i="1"/>
  <c r="Q16" i="1"/>
  <c r="I16" i="1"/>
  <c r="K16" i="1"/>
  <c r="H16" i="1"/>
  <c r="M16" i="1"/>
  <c r="U16" i="1"/>
  <c r="P16" i="1"/>
  <c r="M15" i="1"/>
  <c r="I15" i="1"/>
  <c r="J15" i="1"/>
  <c r="H15" i="1"/>
  <c r="L15" i="1"/>
  <c r="Q15" i="1"/>
  <c r="U15" i="1"/>
  <c r="K15" i="1"/>
  <c r="N15" i="1"/>
  <c r="R15" i="1"/>
  <c r="G15" i="1"/>
  <c r="P15" i="1"/>
  <c r="U14" i="1"/>
  <c r="R14" i="1"/>
  <c r="L14" i="1"/>
  <c r="I13" i="1"/>
  <c r="M14" i="1"/>
  <c r="G14" i="1"/>
  <c r="U13" i="1"/>
  <c r="L13" i="1"/>
  <c r="Q14" i="1"/>
  <c r="R13" i="1"/>
  <c r="G13" i="1"/>
  <c r="N14" i="1"/>
  <c r="J13" i="1"/>
  <c r="H14" i="1"/>
  <c r="M13" i="1"/>
  <c r="K13" i="1"/>
  <c r="Q13" i="1"/>
  <c r="J14" i="1"/>
  <c r="H13" i="1"/>
  <c r="K14" i="1"/>
  <c r="I14" i="1"/>
  <c r="N13" i="1"/>
  <c r="P14" i="1"/>
  <c r="P13" i="1"/>
  <c r="K12" i="1"/>
  <c r="M12" i="1"/>
  <c r="H12" i="1"/>
  <c r="Q12" i="1"/>
  <c r="R12" i="1"/>
  <c r="I12" i="1"/>
  <c r="L12" i="1"/>
  <c r="N12" i="1"/>
  <c r="G12" i="1"/>
  <c r="J12" i="1"/>
  <c r="U12" i="1"/>
  <c r="P12" i="1"/>
  <c r="J11" i="1"/>
  <c r="G11" i="1"/>
  <c r="U11" i="1"/>
  <c r="I11" i="1"/>
  <c r="H11" i="1"/>
  <c r="M11" i="1"/>
  <c r="Q11" i="1"/>
  <c r="K11" i="1"/>
  <c r="R11" i="1"/>
  <c r="N11" i="1"/>
  <c r="L11" i="1"/>
  <c r="P11" i="1"/>
  <c r="U10" i="1"/>
  <c r="I10" i="1"/>
  <c r="G10" i="1"/>
  <c r="L10" i="1"/>
  <c r="J10" i="1"/>
  <c r="K10" i="1"/>
  <c r="M10" i="1"/>
  <c r="Q10" i="1"/>
  <c r="N10" i="1"/>
  <c r="R10" i="1"/>
  <c r="H10" i="1"/>
  <c r="P10" i="1"/>
  <c r="R9" i="1"/>
  <c r="K9" i="1"/>
  <c r="N9" i="1"/>
  <c r="H9" i="1"/>
  <c r="U9" i="1"/>
  <c r="I9" i="1"/>
  <c r="J9" i="1"/>
  <c r="M9" i="1"/>
  <c r="G9" i="1"/>
  <c r="L9" i="1"/>
  <c r="Q9" i="1"/>
  <c r="P9" i="1"/>
  <c r="R8" i="1"/>
  <c r="L8" i="1"/>
  <c r="G8" i="1"/>
  <c r="H8" i="1"/>
  <c r="I8" i="1"/>
  <c r="J8" i="1"/>
  <c r="K8" i="1"/>
  <c r="M8" i="1"/>
  <c r="Q8" i="1"/>
  <c r="U8" i="1"/>
  <c r="N8" i="1"/>
  <c r="P8" i="1"/>
  <c r="L7" i="1"/>
  <c r="Q7" i="1"/>
  <c r="H7" i="1"/>
  <c r="M7" i="1"/>
  <c r="U7" i="1"/>
  <c r="K7" i="1"/>
  <c r="J7" i="1"/>
  <c r="G7" i="1"/>
  <c r="R7" i="1"/>
  <c r="N7" i="1"/>
  <c r="I7" i="1"/>
  <c r="P7" i="1"/>
  <c r="R6" i="1"/>
  <c r="J6" i="1"/>
  <c r="L6" i="1"/>
  <c r="Q6" i="1"/>
  <c r="M6" i="1"/>
  <c r="N6" i="1"/>
  <c r="U6" i="1"/>
  <c r="H6" i="1"/>
  <c r="I6" i="1"/>
  <c r="K6" i="1"/>
  <c r="G6" i="1"/>
  <c r="P6" i="1"/>
  <c r="I5" i="1"/>
  <c r="U5" i="1"/>
  <c r="M5" i="1"/>
  <c r="R5" i="1"/>
  <c r="N5" i="1"/>
  <c r="H5" i="1"/>
  <c r="K5" i="1"/>
  <c r="J5" i="1"/>
  <c r="L5" i="1"/>
  <c r="Q5" i="1"/>
  <c r="G5" i="1"/>
  <c r="P5" i="1"/>
  <c r="L3" i="1"/>
  <c r="U4" i="1"/>
  <c r="N3" i="1"/>
  <c r="J4" i="1"/>
  <c r="J3" i="1"/>
  <c r="K4" i="1"/>
  <c r="K3" i="1"/>
  <c r="U3" i="1"/>
  <c r="H4" i="1"/>
  <c r="R3" i="1"/>
  <c r="G3" i="1"/>
  <c r="R4" i="1"/>
  <c r="H3" i="1"/>
  <c r="G4" i="1"/>
  <c r="N4" i="1"/>
  <c r="Q3" i="1"/>
  <c r="M3" i="1"/>
  <c r="I4" i="1"/>
  <c r="M4" i="1"/>
  <c r="I3" i="1"/>
  <c r="Q4" i="1"/>
  <c r="L4" i="1"/>
  <c r="P3" i="1"/>
  <c r="P4" i="1"/>
  <c r="R2" i="1"/>
  <c r="I2" i="1"/>
  <c r="G2" i="1"/>
  <c r="H2" i="1"/>
  <c r="N2" i="1"/>
  <c r="U2" i="1"/>
  <c r="L2" i="1"/>
  <c r="K2" i="1"/>
  <c r="M2" i="1"/>
  <c r="J2" i="1"/>
  <c r="P2" i="1"/>
  <c r="S8" i="1"/>
  <c r="S17" i="1"/>
  <c r="S6" i="1"/>
  <c r="S21" i="1"/>
  <c r="S12" i="1"/>
  <c r="S20" i="1"/>
  <c r="S10" i="1"/>
  <c r="S15" i="1"/>
  <c r="S7" i="1"/>
  <c r="S13" i="1"/>
  <c r="S2" i="1"/>
  <c r="S4" i="1"/>
  <c r="S5" i="1"/>
  <c r="S19" i="1"/>
  <c r="S3" i="1"/>
  <c r="S14" i="1"/>
  <c r="S11" i="1"/>
  <c r="S18" i="1"/>
  <c r="S16" i="1"/>
  <c r="S9" i="1"/>
</calcChain>
</file>

<file path=xl/sharedStrings.xml><?xml version="1.0" encoding="utf-8"?>
<sst xmlns="http://schemas.openxmlformats.org/spreadsheetml/2006/main" count="19" uniqueCount="19">
  <si>
    <t>id_txt</t>
  </si>
  <si>
    <t>ID</t>
  </si>
  <si>
    <t>Length (Miles)</t>
  </si>
  <si>
    <t>Category</t>
  </si>
  <si>
    <t>Description</t>
  </si>
  <si>
    <t>A_ExRiders</t>
  </si>
  <si>
    <t>B_TPI</t>
  </si>
  <si>
    <t>C1_Pop_15</t>
  </si>
  <si>
    <t>C2_Emp_15</t>
  </si>
  <si>
    <t>D1_Emp_15</t>
  </si>
  <si>
    <t>D2_Emp_40</t>
  </si>
  <si>
    <t>E_Veh</t>
  </si>
  <si>
    <t>F_Access</t>
  </si>
  <si>
    <t>G_TT_Pot</t>
  </si>
  <si>
    <t>H. Future Riders</t>
  </si>
  <si>
    <t>I_RedevAvg</t>
  </si>
  <si>
    <t>I1_PctRedevRDA</t>
  </si>
  <si>
    <t>I2_PctRedevAll</t>
  </si>
  <si>
    <t>J_CostEff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</si>
</sst>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5" formatCode="&quot;$&quot;#,##0_);\(&quot;$&quot;#,##0\)"/>
    <numFmt numFmtId="43" formatCode="_(* #,##0.00_);_(* \(#,##0.00\);_(* &quot;-&quot;??_);_(@_)"/>
    <numFmt numFmtId="164" formatCode="0.0"/>
    <numFmt numFmtId="165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Border="0" applyAlignment="0"/>
    <xf numFmtId="0" fontId="7" fillId="0" borderId="0"/>
  </cellStyleXfs>
  <cellXfs count="15">
    <xf numFmtId="0" fontId="0" fillId="0" borderId="0" xfId="0"/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2" borderId="1" xfId="0" applyFont="1" applyFill="1" applyBorder="1" applyAlignment="1">
      <alignment horizontal="center" textRotation="90" wrapText="1"/>
    </xf>
    <xf numFmtId="0" fontId="4" fillId="3" borderId="1" xfId="0" applyFont="1" applyFill="1" applyBorder="1" applyAlignment="1">
      <alignment horizontal="center" textRotation="90" wrapText="1"/>
    </xf>
    <xf numFmtId="0" fontId="5" fillId="0" borderId="1" xfId="0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37" fontId="5" fillId="0" borderId="1" xfId="1" applyNumberFormat="1" applyFont="1" applyBorder="1" applyAlignment="1">
      <alignment horizontal="center"/>
    </xf>
    <xf numFmtId="165" fontId="5" fillId="0" borderId="1" xfId="1" applyNumberFormat="1" applyFont="1" applyBorder="1" applyAlignment="1">
      <alignment horizontal="center"/>
    </xf>
    <xf numFmtId="39" fontId="5" fillId="0" borderId="1" xfId="1" applyNumberFormat="1" applyFont="1" applyBorder="1" applyAlignment="1">
      <alignment horizontal="center"/>
    </xf>
    <xf numFmtId="9" fontId="5" fillId="0" borderId="1" xfId="2" applyFont="1" applyBorder="1" applyAlignment="1">
      <alignment horizontal="center"/>
    </xf>
    <xf numFmtId="5" fontId="5" fillId="0" borderId="1" xfId="1" applyNumberFormat="1" applyFont="1" applyBorder="1" applyAlignment="1">
      <alignment horizontal="center"/>
    </xf>
    <xf numFmtId="2" fontId="5" fillId="0" borderId="1" xfId="1" applyNumberFormat="1" applyFont="1" applyBorder="1" applyAlignment="1">
      <alignment horizontal="center"/>
    </xf>
  </cellXfs>
  <cellStyles count="5">
    <cellStyle name="Comma" xfId="1" builtinId="3"/>
    <cellStyle name="Normal" xfId="0" builtinId="0"/>
    <cellStyle name="Normal 2" xfId="3"/>
    <cellStyle name="Normal 4" xfId="4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rridor%20Analysis%20Ph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note"/>
      <sheetName val="Corridors"/>
      <sheetName val="Summary"/>
      <sheetName val="Data_Reference"/>
      <sheetName val="A"/>
      <sheetName val="B"/>
      <sheetName val="C1"/>
      <sheetName val="C2"/>
      <sheetName val="D1"/>
      <sheetName val="D2"/>
      <sheetName val="E"/>
      <sheetName val="F"/>
      <sheetName val="G"/>
      <sheetName val="H"/>
      <sheetName val="Izzz"/>
      <sheetName val="I1"/>
      <sheetName val="I2"/>
      <sheetName val="J"/>
      <sheetName val="To GIS for Breaks--&gt;"/>
      <sheetName val="GIS Outputs--&gt;"/>
      <sheetName val="Data_Linked"/>
      <sheetName val="I1_total_corridor_props"/>
      <sheetName val="Not Used--&gt;"/>
      <sheetName val="zzzF"/>
      <sheetName val="zzzFrom Ph 1--&gt;"/>
      <sheetName val="GISV1"/>
      <sheetName val="GIS DATA COPY"/>
      <sheetName val="Summary-sorted"/>
      <sheetName val="Corridors-Ph 1"/>
      <sheetName val="CORRIDORS-OCT 1"/>
      <sheetName val="CORRIDORS-OCT 9"/>
    </sheetNames>
    <sheetDataSet>
      <sheetData sheetId="0"/>
      <sheetData sheetId="1">
        <row r="1">
          <cell r="A1" t="str">
            <v>Ph2 ID</v>
          </cell>
          <cell r="B1" t="str">
            <v>Type</v>
          </cell>
          <cell r="C1" t="str">
            <v>Corridor Name</v>
          </cell>
          <cell r="E1" t="str">
            <v>Corridor Distance</v>
          </cell>
          <cell r="F1" t="str">
            <v>Corridor 1/4 Mile Network Area (Acres)</v>
          </cell>
          <cell r="G1" t="str">
            <v>Assumed Mode</v>
          </cell>
          <cell r="H1" t="str">
            <v>Anchor 1</v>
          </cell>
          <cell r="I1" t="str">
            <v>Anchor 2</v>
          </cell>
          <cell r="J1" t="str">
            <v>Existing Routes near/ on this corridor</v>
          </cell>
          <cell r="K1" t="str">
            <v>Ph1 ID</v>
          </cell>
        </row>
        <row r="2">
          <cell r="A2">
            <v>1</v>
          </cell>
          <cell r="B2" t="str">
            <v>East-West</v>
          </cell>
          <cell r="C2" t="str">
            <v>200 S</v>
          </cell>
          <cell r="E2">
            <v>4.0442</v>
          </cell>
          <cell r="F2">
            <v>4132.1099999999997</v>
          </cell>
          <cell r="G2" t="str">
            <v>Bus</v>
          </cell>
          <cell r="H2" t="str">
            <v>Central Station</v>
          </cell>
          <cell r="I2" t="str">
            <v>University</v>
          </cell>
          <cell r="K2">
            <v>8</v>
          </cell>
        </row>
        <row r="3">
          <cell r="A3">
            <v>2</v>
          </cell>
          <cell r="B3" t="str">
            <v>East-West</v>
          </cell>
          <cell r="C3" t="str">
            <v>North Temple + South Temple</v>
          </cell>
          <cell r="E3">
            <v>3.7216499999999999</v>
          </cell>
          <cell r="F3">
            <v>3944.08</v>
          </cell>
          <cell r="G3" t="str">
            <v>Bus</v>
          </cell>
          <cell r="H3" t="str">
            <v>North Temple TRAX</v>
          </cell>
          <cell r="I3" t="str">
            <v>University</v>
          </cell>
          <cell r="K3">
            <v>4</v>
          </cell>
        </row>
        <row r="4">
          <cell r="A4">
            <v>3</v>
          </cell>
          <cell r="B4" t="str">
            <v>East-West</v>
          </cell>
          <cell r="C4" t="str">
            <v>400 S</v>
          </cell>
          <cell r="E4">
            <v>7.2187700000000001</v>
          </cell>
          <cell r="F4">
            <v>6593.18</v>
          </cell>
          <cell r="G4" t="str">
            <v>Bus</v>
          </cell>
          <cell r="H4" t="str">
            <v>Power TRAX station</v>
          </cell>
          <cell r="I4" t="str">
            <v>University</v>
          </cell>
          <cell r="K4">
            <v>9</v>
          </cell>
        </row>
        <row r="5">
          <cell r="A5" t="str">
            <v>4a</v>
          </cell>
          <cell r="B5" t="str">
            <v>East-West</v>
          </cell>
          <cell r="C5" t="str">
            <v>900 S</v>
          </cell>
          <cell r="E5">
            <v>7.51647</v>
          </cell>
          <cell r="F5">
            <v>7048.17</v>
          </cell>
          <cell r="G5" t="str">
            <v>Bus</v>
          </cell>
          <cell r="H5" t="str">
            <v>Redwood and Indiana</v>
          </cell>
          <cell r="I5" t="str">
            <v>University via 2100 E/Foothill</v>
          </cell>
          <cell r="K5" t="str">
            <v>10a</v>
          </cell>
        </row>
        <row r="6">
          <cell r="A6" t="str">
            <v>4b</v>
          </cell>
          <cell r="B6" t="str">
            <v>East-West</v>
          </cell>
          <cell r="C6" t="str">
            <v>900 S (via 1300 S)</v>
          </cell>
          <cell r="E6">
            <v>8.2766500000000001</v>
          </cell>
          <cell r="F6">
            <v>7311.74</v>
          </cell>
          <cell r="G6" t="str">
            <v>Bus</v>
          </cell>
          <cell r="H6" t="str">
            <v>Redwood and Indiana</v>
          </cell>
          <cell r="I6" t="str">
            <v>University southern alignment (#6)</v>
          </cell>
          <cell r="K6" t="str">
            <v>10b</v>
          </cell>
        </row>
        <row r="7">
          <cell r="A7">
            <v>5</v>
          </cell>
          <cell r="B7" t="str">
            <v>East-West</v>
          </cell>
          <cell r="C7" t="str">
            <v>2100 S - 2100 E</v>
          </cell>
          <cell r="E7">
            <v>6.8129799999999996</v>
          </cell>
          <cell r="F7">
            <v>6434.31</v>
          </cell>
          <cell r="G7" t="str">
            <v>Bus</v>
          </cell>
          <cell r="H7" t="str">
            <v>Central Pointe TRAX</v>
          </cell>
          <cell r="I7" t="str">
            <v>University</v>
          </cell>
          <cell r="K7">
            <v>13</v>
          </cell>
        </row>
        <row r="8">
          <cell r="A8">
            <v>6</v>
          </cell>
          <cell r="B8" t="str">
            <v>East-West</v>
          </cell>
          <cell r="C8" t="str">
            <v>North Temple - 400 S (TRAX Black Line)</v>
          </cell>
          <cell r="E8">
            <v>10.9072</v>
          </cell>
          <cell r="F8">
            <v>8764.31</v>
          </cell>
          <cell r="G8" t="str">
            <v>TRAX</v>
          </cell>
          <cell r="H8" t="str">
            <v>Airport</v>
          </cell>
          <cell r="I8" t="str">
            <v>University</v>
          </cell>
          <cell r="J8" t="str">
            <v>Look at UTA data for Black Line</v>
          </cell>
          <cell r="K8">
            <v>28</v>
          </cell>
        </row>
        <row r="9">
          <cell r="A9">
            <v>7</v>
          </cell>
          <cell r="B9" t="str">
            <v>East-West</v>
          </cell>
          <cell r="C9" t="str">
            <v>1300 S</v>
          </cell>
          <cell r="E9">
            <v>8.8937399999999993</v>
          </cell>
          <cell r="F9">
            <v>8233.61</v>
          </cell>
          <cell r="G9" t="str">
            <v>Bus</v>
          </cell>
          <cell r="H9" t="str">
            <v>Redwood and Indiana</v>
          </cell>
          <cell r="I9" t="str">
            <v>University</v>
          </cell>
          <cell r="K9">
            <v>11</v>
          </cell>
        </row>
        <row r="10">
          <cell r="A10">
            <v>8</v>
          </cell>
          <cell r="B10" t="str">
            <v>North-South</v>
          </cell>
          <cell r="C10" t="str">
            <v>State Street</v>
          </cell>
          <cell r="E10">
            <v>3.9211999999999998</v>
          </cell>
          <cell r="F10">
            <v>4238.1400000000003</v>
          </cell>
          <cell r="G10" t="str">
            <v>Bus</v>
          </cell>
          <cell r="H10" t="str">
            <v xml:space="preserve">State Capital </v>
          </cell>
          <cell r="I10" t="str">
            <v>SLC Southern border</v>
          </cell>
          <cell r="K10">
            <v>20</v>
          </cell>
        </row>
        <row r="11">
          <cell r="A11" t="str">
            <v>9a</v>
          </cell>
          <cell r="B11" t="str">
            <v>North-South</v>
          </cell>
          <cell r="C11" t="str">
            <v>500 E (to LDS Hospital)</v>
          </cell>
          <cell r="E11">
            <v>4.5880000000000001</v>
          </cell>
          <cell r="F11">
            <v>4953.0600000000004</v>
          </cell>
          <cell r="G11" t="str">
            <v>Bus</v>
          </cell>
          <cell r="H11" t="str">
            <v>LDS Hospital</v>
          </cell>
          <cell r="I11" t="str">
            <v>SLC Southern border</v>
          </cell>
          <cell r="K11" t="str">
            <v>22a</v>
          </cell>
        </row>
        <row r="12">
          <cell r="A12" t="str">
            <v>9b</v>
          </cell>
          <cell r="B12" t="str">
            <v>North-South</v>
          </cell>
          <cell r="C12" t="str">
            <v>500 E (to New Hub)</v>
          </cell>
          <cell r="E12">
            <v>3.9360900000000001</v>
          </cell>
          <cell r="F12">
            <v>4380.24</v>
          </cell>
          <cell r="G12" t="str">
            <v>Bus</v>
          </cell>
          <cell r="H12" t="str">
            <v>New Hub (700 E/200 S)</v>
          </cell>
          <cell r="I12" t="str">
            <v>SLC Southern border</v>
          </cell>
          <cell r="K12" t="str">
            <v>22b</v>
          </cell>
        </row>
        <row r="13">
          <cell r="A13">
            <v>10</v>
          </cell>
          <cell r="B13" t="str">
            <v>North-South</v>
          </cell>
          <cell r="C13" t="str">
            <v>1300 E</v>
          </cell>
          <cell r="E13">
            <v>5.28566</v>
          </cell>
          <cell r="F13">
            <v>5126.18</v>
          </cell>
          <cell r="G13" t="str">
            <v>Bus</v>
          </cell>
          <cell r="H13" t="str">
            <v xml:space="preserve">University </v>
          </cell>
          <cell r="I13" t="str">
            <v>SLC Southern border</v>
          </cell>
          <cell r="K13">
            <v>26</v>
          </cell>
        </row>
        <row r="14">
          <cell r="A14" t="str">
            <v>11a</v>
          </cell>
          <cell r="B14" t="str">
            <v>North-South</v>
          </cell>
          <cell r="C14" t="str">
            <v>900 E (to LDS Hospital)</v>
          </cell>
          <cell r="E14">
            <v>5.6791999999999998</v>
          </cell>
          <cell r="F14">
            <v>5550.92</v>
          </cell>
          <cell r="G14" t="str">
            <v>Bus</v>
          </cell>
          <cell r="H14" t="str">
            <v>LDS Hospital</v>
          </cell>
          <cell r="I14" t="str">
            <v>SLC Southern border</v>
          </cell>
          <cell r="K14" t="str">
            <v>24a</v>
          </cell>
        </row>
        <row r="15">
          <cell r="A15" t="str">
            <v>11b</v>
          </cell>
          <cell r="B15" t="str">
            <v>North-South</v>
          </cell>
          <cell r="C15" t="str">
            <v>900 E (to New Hub)</v>
          </cell>
          <cell r="E15">
            <v>4.4077000000000002</v>
          </cell>
          <cell r="F15">
            <v>4702.8999999999996</v>
          </cell>
          <cell r="G15" t="str">
            <v>Bus</v>
          </cell>
          <cell r="H15" t="str">
            <v>New Hub (700 E/200 S)</v>
          </cell>
          <cell r="I15" t="str">
            <v>SLC Southern border</v>
          </cell>
          <cell r="K15" t="str">
            <v>24b</v>
          </cell>
        </row>
        <row r="16">
          <cell r="A16" t="str">
            <v>11c</v>
          </cell>
          <cell r="B16" t="str">
            <v>North-South</v>
          </cell>
          <cell r="C16" t="str">
            <v>900 E-1100 E (Sugarhouse-New Hub)</v>
          </cell>
          <cell r="E16">
            <v>3.6690200000000002</v>
          </cell>
          <cell r="F16">
            <v>3815.54</v>
          </cell>
          <cell r="G16" t="str">
            <v>Bus</v>
          </cell>
          <cell r="H16" t="str">
            <v>New Hub (700 E/200 S)</v>
          </cell>
          <cell r="I16" t="str">
            <v>Sugarhouse Streetcar terminus</v>
          </cell>
          <cell r="K16" t="str">
            <v>24c</v>
          </cell>
        </row>
        <row r="17">
          <cell r="A17">
            <v>12</v>
          </cell>
          <cell r="B17" t="str">
            <v>North-South</v>
          </cell>
          <cell r="C17" t="str">
            <v>Foothill Dr</v>
          </cell>
          <cell r="E17">
            <v>4.4186899999999998</v>
          </cell>
          <cell r="F17">
            <v>3783.26</v>
          </cell>
          <cell r="G17" t="str">
            <v>Bus</v>
          </cell>
          <cell r="H17" t="str">
            <v>SLC Southern border</v>
          </cell>
          <cell r="I17" t="str">
            <v>University</v>
          </cell>
          <cell r="K17">
            <v>27</v>
          </cell>
        </row>
        <row r="18">
          <cell r="A18">
            <v>13</v>
          </cell>
          <cell r="B18" t="str">
            <v>North-South</v>
          </cell>
          <cell r="C18" t="str">
            <v>900 W</v>
          </cell>
          <cell r="E18">
            <v>3.0592700000000002</v>
          </cell>
          <cell r="F18">
            <v>3250.68</v>
          </cell>
          <cell r="G18" t="str">
            <v>Bus</v>
          </cell>
          <cell r="H18" t="str">
            <v>Ballpark TRAX</v>
          </cell>
          <cell r="I18" t="str">
            <v>Central Station</v>
          </cell>
          <cell r="K18">
            <v>17</v>
          </cell>
        </row>
        <row r="19">
          <cell r="A19" t="str">
            <v>14a</v>
          </cell>
          <cell r="B19" t="str">
            <v>North-South</v>
          </cell>
          <cell r="C19" t="str">
            <v>Redwood Road</v>
          </cell>
          <cell r="E19">
            <v>6.75176</v>
          </cell>
          <cell r="F19">
            <v>5977.17</v>
          </cell>
          <cell r="G19" t="str">
            <v>Bus</v>
          </cell>
          <cell r="H19" t="str">
            <v>SLC Northern border</v>
          </cell>
          <cell r="I19" t="str">
            <v>SLC Southern border</v>
          </cell>
          <cell r="K19" t="str">
            <v>16a</v>
          </cell>
          <cell r="M19" t="str">
            <v>#</v>
          </cell>
        </row>
        <row r="20">
          <cell r="A20" t="str">
            <v>14b</v>
          </cell>
          <cell r="B20" t="str">
            <v>North-South</v>
          </cell>
          <cell r="C20" t="str">
            <v>Redwood Road (to Central Station)</v>
          </cell>
          <cell r="E20">
            <v>4.4165700000000001</v>
          </cell>
          <cell r="F20">
            <v>4394.05</v>
          </cell>
          <cell r="G20" t="str">
            <v>Bus</v>
          </cell>
          <cell r="H20" t="str">
            <v>Central Station</v>
          </cell>
          <cell r="I20" t="str">
            <v>SLC Southern border</v>
          </cell>
          <cell r="K20" t="str">
            <v>16b</v>
          </cell>
        </row>
        <row r="21">
          <cell r="A21">
            <v>15</v>
          </cell>
          <cell r="B21" t="str">
            <v>North-South</v>
          </cell>
          <cell r="C21" t="str">
            <v>700 N/600 N</v>
          </cell>
          <cell r="E21">
            <v>4.3785499999999997</v>
          </cell>
          <cell r="F21">
            <v>4127.3100000000004</v>
          </cell>
          <cell r="G21" t="str">
            <v>Bus</v>
          </cell>
          <cell r="H21" t="str">
            <v>Redwood and 700 N</v>
          </cell>
          <cell r="I21" t="str">
            <v xml:space="preserve">Central Station </v>
          </cell>
          <cell r="K21">
            <v>1</v>
          </cell>
        </row>
      </sheetData>
      <sheetData sheetId="2"/>
      <sheetData sheetId="3">
        <row r="2">
          <cell r="U2" t="str">
            <v>I1_PctRDAs</v>
          </cell>
        </row>
        <row r="3">
          <cell r="F3">
            <v>9.4568499999999993</v>
          </cell>
          <cell r="G3">
            <v>11.0143</v>
          </cell>
          <cell r="H3">
            <v>26.950399999999998</v>
          </cell>
          <cell r="I3">
            <v>14.640700000000001</v>
          </cell>
          <cell r="J3">
            <v>27.506699999999999</v>
          </cell>
          <cell r="K3">
            <v>0.96434699999999995</v>
          </cell>
          <cell r="L3">
            <v>63.8202</v>
          </cell>
          <cell r="M3">
            <v>1.3103448275862069</v>
          </cell>
          <cell r="O3">
            <v>0.159691423</v>
          </cell>
          <cell r="P3">
            <v>1.3464846000000001E-2</v>
          </cell>
          <cell r="Q3">
            <v>0.30591800000000002</v>
          </cell>
          <cell r="R3">
            <v>30</v>
          </cell>
          <cell r="U3">
            <v>1.3464846000000001E-2</v>
          </cell>
        </row>
        <row r="4">
          <cell r="F4">
            <v>9.5374599999999994</v>
          </cell>
          <cell r="G4">
            <v>11.1142</v>
          </cell>
          <cell r="H4">
            <v>26.8673</v>
          </cell>
          <cell r="I4">
            <v>14.5588</v>
          </cell>
          <cell r="J4">
            <v>27.19</v>
          </cell>
          <cell r="K4">
            <v>0.90913299999999997</v>
          </cell>
          <cell r="L4">
            <v>63.483971044467403</v>
          </cell>
          <cell r="M4">
            <v>1.4583333333333333</v>
          </cell>
          <cell r="O4">
            <v>0.18643453299999999</v>
          </cell>
          <cell r="P4">
            <v>2.5865165999999998E-2</v>
          </cell>
          <cell r="Q4">
            <v>0.34700389999999998</v>
          </cell>
          <cell r="R4">
            <v>90</v>
          </cell>
          <cell r="U4">
            <v>2.5865165999999998E-2</v>
          </cell>
        </row>
        <row r="5">
          <cell r="F5">
            <v>9.5374599999999994</v>
          </cell>
          <cell r="G5">
            <v>11.1142</v>
          </cell>
          <cell r="H5">
            <v>26.8673</v>
          </cell>
          <cell r="I5">
            <v>14.5588</v>
          </cell>
          <cell r="J5">
            <v>27.19</v>
          </cell>
          <cell r="K5">
            <v>0.90913299999999997</v>
          </cell>
          <cell r="L5">
            <v>63.483971044467403</v>
          </cell>
          <cell r="M5">
            <v>1.4583333333333333</v>
          </cell>
          <cell r="O5">
            <v>0.18643453299999999</v>
          </cell>
          <cell r="P5">
            <v>2.5865165999999998E-2</v>
          </cell>
          <cell r="Q5">
            <v>0.34700389999999998</v>
          </cell>
          <cell r="R5">
            <v>190</v>
          </cell>
          <cell r="U5">
            <v>2.5865165999999998E-2</v>
          </cell>
        </row>
        <row r="6">
          <cell r="F6">
            <v>8.8961799999999993</v>
          </cell>
          <cell r="G6">
            <v>8.5370899999999992</v>
          </cell>
          <cell r="H6">
            <v>9.5113500000000002</v>
          </cell>
          <cell r="I6">
            <v>9.5599399999999992</v>
          </cell>
          <cell r="J6">
            <v>9.6863799999999998</v>
          </cell>
          <cell r="K6">
            <v>0.46746300000000002</v>
          </cell>
          <cell r="L6">
            <v>57.584501845018501</v>
          </cell>
          <cell r="M6">
            <v>1.2272727272727273</v>
          </cell>
          <cell r="O6">
            <v>0.32282427499999999</v>
          </cell>
          <cell r="P6">
            <v>0.14890575</v>
          </cell>
          <cell r="Q6">
            <v>0.49674279999999998</v>
          </cell>
          <cell r="R6">
            <v>260</v>
          </cell>
          <cell r="U6">
            <v>0.14890575</v>
          </cell>
        </row>
        <row r="7">
          <cell r="F7">
            <v>8.6851199999999995</v>
          </cell>
          <cell r="G7">
            <v>8.0098199999999995</v>
          </cell>
          <cell r="H7">
            <v>10.633699999999999</v>
          </cell>
          <cell r="I7">
            <v>9.1016100000000009</v>
          </cell>
          <cell r="J7">
            <v>10.7264</v>
          </cell>
          <cell r="K7">
            <v>0.48839100000000002</v>
          </cell>
          <cell r="L7">
            <v>58.157601115760102</v>
          </cell>
          <cell r="M7">
            <v>1.3125</v>
          </cell>
          <cell r="O7">
            <v>0.28890764099999999</v>
          </cell>
          <cell r="P7">
            <v>0.21888608200000001</v>
          </cell>
          <cell r="Q7">
            <v>0.3589292</v>
          </cell>
          <cell r="R7">
            <v>380</v>
          </cell>
          <cell r="U7">
            <v>0.21888608200000001</v>
          </cell>
        </row>
        <row r="8">
          <cell r="F8">
            <v>8.1092899999999997</v>
          </cell>
          <cell r="G8">
            <v>8.8195899999999998</v>
          </cell>
          <cell r="H8">
            <v>11.431100000000001</v>
          </cell>
          <cell r="I8">
            <v>9.5050799999999995</v>
          </cell>
          <cell r="J8">
            <v>11.798</v>
          </cell>
          <cell r="K8">
            <v>0.30366599999999999</v>
          </cell>
          <cell r="L8">
            <v>54.182522123893797</v>
          </cell>
          <cell r="M8">
            <v>1.5</v>
          </cell>
          <cell r="O8">
            <v>0.21767515000000001</v>
          </cell>
          <cell r="P8">
            <v>0</v>
          </cell>
          <cell r="Q8">
            <v>0.43535030000000002</v>
          </cell>
          <cell r="R8">
            <v>190</v>
          </cell>
          <cell r="U8">
            <v>0</v>
          </cell>
        </row>
        <row r="9">
          <cell r="F9">
            <v>7.4188599999999996</v>
          </cell>
          <cell r="G9">
            <v>7.4317599999999997</v>
          </cell>
          <cell r="H9">
            <v>16.8569</v>
          </cell>
          <cell r="I9">
            <v>9.4495199999999997</v>
          </cell>
          <cell r="J9">
            <v>17.451799999999999</v>
          </cell>
          <cell r="K9">
            <v>0.65778800000000004</v>
          </cell>
          <cell r="L9">
            <v>57.095681063122903</v>
          </cell>
          <cell r="M9">
            <v>1.3492063492063493</v>
          </cell>
          <cell r="O9">
            <v>0.30955461749999996</v>
          </cell>
          <cell r="P9">
            <v>1.8343934999999999E-2</v>
          </cell>
          <cell r="Q9">
            <v>0.60076529999999995</v>
          </cell>
          <cell r="R9">
            <v>50</v>
          </cell>
          <cell r="U9">
            <v>1.8343934999999999E-2</v>
          </cell>
        </row>
        <row r="10">
          <cell r="F10">
            <v>8.5389800000000005</v>
          </cell>
          <cell r="G10">
            <v>7.8024100000000001</v>
          </cell>
          <cell r="H10">
            <v>7.6717000000000004</v>
          </cell>
          <cell r="I10">
            <v>8.1408100000000001</v>
          </cell>
          <cell r="J10">
            <v>7.7620199999999997</v>
          </cell>
          <cell r="K10">
            <v>0.33190900000000001</v>
          </cell>
          <cell r="L10">
            <v>54.182957393483697</v>
          </cell>
          <cell r="M10">
            <v>1.3958333333333333</v>
          </cell>
          <cell r="O10">
            <v>0.25343486250000002</v>
          </cell>
          <cell r="P10">
            <v>0.15284072500000001</v>
          </cell>
          <cell r="Q10">
            <v>0.35402899999999998</v>
          </cell>
          <cell r="R10">
            <v>80</v>
          </cell>
          <cell r="U10">
            <v>0.15284072500000001</v>
          </cell>
        </row>
        <row r="11">
          <cell r="F11">
            <v>9.8991399999999992</v>
          </cell>
          <cell r="G11">
            <v>11.9983</v>
          </cell>
          <cell r="H11">
            <v>26.1023</v>
          </cell>
          <cell r="I11">
            <v>15.497999999999999</v>
          </cell>
          <cell r="J11">
            <v>26.488499999999998</v>
          </cell>
          <cell r="K11">
            <v>1.0427599999999999</v>
          </cell>
          <cell r="L11">
            <v>75.741071428571402</v>
          </cell>
          <cell r="M11">
            <v>1.375</v>
          </cell>
          <cell r="O11">
            <v>0.26508028</v>
          </cell>
          <cell r="P11">
            <v>0.18866746000000001</v>
          </cell>
          <cell r="Q11">
            <v>0.34149309999999999</v>
          </cell>
          <cell r="R11">
            <v>90</v>
          </cell>
          <cell r="U11">
            <v>0.18866746000000001</v>
          </cell>
        </row>
        <row r="12">
          <cell r="F12">
            <v>11.375999999999999</v>
          </cell>
          <cell r="G12">
            <v>13.4815</v>
          </cell>
          <cell r="H12">
            <v>18.226099999999999</v>
          </cell>
          <cell r="I12">
            <v>15.1121</v>
          </cell>
          <cell r="J12">
            <v>18.317599999999999</v>
          </cell>
          <cell r="K12">
            <v>0.94115400000000005</v>
          </cell>
          <cell r="L12">
            <v>74.187125748502993</v>
          </cell>
          <cell r="M12">
            <v>1.0625</v>
          </cell>
          <cell r="O12">
            <v>0.19643415449999999</v>
          </cell>
          <cell r="P12">
            <v>5.7110508999999997E-2</v>
          </cell>
          <cell r="Q12">
            <v>0.3357578</v>
          </cell>
          <cell r="R12">
            <v>60</v>
          </cell>
          <cell r="U12">
            <v>5.7110508999999997E-2</v>
          </cell>
        </row>
        <row r="13">
          <cell r="F13">
            <v>11.5047</v>
          </cell>
          <cell r="G13">
            <v>14.19</v>
          </cell>
          <cell r="H13">
            <v>16.3184</v>
          </cell>
          <cell r="I13">
            <v>15.9483</v>
          </cell>
          <cell r="J13">
            <v>16.427499999999998</v>
          </cell>
          <cell r="K13">
            <v>0.98890199999999995</v>
          </cell>
          <cell r="L13">
            <v>74.0932069510269</v>
          </cell>
          <cell r="M13">
            <v>1.1071428571428572</v>
          </cell>
          <cell r="O13">
            <v>0.19587084300000002</v>
          </cell>
          <cell r="P13">
            <v>0.114556586</v>
          </cell>
          <cell r="Q13">
            <v>0.27718510000000002</v>
          </cell>
          <cell r="R13">
            <v>70</v>
          </cell>
          <cell r="U13">
            <v>0.114556586</v>
          </cell>
        </row>
        <row r="14">
          <cell r="F14">
            <v>9.4471799999999995</v>
          </cell>
          <cell r="G14">
            <v>9.9932099999999995</v>
          </cell>
          <cell r="H14">
            <v>8.8434899999999992</v>
          </cell>
          <cell r="I14">
            <v>10.424200000000001</v>
          </cell>
          <cell r="J14">
            <v>9.0386000000000006</v>
          </cell>
          <cell r="K14">
            <v>0.36258699999999999</v>
          </cell>
          <cell r="L14">
            <v>59.7135416666667</v>
          </cell>
          <cell r="M14">
            <v>1.3928571428571428</v>
          </cell>
          <cell r="O14">
            <v>0.14543729999999999</v>
          </cell>
          <cell r="P14">
            <v>0</v>
          </cell>
          <cell r="Q14">
            <v>0.29087459999999998</v>
          </cell>
          <cell r="R14">
            <v>160</v>
          </cell>
          <cell r="U14">
            <v>0</v>
          </cell>
        </row>
        <row r="15">
          <cell r="F15">
            <v>9.4471799999999995</v>
          </cell>
          <cell r="G15">
            <v>9.9932099999999995</v>
          </cell>
          <cell r="H15">
            <v>8.8434899999999992</v>
          </cell>
          <cell r="I15">
            <v>10.424200000000001</v>
          </cell>
          <cell r="J15">
            <v>9.0386000000000006</v>
          </cell>
          <cell r="K15">
            <v>0.36258699999999999</v>
          </cell>
          <cell r="L15">
            <v>59.7135416666667</v>
          </cell>
          <cell r="M15">
            <v>1.3928571428571428</v>
          </cell>
          <cell r="O15">
            <v>0.14543729999999999</v>
          </cell>
          <cell r="P15">
            <v>0</v>
          </cell>
          <cell r="Q15">
            <v>0.29087459999999998</v>
          </cell>
          <cell r="R15">
            <v>70</v>
          </cell>
          <cell r="U15">
            <v>0</v>
          </cell>
        </row>
        <row r="16">
          <cell r="F16">
            <v>11.465</v>
          </cell>
          <cell r="G16">
            <v>13.799300000000001</v>
          </cell>
          <cell r="H16">
            <v>8.1109899999999993</v>
          </cell>
          <cell r="I16">
            <v>14.8409</v>
          </cell>
          <cell r="J16">
            <v>8.3304299999999998</v>
          </cell>
          <cell r="K16">
            <v>0.68279400000000001</v>
          </cell>
          <cell r="L16">
            <v>70.750652741514401</v>
          </cell>
          <cell r="M16">
            <v>1.55</v>
          </cell>
          <cell r="O16">
            <v>0.1277037405</v>
          </cell>
          <cell r="P16">
            <v>2.2164381E-2</v>
          </cell>
          <cell r="Q16">
            <v>0.23324310000000001</v>
          </cell>
          <cell r="R16">
            <v>130</v>
          </cell>
          <cell r="U16">
            <v>2.2164381E-2</v>
          </cell>
        </row>
        <row r="17">
          <cell r="F17">
            <v>11.336600000000001</v>
          </cell>
          <cell r="G17">
            <v>14.512600000000001</v>
          </cell>
          <cell r="H17">
            <v>9.09436</v>
          </cell>
          <cell r="I17">
            <v>15.741300000000001</v>
          </cell>
          <cell r="J17">
            <v>9.2587299999999999</v>
          </cell>
          <cell r="K17">
            <v>0.73084700000000002</v>
          </cell>
          <cell r="L17">
            <v>72.7327327327327</v>
          </cell>
          <cell r="M17">
            <v>1.1666666666666667</v>
          </cell>
          <cell r="O17">
            <v>0.11745568100000001</v>
          </cell>
          <cell r="P17">
            <v>2.0849062000000002E-2</v>
          </cell>
          <cell r="Q17">
            <v>0.21406230000000001</v>
          </cell>
          <cell r="R17">
            <v>60</v>
          </cell>
          <cell r="U17">
            <v>2.0849062000000002E-2</v>
          </cell>
        </row>
        <row r="18">
          <cell r="F18">
            <v>6.3324600000000002</v>
          </cell>
          <cell r="G18">
            <v>5.3915300000000004</v>
          </cell>
          <cell r="H18">
            <v>9.2496799999999997</v>
          </cell>
          <cell r="I18">
            <v>5.3628299999999998</v>
          </cell>
          <cell r="J18">
            <v>9.3774599999999992</v>
          </cell>
          <cell r="K18">
            <v>0.109582</v>
          </cell>
          <cell r="L18">
            <v>46.958132045088597</v>
          </cell>
          <cell r="M18">
            <v>1.8823529411764706</v>
          </cell>
          <cell r="O18">
            <v>0.27046690000000001</v>
          </cell>
          <cell r="P18">
            <v>0</v>
          </cell>
          <cell r="Q18">
            <v>0.54093380000000002</v>
          </cell>
          <cell r="R18">
            <v>110</v>
          </cell>
          <cell r="U18">
            <v>0</v>
          </cell>
        </row>
        <row r="19">
          <cell r="F19">
            <v>9.17971</v>
          </cell>
          <cell r="G19">
            <v>7.4571699999999996</v>
          </cell>
          <cell r="H19">
            <v>10.454000000000001</v>
          </cell>
          <cell r="I19">
            <v>10.0938</v>
          </cell>
          <cell r="J19">
            <v>11.095599999999999</v>
          </cell>
          <cell r="K19">
            <v>0.41589999999999999</v>
          </cell>
          <cell r="L19">
            <v>62.249266862170103</v>
          </cell>
          <cell r="M19">
            <v>1.4210526315789473</v>
          </cell>
          <cell r="O19">
            <v>0.39445561699999998</v>
          </cell>
          <cell r="P19">
            <v>0.46255843400000002</v>
          </cell>
          <cell r="Q19">
            <v>0.3263528</v>
          </cell>
          <cell r="R19">
            <v>330</v>
          </cell>
          <cell r="U19">
            <v>0.46255843400000002</v>
          </cell>
        </row>
        <row r="20">
          <cell r="F20">
            <v>7.3323200000000002</v>
          </cell>
          <cell r="G20">
            <v>5.4934900000000004</v>
          </cell>
          <cell r="H20">
            <v>4.2832699999999999</v>
          </cell>
          <cell r="I20">
            <v>5.8338000000000001</v>
          </cell>
          <cell r="J20">
            <v>4.9865599999999999</v>
          </cell>
          <cell r="K20">
            <v>0.19455700000000001</v>
          </cell>
          <cell r="L20">
            <v>48.1840277777778</v>
          </cell>
          <cell r="M20">
            <v>1.2142857142857142</v>
          </cell>
          <cell r="O20">
            <v>0.345700811</v>
          </cell>
          <cell r="P20">
            <v>0.13573832199999999</v>
          </cell>
          <cell r="Q20">
            <v>0.55566329999999997</v>
          </cell>
          <cell r="R20">
            <v>100</v>
          </cell>
          <cell r="U20">
            <v>0.13573832199999999</v>
          </cell>
        </row>
        <row r="21">
          <cell r="F21">
            <v>7.4283599999999996</v>
          </cell>
          <cell r="G21">
            <v>5.6353900000000001</v>
          </cell>
          <cell r="H21">
            <v>8.4960799999999992</v>
          </cell>
          <cell r="I21">
            <v>7.58033</v>
          </cell>
          <cell r="J21">
            <v>9.6181199999999993</v>
          </cell>
          <cell r="K21">
            <v>0.23696600000000001</v>
          </cell>
          <cell r="L21">
            <v>58.585365853658502</v>
          </cell>
          <cell r="M21">
            <v>1.1666666666666667</v>
          </cell>
          <cell r="O21">
            <v>0.36947959650000001</v>
          </cell>
          <cell r="P21">
            <v>0.36224139300000002</v>
          </cell>
          <cell r="Q21">
            <v>0.37671779999999999</v>
          </cell>
          <cell r="R21">
            <v>80</v>
          </cell>
          <cell r="U21">
            <v>0.36224139300000002</v>
          </cell>
        </row>
        <row r="22">
          <cell r="F22">
            <v>8.9474099999999996</v>
          </cell>
          <cell r="G22">
            <v>10.158899999999999</v>
          </cell>
          <cell r="H22">
            <v>17.1952</v>
          </cell>
          <cell r="I22">
            <v>13.124599999999999</v>
          </cell>
          <cell r="J22">
            <v>18.084199999999999</v>
          </cell>
          <cell r="K22">
            <v>0.46252599999999999</v>
          </cell>
          <cell r="L22">
            <v>70.402439024390205</v>
          </cell>
          <cell r="M22">
            <v>1.3333333333333333</v>
          </cell>
          <cell r="O22">
            <v>0.25083526299999997</v>
          </cell>
          <cell r="P22">
            <v>0.174432426</v>
          </cell>
          <cell r="Q22">
            <v>0.32723809999999998</v>
          </cell>
          <cell r="R22">
            <v>530</v>
          </cell>
          <cell r="U22">
            <v>0.174432426</v>
          </cell>
        </row>
      </sheetData>
      <sheetData sheetId="4">
        <row r="3">
          <cell r="E3">
            <v>1533.0596904208496</v>
          </cell>
        </row>
        <row r="4">
          <cell r="E4">
            <v>394.98609487727219</v>
          </cell>
        </row>
        <row r="5">
          <cell r="E5">
            <v>198.09468926146698</v>
          </cell>
        </row>
        <row r="6">
          <cell r="E6">
            <v>133.0411749132239</v>
          </cell>
        </row>
        <row r="7">
          <cell r="E7">
            <v>97.865682371490877</v>
          </cell>
        </row>
        <row r="8">
          <cell r="E8">
            <v>230.44247891524708</v>
          </cell>
        </row>
        <row r="9">
          <cell r="E9">
            <v>1100.190699721285</v>
          </cell>
        </row>
        <row r="10">
          <cell r="E10">
            <v>410.40102364134776</v>
          </cell>
        </row>
        <row r="11">
          <cell r="E11">
            <v>459.04315005610528</v>
          </cell>
        </row>
        <row r="12">
          <cell r="E12">
            <v>690.93286835222318</v>
          </cell>
        </row>
        <row r="13">
          <cell r="E13">
            <v>581.79563983547121</v>
          </cell>
        </row>
        <row r="14">
          <cell r="E14">
            <v>281.89478702754246</v>
          </cell>
        </row>
        <row r="15">
          <cell r="E15">
            <v>561.6988308212425</v>
          </cell>
        </row>
        <row r="16">
          <cell r="E16">
            <v>328.96975746988221</v>
          </cell>
        </row>
        <row r="17">
          <cell r="E17">
            <v>763.14656229728917</v>
          </cell>
        </row>
        <row r="18">
          <cell r="E18">
            <v>101.8401381404896</v>
          </cell>
        </row>
        <row r="19">
          <cell r="E19">
            <v>114.40637799213538</v>
          </cell>
        </row>
        <row r="20">
          <cell r="E20">
            <v>472.46940057111033</v>
          </cell>
        </row>
        <row r="21">
          <cell r="E21">
            <v>466.42530289342182</v>
          </cell>
        </row>
        <row r="22">
          <cell r="E22">
            <v>79.935138344885871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">
          <cell r="E3">
            <v>1936.106028386331</v>
          </cell>
        </row>
        <row r="4">
          <cell r="E4">
            <v>615.31847433262135</v>
          </cell>
        </row>
        <row r="5">
          <cell r="E5">
            <v>297.83467266584194</v>
          </cell>
        </row>
        <row r="6">
          <cell r="E6">
            <v>256.76946758252211</v>
          </cell>
        </row>
        <row r="7">
          <cell r="E7">
            <v>147.40263270767761</v>
          </cell>
        </row>
        <row r="8">
          <cell r="E8">
            <v>290.6217250013944</v>
          </cell>
        </row>
        <row r="9">
          <cell r="E9">
            <v>1100.190699721285</v>
          </cell>
        </row>
        <row r="10">
          <cell r="E10">
            <v>729.72675162530049</v>
          </cell>
        </row>
        <row r="11">
          <cell r="E11">
            <v>612.05753340814044</v>
          </cell>
        </row>
        <row r="12">
          <cell r="E12">
            <v>917.61115954664342</v>
          </cell>
        </row>
        <row r="13">
          <cell r="E13">
            <v>764.71828642129628</v>
          </cell>
        </row>
        <row r="14">
          <cell r="E14">
            <v>346.21977198684743</v>
          </cell>
        </row>
        <row r="15">
          <cell r="E15">
            <v>845.18946330469078</v>
          </cell>
        </row>
        <row r="16">
          <cell r="E16">
            <v>412.91376454840389</v>
          </cell>
        </row>
        <row r="17">
          <cell r="E17">
            <v>904.87378100964281</v>
          </cell>
        </row>
        <row r="18">
          <cell r="E18">
            <v>500.14823397884896</v>
          </cell>
        </row>
        <row r="19">
          <cell r="E19">
            <v>166.70643650282582</v>
          </cell>
        </row>
        <row r="20">
          <cell r="E20">
            <v>573.18388094363547</v>
          </cell>
        </row>
        <row r="21">
          <cell r="E21">
            <v>663.41074634841061</v>
          </cell>
        </row>
        <row r="22">
          <cell r="E22">
            <v>105.05761039613571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21"/>
  <sheetViews>
    <sheetView tabSelected="1" workbookViewId="0">
      <selection activeCell="F24" sqref="F24"/>
    </sheetView>
  </sheetViews>
  <sheetFormatPr baseColWidth="10" defaultColWidth="8.83203125" defaultRowHeight="15" x14ac:dyDescent="0.2"/>
  <cols>
    <col min="3" max="3" width="10.5" customWidth="1"/>
    <col min="4" max="4" width="14.5" customWidth="1"/>
    <col min="5" max="5" width="37.1640625" bestFit="1" customWidth="1"/>
    <col min="6" max="6" width="11.33203125" customWidth="1"/>
    <col min="7" max="7" width="5.6640625" bestFit="1" customWidth="1"/>
    <col min="8" max="8" width="6.33203125" customWidth="1"/>
    <col min="13" max="15" width="9.6640625" customWidth="1"/>
    <col min="16" max="16" width="13.33203125" customWidth="1"/>
    <col min="17" max="19" width="9.6640625" customWidth="1"/>
    <col min="20" max="20" width="12.83203125" customWidth="1"/>
    <col min="21" max="21" width="9.6640625" customWidth="1"/>
    <col min="25" max="26" width="0" hidden="1" customWidth="1"/>
    <col min="28" max="28" width="19.5" bestFit="1" customWidth="1"/>
  </cols>
  <sheetData>
    <row r="1" spans="1:21" ht="84" x14ac:dyDescent="0.2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5" t="s">
        <v>16</v>
      </c>
      <c r="R1" s="5" t="s">
        <v>17</v>
      </c>
      <c r="S1" s="4" t="s">
        <v>18</v>
      </c>
      <c r="U1" s="5" t="str">
        <f>[1]Data_Reference!U2</f>
        <v>I1_PctRDAs</v>
      </c>
    </row>
    <row r="2" spans="1:21" x14ac:dyDescent="0.2">
      <c r="A2" s="6" t="str">
        <f>TEXT(B2,"0")</f>
        <v>1</v>
      </c>
      <c r="B2" s="6">
        <f>[1]Corridors!A2</f>
        <v>1</v>
      </c>
      <c r="C2" s="7">
        <f>VLOOKUP($B2,Corridors,COLUMN([1]Corridors!$E$1),FALSE)</f>
        <v>4.0442</v>
      </c>
      <c r="D2" s="8" t="str">
        <f t="shared" ref="D2:D21" si="0">VLOOKUP($B2,Corridors,2,FALSE)</f>
        <v>East-West</v>
      </c>
      <c r="E2" s="8" t="str">
        <f t="shared" ref="E2:E21" si="1">VLOOKUP($B2,Corridors,3,FALSE)</f>
        <v>200 S</v>
      </c>
      <c r="F2" s="14">
        <f>[1]A!$E3</f>
        <v>1533.0596904208496</v>
      </c>
      <c r="G2" s="10">
        <f>[1]Data_Reference!F3</f>
        <v>9.4568499999999993</v>
      </c>
      <c r="H2" s="9">
        <f>[1]Data_Reference!G3</f>
        <v>11.0143</v>
      </c>
      <c r="I2" s="9">
        <f>[1]Data_Reference!H3</f>
        <v>26.950399999999998</v>
      </c>
      <c r="J2" s="9">
        <f>[1]Data_Reference!I3</f>
        <v>14.640700000000001</v>
      </c>
      <c r="K2" s="9">
        <f>[1]Data_Reference!J3</f>
        <v>27.506699999999999</v>
      </c>
      <c r="L2" s="11">
        <f>[1]Data_Reference!K3</f>
        <v>0.96434699999999995</v>
      </c>
      <c r="M2" s="9">
        <f>[1]Data_Reference!L3</f>
        <v>63.8202</v>
      </c>
      <c r="N2" s="10">
        <f>[1]Data_Reference!M3</f>
        <v>1.3103448275862069</v>
      </c>
      <c r="O2" s="9">
        <f>[1]H!$E3</f>
        <v>1936.106028386331</v>
      </c>
      <c r="P2" s="12">
        <f>[1]Data_Reference!O3</f>
        <v>0.159691423</v>
      </c>
      <c r="Q2" s="12">
        <f>[1]Data_Reference!P3</f>
        <v>1.3464846000000001E-2</v>
      </c>
      <c r="R2" s="12">
        <f>[1]Data_Reference!Q3</f>
        <v>0.30591800000000002</v>
      </c>
      <c r="S2" s="13">
        <f>[1]Data_Reference!R3</f>
        <v>30</v>
      </c>
      <c r="U2" s="12">
        <f>[1]Data_Reference!U3</f>
        <v>1.3464846000000001E-2</v>
      </c>
    </row>
    <row r="3" spans="1:21" x14ac:dyDescent="0.2">
      <c r="A3" s="6" t="str">
        <f t="shared" ref="A3:A21" si="2">TEXT(B3,"0")</f>
        <v>2</v>
      </c>
      <c r="B3" s="6">
        <f>[1]Corridors!A3</f>
        <v>2</v>
      </c>
      <c r="C3" s="7">
        <f>VLOOKUP($B3,Corridors,COLUMN([1]Corridors!$E$1),FALSE)</f>
        <v>3.7216499999999999</v>
      </c>
      <c r="D3" s="8" t="str">
        <f t="shared" si="0"/>
        <v>East-West</v>
      </c>
      <c r="E3" s="8" t="str">
        <f t="shared" si="1"/>
        <v>North Temple + South Temple</v>
      </c>
      <c r="F3" s="14">
        <f>[1]A!$E4</f>
        <v>394.98609487727219</v>
      </c>
      <c r="G3" s="10">
        <f>[1]Data_Reference!F4</f>
        <v>9.5374599999999994</v>
      </c>
      <c r="H3" s="9">
        <f>[1]Data_Reference!G4</f>
        <v>11.1142</v>
      </c>
      <c r="I3" s="9">
        <f>[1]Data_Reference!H4</f>
        <v>26.8673</v>
      </c>
      <c r="J3" s="9">
        <f>[1]Data_Reference!I4</f>
        <v>14.5588</v>
      </c>
      <c r="K3" s="9">
        <f>[1]Data_Reference!J4</f>
        <v>27.19</v>
      </c>
      <c r="L3" s="11">
        <f>[1]Data_Reference!K4</f>
        <v>0.90913299999999997</v>
      </c>
      <c r="M3" s="9">
        <f>[1]Data_Reference!L4</f>
        <v>63.483971044467403</v>
      </c>
      <c r="N3" s="10">
        <f>[1]Data_Reference!M4</f>
        <v>1.4583333333333333</v>
      </c>
      <c r="O3" s="9">
        <f>[1]H!$E4</f>
        <v>615.31847433262135</v>
      </c>
      <c r="P3" s="12">
        <f>[1]Data_Reference!O4</f>
        <v>0.18643453299999999</v>
      </c>
      <c r="Q3" s="12">
        <f>[1]Data_Reference!P4</f>
        <v>2.5865165999999998E-2</v>
      </c>
      <c r="R3" s="12">
        <f>[1]Data_Reference!Q4</f>
        <v>0.34700389999999998</v>
      </c>
      <c r="S3" s="13">
        <f>[1]Data_Reference!R4</f>
        <v>90</v>
      </c>
      <c r="U3" s="12">
        <f>[1]Data_Reference!U4</f>
        <v>2.5865165999999998E-2</v>
      </c>
    </row>
    <row r="4" spans="1:21" x14ac:dyDescent="0.2">
      <c r="A4" s="6" t="str">
        <f t="shared" si="2"/>
        <v>3</v>
      </c>
      <c r="B4" s="6">
        <f>[1]Corridors!A4</f>
        <v>3</v>
      </c>
      <c r="C4" s="7">
        <f>VLOOKUP($B4,Corridors,COLUMN([1]Corridors!$E$1),FALSE)</f>
        <v>7.2187700000000001</v>
      </c>
      <c r="D4" s="8" t="str">
        <f t="shared" si="0"/>
        <v>East-West</v>
      </c>
      <c r="E4" s="8" t="str">
        <f t="shared" si="1"/>
        <v>400 S</v>
      </c>
      <c r="F4" s="14">
        <f>[1]A!$E5</f>
        <v>198.09468926146698</v>
      </c>
      <c r="G4" s="10">
        <f>[1]Data_Reference!F5</f>
        <v>9.5374599999999994</v>
      </c>
      <c r="H4" s="9">
        <f>[1]Data_Reference!G5</f>
        <v>11.1142</v>
      </c>
      <c r="I4" s="9">
        <f>[1]Data_Reference!H5</f>
        <v>26.8673</v>
      </c>
      <c r="J4" s="9">
        <f>[1]Data_Reference!I5</f>
        <v>14.5588</v>
      </c>
      <c r="K4" s="9">
        <f>[1]Data_Reference!J5</f>
        <v>27.19</v>
      </c>
      <c r="L4" s="11">
        <f>[1]Data_Reference!K5</f>
        <v>0.90913299999999997</v>
      </c>
      <c r="M4" s="9">
        <f>[1]Data_Reference!L5</f>
        <v>63.483971044467403</v>
      </c>
      <c r="N4" s="10">
        <f>[1]Data_Reference!M5</f>
        <v>1.4583333333333333</v>
      </c>
      <c r="O4" s="9">
        <f>[1]H!$E5</f>
        <v>297.83467266584194</v>
      </c>
      <c r="P4" s="12">
        <f>[1]Data_Reference!O5</f>
        <v>0.18643453299999999</v>
      </c>
      <c r="Q4" s="12">
        <f>[1]Data_Reference!P5</f>
        <v>2.5865165999999998E-2</v>
      </c>
      <c r="R4" s="12">
        <f>[1]Data_Reference!Q5</f>
        <v>0.34700389999999998</v>
      </c>
      <c r="S4" s="13">
        <f>[1]Data_Reference!R5</f>
        <v>190</v>
      </c>
      <c r="U4" s="12">
        <f>[1]Data_Reference!U5</f>
        <v>2.5865165999999998E-2</v>
      </c>
    </row>
    <row r="5" spans="1:21" x14ac:dyDescent="0.2">
      <c r="A5" s="6" t="str">
        <f t="shared" si="2"/>
        <v>4a</v>
      </c>
      <c r="B5" s="6" t="str">
        <f>[1]Corridors!A5</f>
        <v>4a</v>
      </c>
      <c r="C5" s="7">
        <f>VLOOKUP($B5,Corridors,COLUMN([1]Corridors!$E$1),FALSE)</f>
        <v>7.51647</v>
      </c>
      <c r="D5" s="8" t="str">
        <f t="shared" si="0"/>
        <v>East-West</v>
      </c>
      <c r="E5" s="8" t="str">
        <f t="shared" si="1"/>
        <v>900 S</v>
      </c>
      <c r="F5" s="14">
        <f>[1]A!$E6</f>
        <v>133.0411749132239</v>
      </c>
      <c r="G5" s="10">
        <f>[1]Data_Reference!F6</f>
        <v>8.8961799999999993</v>
      </c>
      <c r="H5" s="9">
        <f>[1]Data_Reference!G6</f>
        <v>8.5370899999999992</v>
      </c>
      <c r="I5" s="9">
        <f>[1]Data_Reference!H6</f>
        <v>9.5113500000000002</v>
      </c>
      <c r="J5" s="9">
        <f>[1]Data_Reference!I6</f>
        <v>9.5599399999999992</v>
      </c>
      <c r="K5" s="9">
        <f>[1]Data_Reference!J6</f>
        <v>9.6863799999999998</v>
      </c>
      <c r="L5" s="11">
        <f>[1]Data_Reference!K6</f>
        <v>0.46746300000000002</v>
      </c>
      <c r="M5" s="9">
        <f>[1]Data_Reference!L6</f>
        <v>57.584501845018501</v>
      </c>
      <c r="N5" s="10">
        <f>[1]Data_Reference!M6</f>
        <v>1.2272727272727273</v>
      </c>
      <c r="O5" s="9">
        <f>[1]H!$E6</f>
        <v>256.76946758252211</v>
      </c>
      <c r="P5" s="12">
        <f>[1]Data_Reference!O6</f>
        <v>0.32282427499999999</v>
      </c>
      <c r="Q5" s="12">
        <f>[1]Data_Reference!P6</f>
        <v>0.14890575</v>
      </c>
      <c r="R5" s="12">
        <f>[1]Data_Reference!Q6</f>
        <v>0.49674279999999998</v>
      </c>
      <c r="S5" s="13">
        <f>[1]Data_Reference!R6</f>
        <v>260</v>
      </c>
      <c r="U5" s="12">
        <f>[1]Data_Reference!U6</f>
        <v>0.14890575</v>
      </c>
    </row>
    <row r="6" spans="1:21" x14ac:dyDescent="0.2">
      <c r="A6" s="6" t="str">
        <f t="shared" si="2"/>
        <v>4b</v>
      </c>
      <c r="B6" s="6" t="str">
        <f>[1]Corridors!A6</f>
        <v>4b</v>
      </c>
      <c r="C6" s="7">
        <f>VLOOKUP($B6,Corridors,COLUMN([1]Corridors!$E$1),FALSE)</f>
        <v>8.2766500000000001</v>
      </c>
      <c r="D6" s="8" t="str">
        <f t="shared" si="0"/>
        <v>East-West</v>
      </c>
      <c r="E6" s="8" t="str">
        <f t="shared" si="1"/>
        <v>900 S (via 1300 S)</v>
      </c>
      <c r="F6" s="14">
        <f>[1]A!$E7</f>
        <v>97.865682371490877</v>
      </c>
      <c r="G6" s="10">
        <f>[1]Data_Reference!F7</f>
        <v>8.6851199999999995</v>
      </c>
      <c r="H6" s="9">
        <f>[1]Data_Reference!G7</f>
        <v>8.0098199999999995</v>
      </c>
      <c r="I6" s="9">
        <f>[1]Data_Reference!H7</f>
        <v>10.633699999999999</v>
      </c>
      <c r="J6" s="9">
        <f>[1]Data_Reference!I7</f>
        <v>9.1016100000000009</v>
      </c>
      <c r="K6" s="9">
        <f>[1]Data_Reference!J7</f>
        <v>10.7264</v>
      </c>
      <c r="L6" s="11">
        <f>[1]Data_Reference!K7</f>
        <v>0.48839100000000002</v>
      </c>
      <c r="M6" s="9">
        <f>[1]Data_Reference!L7</f>
        <v>58.157601115760102</v>
      </c>
      <c r="N6" s="10">
        <f>[1]Data_Reference!M7</f>
        <v>1.3125</v>
      </c>
      <c r="O6" s="9">
        <f>[1]H!$E7</f>
        <v>147.40263270767761</v>
      </c>
      <c r="P6" s="12">
        <f>[1]Data_Reference!O7</f>
        <v>0.28890764099999999</v>
      </c>
      <c r="Q6" s="12">
        <f>[1]Data_Reference!P7</f>
        <v>0.21888608200000001</v>
      </c>
      <c r="R6" s="12">
        <f>[1]Data_Reference!Q7</f>
        <v>0.3589292</v>
      </c>
      <c r="S6" s="13">
        <f>[1]Data_Reference!R7</f>
        <v>380</v>
      </c>
      <c r="U6" s="12">
        <f>[1]Data_Reference!U7</f>
        <v>0.21888608200000001</v>
      </c>
    </row>
    <row r="7" spans="1:21" x14ac:dyDescent="0.2">
      <c r="A7" s="6" t="str">
        <f t="shared" si="2"/>
        <v>5</v>
      </c>
      <c r="B7" s="6">
        <f>[1]Corridors!A7</f>
        <v>5</v>
      </c>
      <c r="C7" s="7">
        <f>VLOOKUP($B7,Corridors,COLUMN([1]Corridors!$E$1),FALSE)</f>
        <v>6.8129799999999996</v>
      </c>
      <c r="D7" s="8" t="str">
        <f t="shared" si="0"/>
        <v>East-West</v>
      </c>
      <c r="E7" s="8" t="str">
        <f t="shared" si="1"/>
        <v>2100 S - 2100 E</v>
      </c>
      <c r="F7" s="14">
        <f>[1]A!$E8</f>
        <v>230.44247891524708</v>
      </c>
      <c r="G7" s="10">
        <f>[1]Data_Reference!F8</f>
        <v>8.1092899999999997</v>
      </c>
      <c r="H7" s="9">
        <f>[1]Data_Reference!G8</f>
        <v>8.8195899999999998</v>
      </c>
      <c r="I7" s="9">
        <f>[1]Data_Reference!H8</f>
        <v>11.431100000000001</v>
      </c>
      <c r="J7" s="9">
        <f>[1]Data_Reference!I8</f>
        <v>9.5050799999999995</v>
      </c>
      <c r="K7" s="9">
        <f>[1]Data_Reference!J8</f>
        <v>11.798</v>
      </c>
      <c r="L7" s="11">
        <f>[1]Data_Reference!K8</f>
        <v>0.30366599999999999</v>
      </c>
      <c r="M7" s="9">
        <f>[1]Data_Reference!L8</f>
        <v>54.182522123893797</v>
      </c>
      <c r="N7" s="10">
        <f>[1]Data_Reference!M8</f>
        <v>1.5</v>
      </c>
      <c r="O7" s="9">
        <f>[1]H!$E8</f>
        <v>290.6217250013944</v>
      </c>
      <c r="P7" s="12">
        <f>[1]Data_Reference!O8</f>
        <v>0.21767515000000001</v>
      </c>
      <c r="Q7" s="12">
        <f>[1]Data_Reference!P8</f>
        <v>0</v>
      </c>
      <c r="R7" s="12">
        <f>[1]Data_Reference!Q8</f>
        <v>0.43535030000000002</v>
      </c>
      <c r="S7" s="13">
        <f>[1]Data_Reference!R8</f>
        <v>190</v>
      </c>
      <c r="U7" s="12">
        <f>[1]Data_Reference!U8</f>
        <v>0</v>
      </c>
    </row>
    <row r="8" spans="1:21" x14ac:dyDescent="0.2">
      <c r="A8" s="6" t="str">
        <f t="shared" si="2"/>
        <v>6</v>
      </c>
      <c r="B8" s="6">
        <f>[1]Corridors!A8</f>
        <v>6</v>
      </c>
      <c r="C8" s="7">
        <f>VLOOKUP($B8,Corridors,COLUMN([1]Corridors!$E$1),FALSE)</f>
        <v>10.9072</v>
      </c>
      <c r="D8" s="8" t="str">
        <f t="shared" si="0"/>
        <v>East-West</v>
      </c>
      <c r="E8" s="8" t="str">
        <f t="shared" si="1"/>
        <v>North Temple - 400 S (TRAX Black Line)</v>
      </c>
      <c r="F8" s="14">
        <f>[1]A!$E9</f>
        <v>1100.190699721285</v>
      </c>
      <c r="G8" s="10">
        <f>[1]Data_Reference!F9</f>
        <v>7.4188599999999996</v>
      </c>
      <c r="H8" s="9">
        <f>[1]Data_Reference!G9</f>
        <v>7.4317599999999997</v>
      </c>
      <c r="I8" s="9">
        <f>[1]Data_Reference!H9</f>
        <v>16.8569</v>
      </c>
      <c r="J8" s="9">
        <f>[1]Data_Reference!I9</f>
        <v>9.4495199999999997</v>
      </c>
      <c r="K8" s="9">
        <f>[1]Data_Reference!J9</f>
        <v>17.451799999999999</v>
      </c>
      <c r="L8" s="11">
        <f>[1]Data_Reference!K9</f>
        <v>0.65778800000000004</v>
      </c>
      <c r="M8" s="9">
        <f>[1]Data_Reference!L9</f>
        <v>57.095681063122903</v>
      </c>
      <c r="N8" s="10">
        <f>[1]Data_Reference!M9</f>
        <v>1.3492063492063493</v>
      </c>
      <c r="O8" s="9">
        <f>[1]H!$E9</f>
        <v>1100.190699721285</v>
      </c>
      <c r="P8" s="12">
        <f>[1]Data_Reference!O9</f>
        <v>0.30955461749999996</v>
      </c>
      <c r="Q8" s="12">
        <f>[1]Data_Reference!P9</f>
        <v>1.8343934999999999E-2</v>
      </c>
      <c r="R8" s="12">
        <f>[1]Data_Reference!Q9</f>
        <v>0.60076529999999995</v>
      </c>
      <c r="S8" s="13">
        <f>[1]Data_Reference!R9</f>
        <v>50</v>
      </c>
      <c r="U8" s="12">
        <f>[1]Data_Reference!U9</f>
        <v>1.8343934999999999E-2</v>
      </c>
    </row>
    <row r="9" spans="1:21" x14ac:dyDescent="0.2">
      <c r="A9" s="6" t="str">
        <f t="shared" si="2"/>
        <v>7</v>
      </c>
      <c r="B9" s="6">
        <f>[1]Corridors!A9</f>
        <v>7</v>
      </c>
      <c r="C9" s="7">
        <f>VLOOKUP($B9,Corridors,COLUMN([1]Corridors!$E$1),FALSE)</f>
        <v>8.8937399999999993</v>
      </c>
      <c r="D9" s="8" t="str">
        <f t="shared" si="0"/>
        <v>East-West</v>
      </c>
      <c r="E9" s="8" t="str">
        <f t="shared" si="1"/>
        <v>1300 S</v>
      </c>
      <c r="F9" s="14">
        <f>[1]A!$E10</f>
        <v>410.40102364134776</v>
      </c>
      <c r="G9" s="10">
        <f>[1]Data_Reference!F10</f>
        <v>8.5389800000000005</v>
      </c>
      <c r="H9" s="9">
        <f>[1]Data_Reference!G10</f>
        <v>7.8024100000000001</v>
      </c>
      <c r="I9" s="9">
        <f>[1]Data_Reference!H10</f>
        <v>7.6717000000000004</v>
      </c>
      <c r="J9" s="9">
        <f>[1]Data_Reference!I10</f>
        <v>8.1408100000000001</v>
      </c>
      <c r="K9" s="9">
        <f>[1]Data_Reference!J10</f>
        <v>7.7620199999999997</v>
      </c>
      <c r="L9" s="11">
        <f>[1]Data_Reference!K10</f>
        <v>0.33190900000000001</v>
      </c>
      <c r="M9" s="9">
        <f>[1]Data_Reference!L10</f>
        <v>54.182957393483697</v>
      </c>
      <c r="N9" s="10">
        <f>[1]Data_Reference!M10</f>
        <v>1.3958333333333333</v>
      </c>
      <c r="O9" s="9">
        <f>[1]H!$E10</f>
        <v>729.72675162530049</v>
      </c>
      <c r="P9" s="12">
        <f>[1]Data_Reference!O10</f>
        <v>0.25343486250000002</v>
      </c>
      <c r="Q9" s="12">
        <f>[1]Data_Reference!P10</f>
        <v>0.15284072500000001</v>
      </c>
      <c r="R9" s="12">
        <f>[1]Data_Reference!Q10</f>
        <v>0.35402899999999998</v>
      </c>
      <c r="S9" s="13">
        <f>[1]Data_Reference!R10</f>
        <v>80</v>
      </c>
      <c r="U9" s="12">
        <f>[1]Data_Reference!U10</f>
        <v>0.15284072500000001</v>
      </c>
    </row>
    <row r="10" spans="1:21" x14ac:dyDescent="0.2">
      <c r="A10" s="6" t="str">
        <f t="shared" si="2"/>
        <v>8</v>
      </c>
      <c r="B10" s="6">
        <f>[1]Corridors!A10</f>
        <v>8</v>
      </c>
      <c r="C10" s="7">
        <f>VLOOKUP($B10,Corridors,COLUMN([1]Corridors!$E$1),FALSE)</f>
        <v>3.9211999999999998</v>
      </c>
      <c r="D10" s="8" t="str">
        <f t="shared" si="0"/>
        <v>North-South</v>
      </c>
      <c r="E10" s="8" t="str">
        <f t="shared" si="1"/>
        <v>State Street</v>
      </c>
      <c r="F10" s="14">
        <f>[1]A!$E11</f>
        <v>459.04315005610528</v>
      </c>
      <c r="G10" s="10">
        <f>[1]Data_Reference!F11</f>
        <v>9.8991399999999992</v>
      </c>
      <c r="H10" s="9">
        <f>[1]Data_Reference!G11</f>
        <v>11.9983</v>
      </c>
      <c r="I10" s="9">
        <f>[1]Data_Reference!H11</f>
        <v>26.1023</v>
      </c>
      <c r="J10" s="9">
        <f>[1]Data_Reference!I11</f>
        <v>15.497999999999999</v>
      </c>
      <c r="K10" s="9">
        <f>[1]Data_Reference!J11</f>
        <v>26.488499999999998</v>
      </c>
      <c r="L10" s="11">
        <f>[1]Data_Reference!K11</f>
        <v>1.0427599999999999</v>
      </c>
      <c r="M10" s="9">
        <f>[1]Data_Reference!L11</f>
        <v>75.741071428571402</v>
      </c>
      <c r="N10" s="10">
        <f>[1]Data_Reference!M11</f>
        <v>1.375</v>
      </c>
      <c r="O10" s="9">
        <f>[1]H!$E11</f>
        <v>612.05753340814044</v>
      </c>
      <c r="P10" s="12">
        <f>[1]Data_Reference!O11</f>
        <v>0.26508028</v>
      </c>
      <c r="Q10" s="12">
        <f>[1]Data_Reference!P11</f>
        <v>0.18866746000000001</v>
      </c>
      <c r="R10" s="12">
        <f>[1]Data_Reference!Q11</f>
        <v>0.34149309999999999</v>
      </c>
      <c r="S10" s="13">
        <f>[1]Data_Reference!R11</f>
        <v>90</v>
      </c>
      <c r="U10" s="12">
        <f>[1]Data_Reference!U11</f>
        <v>0.18866746000000001</v>
      </c>
    </row>
    <row r="11" spans="1:21" x14ac:dyDescent="0.2">
      <c r="A11" s="6" t="str">
        <f t="shared" si="2"/>
        <v>9a</v>
      </c>
      <c r="B11" s="6" t="str">
        <f>[1]Corridors!A11</f>
        <v>9a</v>
      </c>
      <c r="C11" s="7">
        <f>VLOOKUP($B11,Corridors,COLUMN([1]Corridors!$E$1),FALSE)</f>
        <v>4.5880000000000001</v>
      </c>
      <c r="D11" s="8" t="str">
        <f t="shared" si="0"/>
        <v>North-South</v>
      </c>
      <c r="E11" s="8" t="str">
        <f t="shared" si="1"/>
        <v>500 E (to LDS Hospital)</v>
      </c>
      <c r="F11" s="14">
        <f>[1]A!$E12</f>
        <v>690.93286835222318</v>
      </c>
      <c r="G11" s="10">
        <f>[1]Data_Reference!F12</f>
        <v>11.375999999999999</v>
      </c>
      <c r="H11" s="9">
        <f>[1]Data_Reference!G12</f>
        <v>13.4815</v>
      </c>
      <c r="I11" s="9">
        <f>[1]Data_Reference!H12</f>
        <v>18.226099999999999</v>
      </c>
      <c r="J11" s="9">
        <f>[1]Data_Reference!I12</f>
        <v>15.1121</v>
      </c>
      <c r="K11" s="9">
        <f>[1]Data_Reference!J12</f>
        <v>18.317599999999999</v>
      </c>
      <c r="L11" s="11">
        <f>[1]Data_Reference!K12</f>
        <v>0.94115400000000005</v>
      </c>
      <c r="M11" s="9">
        <f>[1]Data_Reference!L12</f>
        <v>74.187125748502993</v>
      </c>
      <c r="N11" s="10">
        <f>[1]Data_Reference!M12</f>
        <v>1.0625</v>
      </c>
      <c r="O11" s="9">
        <f>[1]H!$E12</f>
        <v>917.61115954664342</v>
      </c>
      <c r="P11" s="12">
        <f>[1]Data_Reference!O12</f>
        <v>0.19643415449999999</v>
      </c>
      <c r="Q11" s="12">
        <f>[1]Data_Reference!P12</f>
        <v>5.7110508999999997E-2</v>
      </c>
      <c r="R11" s="12">
        <f>[1]Data_Reference!Q12</f>
        <v>0.3357578</v>
      </c>
      <c r="S11" s="13">
        <f>[1]Data_Reference!R12</f>
        <v>60</v>
      </c>
      <c r="U11" s="12">
        <f>[1]Data_Reference!U12</f>
        <v>5.7110508999999997E-2</v>
      </c>
    </row>
    <row r="12" spans="1:21" x14ac:dyDescent="0.2">
      <c r="A12" s="6" t="str">
        <f t="shared" si="2"/>
        <v>9b</v>
      </c>
      <c r="B12" s="6" t="str">
        <f>[1]Corridors!A12</f>
        <v>9b</v>
      </c>
      <c r="C12" s="7">
        <f>VLOOKUP($B12,Corridors,COLUMN([1]Corridors!$E$1),FALSE)</f>
        <v>3.9360900000000001</v>
      </c>
      <c r="D12" s="8" t="str">
        <f t="shared" si="0"/>
        <v>North-South</v>
      </c>
      <c r="E12" s="8" t="str">
        <f t="shared" si="1"/>
        <v>500 E (to New Hub)</v>
      </c>
      <c r="F12" s="14">
        <f>[1]A!$E13</f>
        <v>581.79563983547121</v>
      </c>
      <c r="G12" s="10">
        <f>[1]Data_Reference!F13</f>
        <v>11.5047</v>
      </c>
      <c r="H12" s="9">
        <f>[1]Data_Reference!G13</f>
        <v>14.19</v>
      </c>
      <c r="I12" s="9">
        <f>[1]Data_Reference!H13</f>
        <v>16.3184</v>
      </c>
      <c r="J12" s="9">
        <f>[1]Data_Reference!I13</f>
        <v>15.9483</v>
      </c>
      <c r="K12" s="9">
        <f>[1]Data_Reference!J13</f>
        <v>16.427499999999998</v>
      </c>
      <c r="L12" s="11">
        <f>[1]Data_Reference!K13</f>
        <v>0.98890199999999995</v>
      </c>
      <c r="M12" s="9">
        <f>[1]Data_Reference!L13</f>
        <v>74.0932069510269</v>
      </c>
      <c r="N12" s="10">
        <f>[1]Data_Reference!M13</f>
        <v>1.1071428571428572</v>
      </c>
      <c r="O12" s="9">
        <f>[1]H!$E13</f>
        <v>764.71828642129628</v>
      </c>
      <c r="P12" s="12">
        <f>[1]Data_Reference!O13</f>
        <v>0.19587084300000002</v>
      </c>
      <c r="Q12" s="12">
        <f>[1]Data_Reference!P13</f>
        <v>0.114556586</v>
      </c>
      <c r="R12" s="12">
        <f>[1]Data_Reference!Q13</f>
        <v>0.27718510000000002</v>
      </c>
      <c r="S12" s="13">
        <f>[1]Data_Reference!R13</f>
        <v>70</v>
      </c>
      <c r="U12" s="12">
        <f>[1]Data_Reference!U13</f>
        <v>0.114556586</v>
      </c>
    </row>
    <row r="13" spans="1:21" x14ac:dyDescent="0.2">
      <c r="A13" s="6" t="str">
        <f t="shared" si="2"/>
        <v>10</v>
      </c>
      <c r="B13" s="6">
        <f>[1]Corridors!A13</f>
        <v>10</v>
      </c>
      <c r="C13" s="7">
        <f>VLOOKUP($B13,Corridors,COLUMN([1]Corridors!$E$1),FALSE)</f>
        <v>5.28566</v>
      </c>
      <c r="D13" s="8" t="str">
        <f t="shared" si="0"/>
        <v>North-South</v>
      </c>
      <c r="E13" s="8" t="str">
        <f t="shared" si="1"/>
        <v>1300 E</v>
      </c>
      <c r="F13" s="14">
        <f>[1]A!$E14</f>
        <v>281.89478702754246</v>
      </c>
      <c r="G13" s="10">
        <f>[1]Data_Reference!F14</f>
        <v>9.4471799999999995</v>
      </c>
      <c r="H13" s="9">
        <f>[1]Data_Reference!G14</f>
        <v>9.9932099999999995</v>
      </c>
      <c r="I13" s="9">
        <f>[1]Data_Reference!H14</f>
        <v>8.8434899999999992</v>
      </c>
      <c r="J13" s="9">
        <f>[1]Data_Reference!I14</f>
        <v>10.424200000000001</v>
      </c>
      <c r="K13" s="9">
        <f>[1]Data_Reference!J14</f>
        <v>9.0386000000000006</v>
      </c>
      <c r="L13" s="11">
        <f>[1]Data_Reference!K14</f>
        <v>0.36258699999999999</v>
      </c>
      <c r="M13" s="9">
        <f>[1]Data_Reference!L14</f>
        <v>59.7135416666667</v>
      </c>
      <c r="N13" s="10">
        <f>[1]Data_Reference!M14</f>
        <v>1.3928571428571428</v>
      </c>
      <c r="O13" s="9">
        <f>[1]H!$E14</f>
        <v>346.21977198684743</v>
      </c>
      <c r="P13" s="12">
        <f>[1]Data_Reference!O14</f>
        <v>0.14543729999999999</v>
      </c>
      <c r="Q13" s="12">
        <f>[1]Data_Reference!P14</f>
        <v>0</v>
      </c>
      <c r="R13" s="12">
        <f>[1]Data_Reference!Q14</f>
        <v>0.29087459999999998</v>
      </c>
      <c r="S13" s="13">
        <f>[1]Data_Reference!R14</f>
        <v>160</v>
      </c>
      <c r="U13" s="12">
        <f>[1]Data_Reference!U14</f>
        <v>0</v>
      </c>
    </row>
    <row r="14" spans="1:21" x14ac:dyDescent="0.2">
      <c r="A14" s="6" t="str">
        <f t="shared" si="2"/>
        <v>11a</v>
      </c>
      <c r="B14" s="6" t="str">
        <f>[1]Corridors!A14</f>
        <v>11a</v>
      </c>
      <c r="C14" s="7">
        <f>VLOOKUP($B14,Corridors,COLUMN([1]Corridors!$E$1),FALSE)</f>
        <v>5.6791999999999998</v>
      </c>
      <c r="D14" s="8" t="str">
        <f t="shared" si="0"/>
        <v>North-South</v>
      </c>
      <c r="E14" s="8" t="str">
        <f t="shared" si="1"/>
        <v>900 E (to LDS Hospital)</v>
      </c>
      <c r="F14" s="14">
        <f>[1]A!$E15</f>
        <v>561.6988308212425</v>
      </c>
      <c r="G14" s="10">
        <f>[1]Data_Reference!F15</f>
        <v>9.4471799999999995</v>
      </c>
      <c r="H14" s="9">
        <f>[1]Data_Reference!G15</f>
        <v>9.9932099999999995</v>
      </c>
      <c r="I14" s="9">
        <f>[1]Data_Reference!H15</f>
        <v>8.8434899999999992</v>
      </c>
      <c r="J14" s="9">
        <f>[1]Data_Reference!I15</f>
        <v>10.424200000000001</v>
      </c>
      <c r="K14" s="9">
        <f>[1]Data_Reference!J15</f>
        <v>9.0386000000000006</v>
      </c>
      <c r="L14" s="11">
        <f>[1]Data_Reference!K15</f>
        <v>0.36258699999999999</v>
      </c>
      <c r="M14" s="9">
        <f>[1]Data_Reference!L15</f>
        <v>59.7135416666667</v>
      </c>
      <c r="N14" s="10">
        <f>[1]Data_Reference!M15</f>
        <v>1.3928571428571428</v>
      </c>
      <c r="O14" s="9">
        <f>[1]H!$E15</f>
        <v>845.18946330469078</v>
      </c>
      <c r="P14" s="12">
        <f>[1]Data_Reference!O15</f>
        <v>0.14543729999999999</v>
      </c>
      <c r="Q14" s="12">
        <f>[1]Data_Reference!P15</f>
        <v>0</v>
      </c>
      <c r="R14" s="12">
        <f>[1]Data_Reference!Q15</f>
        <v>0.29087459999999998</v>
      </c>
      <c r="S14" s="13">
        <f>[1]Data_Reference!R15</f>
        <v>70</v>
      </c>
      <c r="U14" s="12">
        <f>[1]Data_Reference!U15</f>
        <v>0</v>
      </c>
    </row>
    <row r="15" spans="1:21" x14ac:dyDescent="0.2">
      <c r="A15" s="6" t="str">
        <f t="shared" si="2"/>
        <v>11b</v>
      </c>
      <c r="B15" s="6" t="str">
        <f>[1]Corridors!A15</f>
        <v>11b</v>
      </c>
      <c r="C15" s="7">
        <f>VLOOKUP($B15,Corridors,COLUMN([1]Corridors!$E$1),FALSE)</f>
        <v>4.4077000000000002</v>
      </c>
      <c r="D15" s="8" t="str">
        <f>VLOOKUP($B15,Corridors,2,FALSE)</f>
        <v>North-South</v>
      </c>
      <c r="E15" s="8" t="str">
        <f t="shared" si="1"/>
        <v>900 E (to New Hub)</v>
      </c>
      <c r="F15" s="14">
        <f>[1]A!$E16</f>
        <v>328.96975746988221</v>
      </c>
      <c r="G15" s="10">
        <f>[1]Data_Reference!F16</f>
        <v>11.465</v>
      </c>
      <c r="H15" s="9">
        <f>[1]Data_Reference!G16</f>
        <v>13.799300000000001</v>
      </c>
      <c r="I15" s="9">
        <f>[1]Data_Reference!H16</f>
        <v>8.1109899999999993</v>
      </c>
      <c r="J15" s="9">
        <f>[1]Data_Reference!I16</f>
        <v>14.8409</v>
      </c>
      <c r="K15" s="9">
        <f>[1]Data_Reference!J16</f>
        <v>8.3304299999999998</v>
      </c>
      <c r="L15" s="11">
        <f>[1]Data_Reference!K16</f>
        <v>0.68279400000000001</v>
      </c>
      <c r="M15" s="9">
        <f>[1]Data_Reference!L16</f>
        <v>70.750652741514401</v>
      </c>
      <c r="N15" s="10">
        <f>[1]Data_Reference!M16</f>
        <v>1.55</v>
      </c>
      <c r="O15" s="9">
        <f>[1]H!$E16</f>
        <v>412.91376454840389</v>
      </c>
      <c r="P15" s="12">
        <f>[1]Data_Reference!O16</f>
        <v>0.1277037405</v>
      </c>
      <c r="Q15" s="12">
        <f>[1]Data_Reference!P16</f>
        <v>2.2164381E-2</v>
      </c>
      <c r="R15" s="12">
        <f>[1]Data_Reference!Q16</f>
        <v>0.23324310000000001</v>
      </c>
      <c r="S15" s="13">
        <f>[1]Data_Reference!R16</f>
        <v>130</v>
      </c>
      <c r="U15" s="12">
        <f>[1]Data_Reference!U16</f>
        <v>2.2164381E-2</v>
      </c>
    </row>
    <row r="16" spans="1:21" x14ac:dyDescent="0.2">
      <c r="A16" s="6" t="str">
        <f t="shared" si="2"/>
        <v>11c</v>
      </c>
      <c r="B16" s="6" t="str">
        <f>[1]Corridors!A16</f>
        <v>11c</v>
      </c>
      <c r="C16" s="7">
        <f>VLOOKUP($B16,Corridors,COLUMN([1]Corridors!$E$1),FALSE)</f>
        <v>3.6690200000000002</v>
      </c>
      <c r="D16" s="8" t="str">
        <f>VLOOKUP($B16,Corridors,2,FALSE)</f>
        <v>North-South</v>
      </c>
      <c r="E16" s="8" t="str">
        <f t="shared" si="1"/>
        <v>900 E-1100 E (Sugarhouse-New Hub)</v>
      </c>
      <c r="F16" s="14">
        <f>[1]A!$E17</f>
        <v>763.14656229728917</v>
      </c>
      <c r="G16" s="10">
        <f>[1]Data_Reference!F17</f>
        <v>11.336600000000001</v>
      </c>
      <c r="H16" s="9">
        <f>[1]Data_Reference!G17</f>
        <v>14.512600000000001</v>
      </c>
      <c r="I16" s="9">
        <f>[1]Data_Reference!H17</f>
        <v>9.09436</v>
      </c>
      <c r="J16" s="9">
        <f>[1]Data_Reference!I17</f>
        <v>15.741300000000001</v>
      </c>
      <c r="K16" s="9">
        <f>[1]Data_Reference!J17</f>
        <v>9.2587299999999999</v>
      </c>
      <c r="L16" s="11">
        <f>[1]Data_Reference!K17</f>
        <v>0.73084700000000002</v>
      </c>
      <c r="M16" s="9">
        <f>[1]Data_Reference!L17</f>
        <v>72.7327327327327</v>
      </c>
      <c r="N16" s="10">
        <f>[1]Data_Reference!M17</f>
        <v>1.1666666666666667</v>
      </c>
      <c r="O16" s="9">
        <f>[1]H!$E17</f>
        <v>904.87378100964281</v>
      </c>
      <c r="P16" s="12">
        <f>[1]Data_Reference!O17</f>
        <v>0.11745568100000001</v>
      </c>
      <c r="Q16" s="12">
        <f>[1]Data_Reference!P17</f>
        <v>2.0849062000000002E-2</v>
      </c>
      <c r="R16" s="12">
        <f>[1]Data_Reference!Q17</f>
        <v>0.21406230000000001</v>
      </c>
      <c r="S16" s="13">
        <f>[1]Data_Reference!R17</f>
        <v>60</v>
      </c>
      <c r="U16" s="12">
        <f>[1]Data_Reference!U17</f>
        <v>2.0849062000000002E-2</v>
      </c>
    </row>
    <row r="17" spans="1:21" x14ac:dyDescent="0.2">
      <c r="A17" s="6" t="str">
        <f t="shared" si="2"/>
        <v>12</v>
      </c>
      <c r="B17" s="6">
        <f>[1]Corridors!A17</f>
        <v>12</v>
      </c>
      <c r="C17" s="7">
        <f>VLOOKUP($B17,Corridors,COLUMN([1]Corridors!$E$1),FALSE)</f>
        <v>4.4186899999999998</v>
      </c>
      <c r="D17" s="8" t="str">
        <f t="shared" si="0"/>
        <v>North-South</v>
      </c>
      <c r="E17" s="8" t="str">
        <f t="shared" si="1"/>
        <v>Foothill Dr</v>
      </c>
      <c r="F17" s="14">
        <f>[1]A!$E18</f>
        <v>101.8401381404896</v>
      </c>
      <c r="G17" s="10">
        <f>[1]Data_Reference!F18</f>
        <v>6.3324600000000002</v>
      </c>
      <c r="H17" s="9">
        <f>[1]Data_Reference!G18</f>
        <v>5.3915300000000004</v>
      </c>
      <c r="I17" s="9">
        <f>[1]Data_Reference!H18</f>
        <v>9.2496799999999997</v>
      </c>
      <c r="J17" s="9">
        <f>[1]Data_Reference!I18</f>
        <v>5.3628299999999998</v>
      </c>
      <c r="K17" s="9">
        <f>[1]Data_Reference!J18</f>
        <v>9.3774599999999992</v>
      </c>
      <c r="L17" s="11">
        <f>[1]Data_Reference!K18</f>
        <v>0.109582</v>
      </c>
      <c r="M17" s="9">
        <f>[1]Data_Reference!L18</f>
        <v>46.958132045088597</v>
      </c>
      <c r="N17" s="10">
        <f>[1]Data_Reference!M18</f>
        <v>1.8823529411764706</v>
      </c>
      <c r="O17" s="9">
        <f>[1]H!$E18</f>
        <v>500.14823397884896</v>
      </c>
      <c r="P17" s="12">
        <f>[1]Data_Reference!O18</f>
        <v>0.27046690000000001</v>
      </c>
      <c r="Q17" s="12">
        <f>[1]Data_Reference!P18</f>
        <v>0</v>
      </c>
      <c r="R17" s="12">
        <f>[1]Data_Reference!Q18</f>
        <v>0.54093380000000002</v>
      </c>
      <c r="S17" s="13">
        <f>[1]Data_Reference!R18</f>
        <v>110</v>
      </c>
      <c r="U17" s="12">
        <f>[1]Data_Reference!U18</f>
        <v>0</v>
      </c>
    </row>
    <row r="18" spans="1:21" x14ac:dyDescent="0.2">
      <c r="A18" s="6" t="str">
        <f t="shared" si="2"/>
        <v>13</v>
      </c>
      <c r="B18" s="6">
        <f>[1]Corridors!A18</f>
        <v>13</v>
      </c>
      <c r="C18" s="7">
        <f>VLOOKUP($B18,Corridors,COLUMN([1]Corridors!$E$1),FALSE)</f>
        <v>3.0592700000000002</v>
      </c>
      <c r="D18" s="8" t="str">
        <f t="shared" si="0"/>
        <v>North-South</v>
      </c>
      <c r="E18" s="8" t="str">
        <f t="shared" si="1"/>
        <v>900 W</v>
      </c>
      <c r="F18" s="14">
        <f>[1]A!$E19</f>
        <v>114.40637799213538</v>
      </c>
      <c r="G18" s="10">
        <f>[1]Data_Reference!F19</f>
        <v>9.17971</v>
      </c>
      <c r="H18" s="9">
        <f>[1]Data_Reference!G19</f>
        <v>7.4571699999999996</v>
      </c>
      <c r="I18" s="9">
        <f>[1]Data_Reference!H19</f>
        <v>10.454000000000001</v>
      </c>
      <c r="J18" s="9">
        <f>[1]Data_Reference!I19</f>
        <v>10.0938</v>
      </c>
      <c r="K18" s="9">
        <f>[1]Data_Reference!J19</f>
        <v>11.095599999999999</v>
      </c>
      <c r="L18" s="11">
        <f>[1]Data_Reference!K19</f>
        <v>0.41589999999999999</v>
      </c>
      <c r="M18" s="9">
        <f>[1]Data_Reference!L19</f>
        <v>62.249266862170103</v>
      </c>
      <c r="N18" s="10">
        <f>[1]Data_Reference!M19</f>
        <v>1.4210526315789473</v>
      </c>
      <c r="O18" s="9">
        <f>[1]H!$E19</f>
        <v>166.70643650282582</v>
      </c>
      <c r="P18" s="12">
        <f>[1]Data_Reference!O19</f>
        <v>0.39445561699999998</v>
      </c>
      <c r="Q18" s="12">
        <f>[1]Data_Reference!P19</f>
        <v>0.46255843400000002</v>
      </c>
      <c r="R18" s="12">
        <f>[1]Data_Reference!Q19</f>
        <v>0.3263528</v>
      </c>
      <c r="S18" s="13">
        <f>[1]Data_Reference!R19</f>
        <v>330</v>
      </c>
      <c r="U18" s="12">
        <f>[1]Data_Reference!U19</f>
        <v>0.46255843400000002</v>
      </c>
    </row>
    <row r="19" spans="1:21" x14ac:dyDescent="0.2">
      <c r="A19" s="6" t="str">
        <f t="shared" si="2"/>
        <v>14a</v>
      </c>
      <c r="B19" s="6" t="str">
        <f>[1]Corridors!A19</f>
        <v>14a</v>
      </c>
      <c r="C19" s="7">
        <f>VLOOKUP($B19,Corridors,COLUMN([1]Corridors!$E$1),FALSE)</f>
        <v>6.75176</v>
      </c>
      <c r="D19" s="8" t="str">
        <f t="shared" si="0"/>
        <v>North-South</v>
      </c>
      <c r="E19" s="8" t="str">
        <f t="shared" si="1"/>
        <v>Redwood Road</v>
      </c>
      <c r="F19" s="14">
        <f>[1]A!$E20</f>
        <v>472.46940057111033</v>
      </c>
      <c r="G19" s="10">
        <f>[1]Data_Reference!F20</f>
        <v>7.3323200000000002</v>
      </c>
      <c r="H19" s="9">
        <f>[1]Data_Reference!G20</f>
        <v>5.4934900000000004</v>
      </c>
      <c r="I19" s="9">
        <f>[1]Data_Reference!H20</f>
        <v>4.2832699999999999</v>
      </c>
      <c r="J19" s="9">
        <f>[1]Data_Reference!I20</f>
        <v>5.8338000000000001</v>
      </c>
      <c r="K19" s="9">
        <f>[1]Data_Reference!J20</f>
        <v>4.9865599999999999</v>
      </c>
      <c r="L19" s="11">
        <f>[1]Data_Reference!K20</f>
        <v>0.19455700000000001</v>
      </c>
      <c r="M19" s="9">
        <f>[1]Data_Reference!L20</f>
        <v>48.1840277777778</v>
      </c>
      <c r="N19" s="10">
        <f>[1]Data_Reference!M20</f>
        <v>1.2142857142857142</v>
      </c>
      <c r="O19" s="9">
        <f>[1]H!$E20</f>
        <v>573.18388094363547</v>
      </c>
      <c r="P19" s="12">
        <f>[1]Data_Reference!O20</f>
        <v>0.345700811</v>
      </c>
      <c r="Q19" s="12">
        <f>[1]Data_Reference!P20</f>
        <v>0.13573832199999999</v>
      </c>
      <c r="R19" s="12">
        <f>[1]Data_Reference!Q20</f>
        <v>0.55566329999999997</v>
      </c>
      <c r="S19" s="13">
        <f>[1]Data_Reference!R20</f>
        <v>100</v>
      </c>
      <c r="U19" s="12">
        <f>[1]Data_Reference!U20</f>
        <v>0.13573832199999999</v>
      </c>
    </row>
    <row r="20" spans="1:21" x14ac:dyDescent="0.2">
      <c r="A20" s="6" t="str">
        <f t="shared" si="2"/>
        <v>14b</v>
      </c>
      <c r="B20" s="6" t="str">
        <f>[1]Corridors!A20</f>
        <v>14b</v>
      </c>
      <c r="C20" s="7">
        <f>VLOOKUP($B20,Corridors,COLUMN([1]Corridors!$E$1),FALSE)</f>
        <v>4.4165700000000001</v>
      </c>
      <c r="D20" s="8" t="str">
        <f t="shared" si="0"/>
        <v>North-South</v>
      </c>
      <c r="E20" s="8" t="str">
        <f t="shared" si="1"/>
        <v>Redwood Road (to Central Station)</v>
      </c>
      <c r="F20" s="14">
        <f>[1]A!$E21</f>
        <v>466.42530289342182</v>
      </c>
      <c r="G20" s="10">
        <f>[1]Data_Reference!F21</f>
        <v>7.4283599999999996</v>
      </c>
      <c r="H20" s="9">
        <f>[1]Data_Reference!G21</f>
        <v>5.6353900000000001</v>
      </c>
      <c r="I20" s="9">
        <f>[1]Data_Reference!H21</f>
        <v>8.4960799999999992</v>
      </c>
      <c r="J20" s="9">
        <f>[1]Data_Reference!I21</f>
        <v>7.58033</v>
      </c>
      <c r="K20" s="9">
        <f>[1]Data_Reference!J21</f>
        <v>9.6181199999999993</v>
      </c>
      <c r="L20" s="11">
        <f>[1]Data_Reference!K21</f>
        <v>0.23696600000000001</v>
      </c>
      <c r="M20" s="9">
        <f>[1]Data_Reference!L21</f>
        <v>58.585365853658502</v>
      </c>
      <c r="N20" s="10">
        <f>[1]Data_Reference!M21</f>
        <v>1.1666666666666667</v>
      </c>
      <c r="O20" s="9">
        <f>[1]H!$E21</f>
        <v>663.41074634841061</v>
      </c>
      <c r="P20" s="12">
        <f>[1]Data_Reference!O21</f>
        <v>0.36947959650000001</v>
      </c>
      <c r="Q20" s="12">
        <f>[1]Data_Reference!P21</f>
        <v>0.36224139300000002</v>
      </c>
      <c r="R20" s="12">
        <f>[1]Data_Reference!Q21</f>
        <v>0.37671779999999999</v>
      </c>
      <c r="S20" s="13">
        <f>[1]Data_Reference!R21</f>
        <v>80</v>
      </c>
      <c r="U20" s="12">
        <f>[1]Data_Reference!U21</f>
        <v>0.36224139300000002</v>
      </c>
    </row>
    <row r="21" spans="1:21" x14ac:dyDescent="0.2">
      <c r="A21" s="6" t="str">
        <f t="shared" si="2"/>
        <v>15</v>
      </c>
      <c r="B21" s="6">
        <f>[1]Corridors!A21</f>
        <v>15</v>
      </c>
      <c r="C21" s="7">
        <f>VLOOKUP($B21,Corridors,COLUMN([1]Corridors!$E$1),FALSE)</f>
        <v>4.3785499999999997</v>
      </c>
      <c r="D21" s="8" t="str">
        <f t="shared" si="0"/>
        <v>North-South</v>
      </c>
      <c r="E21" s="8" t="str">
        <f t="shared" si="1"/>
        <v>700 N/600 N</v>
      </c>
      <c r="F21" s="14">
        <f>[1]A!$E22</f>
        <v>79.935138344885871</v>
      </c>
      <c r="G21" s="10">
        <f>[1]Data_Reference!F22</f>
        <v>8.9474099999999996</v>
      </c>
      <c r="H21" s="9">
        <f>[1]Data_Reference!G22</f>
        <v>10.158899999999999</v>
      </c>
      <c r="I21" s="9">
        <f>[1]Data_Reference!H22</f>
        <v>17.1952</v>
      </c>
      <c r="J21" s="9">
        <f>[1]Data_Reference!I22</f>
        <v>13.124599999999999</v>
      </c>
      <c r="K21" s="9">
        <f>[1]Data_Reference!J22</f>
        <v>18.084199999999999</v>
      </c>
      <c r="L21" s="11">
        <f>[1]Data_Reference!K22</f>
        <v>0.46252599999999999</v>
      </c>
      <c r="M21" s="9">
        <f>[1]Data_Reference!L22</f>
        <v>70.402439024390205</v>
      </c>
      <c r="N21" s="10">
        <f>[1]Data_Reference!M22</f>
        <v>1.3333333333333333</v>
      </c>
      <c r="O21" s="9">
        <f>[1]H!$E22</f>
        <v>105.05761039613571</v>
      </c>
      <c r="P21" s="12">
        <f>[1]Data_Reference!O22</f>
        <v>0.25083526299999997</v>
      </c>
      <c r="Q21" s="12">
        <f>[1]Data_Reference!P22</f>
        <v>0.174432426</v>
      </c>
      <c r="R21" s="12">
        <f>[1]Data_Reference!Q22</f>
        <v>0.32723809999999998</v>
      </c>
      <c r="S21" s="13">
        <f>[1]Data_Reference!R22</f>
        <v>530</v>
      </c>
      <c r="U21" s="12">
        <f>[1]Data_Reference!U22</f>
        <v>0.174432426</v>
      </c>
    </row>
  </sheetData>
  <pageMargins left="0.7" right="0.7" top="0.75" bottom="0.75" header="0.3" footer="0.3"/>
  <pageSetup scale="4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Data_Linked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Oren Eshel</dc:creator>
  <cp:lastModifiedBy>Microsoft Office User</cp:lastModifiedBy>
  <dcterms:created xsi:type="dcterms:W3CDTF">2015-12-22T02:30:04Z</dcterms:created>
  <dcterms:modified xsi:type="dcterms:W3CDTF">2015-12-28T18:52:48Z</dcterms:modified>
</cp:coreProperties>
</file>