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boot_camp\"/>
    </mc:Choice>
  </mc:AlternateContent>
  <xr:revisionPtr revIDLastSave="0" documentId="13_ncr:1_{4B9DE008-B63B-4E78-A693-DAD1F2603FD0}" xr6:coauthVersionLast="45" xr6:coauthVersionMax="45" xr10:uidLastSave="{00000000-0000-0000-0000-000000000000}"/>
  <bookViews>
    <workbookView xWindow="-120" yWindow="-120" windowWidth="29040" windowHeight="16440" activeTab="4" xr2:uid="{00000000-000D-0000-FFFF-FFFF00000000}"/>
  </bookViews>
  <sheets>
    <sheet name="Data" sheetId="1" r:id="rId1"/>
    <sheet name="PT Category" sheetId="2" r:id="rId2"/>
    <sheet name="PT Sub-Category" sheetId="3" r:id="rId3"/>
    <sheet name="PT Date Conversion" sheetId="4" r:id="rId4"/>
    <sheet name="Bonu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13" i="5"/>
  <c r="F12" i="5"/>
  <c r="F11" i="5"/>
  <c r="F10" i="5"/>
  <c r="F9" i="5"/>
  <c r="F8" i="5"/>
  <c r="F7" i="5"/>
  <c r="F6" i="5"/>
  <c r="F5" i="5"/>
  <c r="F4" i="5"/>
  <c r="F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4" i="5"/>
  <c r="B8" i="5"/>
  <c r="B9" i="5"/>
  <c r="B10" i="5"/>
  <c r="B11" i="5"/>
  <c r="B13" i="5"/>
  <c r="B12" i="5"/>
  <c r="B7" i="5"/>
  <c r="B6" i="5"/>
  <c r="B5" i="5"/>
  <c r="B3" i="5"/>
  <c r="B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<sst xmlns="http://schemas.openxmlformats.org/spreadsheetml/2006/main" count="24722" uniqueCount="8332">
  <si>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</si>
  <si>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</si>
  <si>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</si>
  <si>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</si>
  <si>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</si>
  <si>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</si>
  <si>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</si>
  <si>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</si>
  <si>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</si>
  <si>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</si>
  <si>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</si>
  <si>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</si>
  <si>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</si>
  <si>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</si>
  <si>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</si>
  <si>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</si>
  <si>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</si>
  <si>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</si>
  <si>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</si>
  <si>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</si>
  <si>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</si>
  <si>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</si>
  <si>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</si>
  <si>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</si>
  <si>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</si>
  <si>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</si>
  <si>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</si>
  <si>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</si>
  <si>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</si>
  <si>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</si>
  <si>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</si>
  <si>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</si>
  <si>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</si>
  <si>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</si>
  <si>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</si>
  <si>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</si>
  <si>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</si>
  <si>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</si>
  <si>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</si>
  <si>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</si>
  <si>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</si>
  <si>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</si>
  <si>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</si>
  <si>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</si>
  <si>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</si>
  <si>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</si>
  <si>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</si>
  <si>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</si>
  <si>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</si>
  <si>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</si>
  <si>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</si>
  <si>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</si>
  <si>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</si>
  <si>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</si>
  <si>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</si>
  <si>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</si>
  <si>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</si>
  <si>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</si>
  <si>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</si>
  <si>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</si>
  <si>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</si>
  <si>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</si>
  <si>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</si>
  <si>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</si>
  <si>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</si>
  <si>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</si>
  <si>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</si>
  <si>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</si>
  <si>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</si>
  <si>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</si>
  <si>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</si>
  <si>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</si>
  <si>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</si>
  <si>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</si>
  <si>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</si>
  <si>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</si>
  <si>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</si>
  <si>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</si>
  <si>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</si>
  <si>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</si>
  <si>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</si>
  <si>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</si>
  <si>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</si>
  <si>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</si>
  <si>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</si>
  <si>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</si>
  <si>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</si>
  <si>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</si>
  <si>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</si>
  <si>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</si>
  <si>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</si>
  <si>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</si>
  <si>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</si>
  <si>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</si>
  <si>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</si>
  <si>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</si>
  <si>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</si>
  <si>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</si>
  <si>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</si>
  <si>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</si>
  <si>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</si>
  <si>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</si>
  <si>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</si>
  <si>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</si>
  <si>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</si>
  <si>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</si>
  <si>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</si>
  <si>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</si>
  <si>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</si>
  <si>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</si>
  <si>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</si>
  <si>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</si>
  <si>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</si>
  <si>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</si>
  <si>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</si>
  <si>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</si>
  <si>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</si>
  <si>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</si>
  <si>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</si>
  <si>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</si>
  <si>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</si>
  <si>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</si>
  <si>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</si>
  <si>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</si>
  <si>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</si>
  <si>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</si>
  <si>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</si>
  <si>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</si>
  <si>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</si>
  <si>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</si>
  <si>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</si>
  <si>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</si>
  <si>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</si>
  <si>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</si>
  <si>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</si>
  <si>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</si>
  <si>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</si>
  <si>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</si>
  <si>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</si>
  <si>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</si>
  <si>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</si>
  <si>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</si>
  <si>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</si>
  <si>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</si>
  <si>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</si>
  <si>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</si>
  <si>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</si>
  <si>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</si>
  <si>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</si>
  <si>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</si>
  <si>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</si>
  <si>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</si>
  <si>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</si>
  <si>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</si>
  <si>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</si>
  <si>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</si>
  <si>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</si>
  <si>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</si>
  <si>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</si>
  <si>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</si>
  <si>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</si>
  <si>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</si>
  <si>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</si>
  <si>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</si>
  <si>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</si>
  <si>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</si>
  <si>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</si>
  <si>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</si>
  <si>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</si>
  <si>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</si>
  <si>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</si>
  <si>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</si>
  <si>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</si>
  <si>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</si>
  <si>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</si>
  <si>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</si>
  <si>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</si>
  <si>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</si>
  <si>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</si>
  <si>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</si>
  <si>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</si>
  <si>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</si>
  <si>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</si>
  <si>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</si>
  <si>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</si>
  <si>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</si>
  <si>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</si>
  <si>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</si>
  <si>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</si>
  <si>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</si>
  <si>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</si>
  <si>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</si>
  <si>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</si>
  <si>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</si>
  <si>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</si>
  <si>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</si>
  <si>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</si>
  <si>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</si>
  <si>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</si>
  <si>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</si>
  <si>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</si>
  <si>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</si>
  <si>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</si>
  <si>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</si>
  <si>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</si>
  <si>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</si>
  <si>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</si>
  <si>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</si>
  <si>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</si>
  <si>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</si>
  <si>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</si>
  <si>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</si>
  <si>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</si>
  <si>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</si>
  <si>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</si>
  <si>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</si>
  <si>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</si>
  <si>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</si>
  <si>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</si>
  <si>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</si>
  <si>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</si>
  <si>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</si>
  <si>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</si>
  <si>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</si>
  <si>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</si>
  <si>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</si>
  <si>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</si>
  <si>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</si>
  <si>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</si>
  <si>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</si>
  <si>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</si>
  <si>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</si>
  <si>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</si>
  <si>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</si>
  <si>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</si>
  <si>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</si>
  <si>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</si>
  <si>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</si>
  <si>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</si>
  <si>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</si>
  <si>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</si>
  <si>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</si>
  <si>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</si>
  <si>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</si>
  <si>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</si>
  <si>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</si>
  <si>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</si>
  <si>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</si>
  <si>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</si>
  <si>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</si>
  <si>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</si>
  <si>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</si>
  <si>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</si>
  <si>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</si>
  <si>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</si>
  <si>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</si>
  <si>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</si>
  <si>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</si>
  <si>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</si>
  <si>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</si>
  <si>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</si>
  <si>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</si>
  <si>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</si>
  <si>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</si>
  <si>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</si>
  <si>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</si>
  <si>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</si>
  <si>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</si>
  <si>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</si>
  <si>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</si>
  <si>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</si>
  <si>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</si>
  <si>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</si>
  <si>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</si>
  <si>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</si>
  <si>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</si>
  <si>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</si>
  <si>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</si>
  <si>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</si>
  <si>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</si>
  <si>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</si>
  <si>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</si>
  <si>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</si>
  <si>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</si>
  <si>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</si>
  <si>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</si>
  <si>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</si>
  <si>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</si>
  <si>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</si>
  <si>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</si>
  <si>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</si>
  <si>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</si>
  <si>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</si>
  <si>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</si>
  <si>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</si>
  <si>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</si>
  <si>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</si>
  <si>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</si>
  <si>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</si>
  <si>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</si>
  <si>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</si>
  <si>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</si>
  <si>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</si>
  <si>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</si>
  <si>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</si>
  <si>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</si>
  <si>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</si>
  <si>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</si>
  <si>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</si>
  <si>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</si>
  <si>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</si>
  <si>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</si>
  <si>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</si>
  <si>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</si>
  <si>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</si>
  <si>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</si>
  <si>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</si>
  <si>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</si>
  <si>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</si>
  <si>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</si>
  <si>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</si>
  <si>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</si>
  <si>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</si>
  <si>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</si>
  <si>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</si>
  <si>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</si>
  <si>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</si>
  <si>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</si>
  <si>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</si>
  <si>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</si>
  <si>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</si>
  <si>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</si>
  <si>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</si>
  <si>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</si>
  <si>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</si>
  <si>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</si>
  <si>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</si>
  <si>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</si>
  <si>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</si>
  <si>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</si>
  <si>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</si>
  <si>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</si>
  <si>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</si>
  <si>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</si>
  <si>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</si>
  <si>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</si>
  <si>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</si>
  <si>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</si>
  <si>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</si>
  <si>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</si>
  <si>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</si>
  <si>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</si>
  <si>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</si>
  <si>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</si>
  <si>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</si>
  <si>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</si>
  <si>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</si>
  <si>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</si>
  <si>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</si>
  <si>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</si>
  <si>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</si>
  <si>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</si>
  <si>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</si>
  <si>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</si>
  <si>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</si>
  <si>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</si>
  <si>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</si>
  <si>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</si>
  <si>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</si>
  <si>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</si>
  <si>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</si>
  <si>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</si>
  <si>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</si>
  <si>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</si>
  <si>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</si>
  <si>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</si>
  <si>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</si>
  <si>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</si>
  <si>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</si>
  <si>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</si>
  <si>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</si>
  <si>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</si>
  <si>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</si>
  <si>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</si>
  <si>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</si>
  <si>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</si>
  <si>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</si>
  <si>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</si>
  <si>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</si>
  <si>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</si>
  <si>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</si>
  <si>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</si>
  <si>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</si>
  <si>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</si>
  <si>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</si>
  <si>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</si>
  <si>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</si>
  <si>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</si>
  <si>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</si>
  <si>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</si>
  <si>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</si>
  <si>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</si>
  <si>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</si>
  <si>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</si>
  <si>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</si>
  <si>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</si>
  <si>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</si>
  <si>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</si>
  <si>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</si>
  <si>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</si>
  <si>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</si>
  <si>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</si>
  <si>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</si>
  <si>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</si>
  <si>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</si>
  <si>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</si>
  <si>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</si>
  <si>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</si>
  <si>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</si>
  <si>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</si>
  <si>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</si>
  <si>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</si>
  <si>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</si>
  <si>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</si>
  <si>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</si>
  <si>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</si>
  <si>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</si>
  <si>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</si>
  <si>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</si>
  <si>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</si>
  <si>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</si>
  <si>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</si>
  <si>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</si>
  <si>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</si>
  <si>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</si>
  <si>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</si>
  <si>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</si>
  <si>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</si>
  <si>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</si>
  <si>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</si>
  <si>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</si>
  <si>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</si>
  <si>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</si>
  <si>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</si>
  <si>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</si>
  <si>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</si>
  <si>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</si>
  <si>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</si>
  <si>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</si>
  <si>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</si>
  <si>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</si>
  <si>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</si>
  <si>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</si>
  <si>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</si>
  <si>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</si>
  <si>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</si>
  <si>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</si>
  <si>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</si>
  <si>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</si>
  <si>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</si>
  <si>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</si>
  <si>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</si>
  <si>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</si>
  <si>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</si>
  <si>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</si>
  <si>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</si>
  <si>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</si>
  <si>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</si>
  <si>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</si>
  <si>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</si>
  <si>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</si>
  <si>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</si>
  <si>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</si>
  <si>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</si>
  <si>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</si>
  <si>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</si>
  <si>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</si>
  <si>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</si>
  <si>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</si>
  <si>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</si>
  <si>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</si>
  <si>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</si>
  <si>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</si>
  <si>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</si>
  <si>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</si>
  <si>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</si>
  <si>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</si>
  <si>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</si>
  <si>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</si>
  <si>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</si>
  <si>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</si>
  <si>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</si>
  <si>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</si>
  <si>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</si>
  <si>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</si>
  <si>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</si>
  <si>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</si>
  <si>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</si>
  <si>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</si>
  <si>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</si>
  <si>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</si>
  <si>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</si>
  <si>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</si>
  <si>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</si>
  <si>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</si>
  <si>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</si>
  <si>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</si>
  <si>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</si>
  <si>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</si>
  <si>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</si>
  <si>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</si>
  <si>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</si>
  <si>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</si>
  <si>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</si>
  <si>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</si>
  <si>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</si>
  <si>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</si>
  <si>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</si>
  <si>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</si>
  <si>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</si>
  <si>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</si>
  <si>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</si>
  <si>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</si>
  <si>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</si>
  <si>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</si>
  <si>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</si>
  <si>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</si>
  <si>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</si>
  <si>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</si>
  <si>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</si>
  <si>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</si>
  <si>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</si>
  <si>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</si>
  <si>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</si>
  <si>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</si>
  <si>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</si>
  <si>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</si>
  <si>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</si>
  <si>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</si>
  <si>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</si>
  <si>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</si>
  <si>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</si>
  <si>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</si>
  <si>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</si>
  <si>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</si>
  <si>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</si>
  <si>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</si>
  <si>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</si>
  <si>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</si>
  <si>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</si>
  <si>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</si>
  <si>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</si>
  <si>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</si>
  <si>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</si>
  <si>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</si>
  <si>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</si>
  <si>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</si>
  <si>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</si>
  <si>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</si>
  <si>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</si>
  <si>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</si>
  <si>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</si>
  <si>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</si>
  <si>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</si>
  <si>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</si>
  <si>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</si>
  <si>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</si>
  <si>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</si>
  <si>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</si>
  <si>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</si>
  <si>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</si>
  <si>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</si>
  <si>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</si>
  <si>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</si>
  <si>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</si>
  <si>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</si>
  <si>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</si>
  <si>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</si>
  <si>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</si>
  <si>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</si>
  <si>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</si>
  <si>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</si>
  <si>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</si>
  <si>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</si>
  <si>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</si>
  <si>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</si>
  <si>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</si>
  <si>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</si>
  <si>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</si>
  <si>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</si>
  <si>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</si>
  <si>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</si>
  <si>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</si>
  <si>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</si>
  <si>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</si>
  <si>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</si>
  <si>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</si>
  <si>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</si>
  <si>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</si>
  <si>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</si>
  <si>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</si>
  <si>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</si>
  <si>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</si>
  <si>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</si>
  <si>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</si>
  <si>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</si>
  <si>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</si>
  <si>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</si>
  <si>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</si>
  <si>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</si>
  <si>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</si>
  <si>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</si>
  <si>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</si>
  <si>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</si>
  <si>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</si>
  <si>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</si>
  <si>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</si>
  <si>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</si>
  <si>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</si>
  <si>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</si>
  <si>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</si>
  <si>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</si>
  <si>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</si>
  <si>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</si>
  <si>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</si>
  <si>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</si>
  <si>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</si>
  <si>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</si>
  <si>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</si>
  <si>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</si>
  <si>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</si>
  <si>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</si>
  <si>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</si>
  <si>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</si>
  <si>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</si>
  <si>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</si>
  <si>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</si>
  <si>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</si>
  <si>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</si>
  <si>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</si>
  <si>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</si>
  <si>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</si>
  <si>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</si>
  <si>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</si>
  <si>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</si>
  <si>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</si>
  <si>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</si>
  <si>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</si>
  <si>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</si>
  <si>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</si>
  <si>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</si>
  <si>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</si>
  <si>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</si>
  <si>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</si>
  <si>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</si>
  <si>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</si>
  <si>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</si>
  <si>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</si>
  <si>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</si>
  <si>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</si>
  <si>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</si>
  <si>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</si>
  <si>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</si>
  <si>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</si>
  <si>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</si>
  <si>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</si>
  <si>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</si>
  <si>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</si>
  <si>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</si>
  <si>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</si>
  <si>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</si>
  <si>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</si>
  <si>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</si>
  <si>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</si>
  <si>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</si>
  <si>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</si>
  <si>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</si>
  <si>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</si>
  <si>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</si>
  <si>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</si>
  <si>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</si>
  <si>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</si>
  <si>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</si>
  <si>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</si>
  <si>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</si>
  <si>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</si>
  <si>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</si>
  <si>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</si>
  <si>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</si>
  <si>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</si>
  <si>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</si>
  <si>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</si>
  <si>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</si>
  <si>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</si>
  <si>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</si>
  <si>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</si>
  <si>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</si>
  <si>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</si>
  <si>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</si>
  <si>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</si>
  <si>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</si>
  <si>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</si>
  <si>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</si>
  <si>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</si>
  <si>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</si>
  <si>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</si>
  <si>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</si>
  <si>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</si>
  <si>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</si>
  <si>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</si>
  <si>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</si>
  <si>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</si>
  <si>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</si>
  <si>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</si>
  <si>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</si>
  <si>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</si>
  <si>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</si>
  <si>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</si>
  <si>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</si>
  <si>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</si>
  <si>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</si>
  <si>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</si>
  <si>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</si>
  <si>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</si>
  <si>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</si>
  <si>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</si>
  <si>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</si>
  <si>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</si>
  <si>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</si>
  <si>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</si>
  <si>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</si>
  <si>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</si>
  <si>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</si>
  <si>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</si>
  <si>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</si>
  <si>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</si>
  <si>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</si>
  <si>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</si>
  <si>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</si>
  <si>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</si>
  <si>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</si>
  <si>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</si>
  <si>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</si>
  <si>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</si>
  <si>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</si>
  <si>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</si>
  <si>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</si>
  <si>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</si>
  <si>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</si>
  <si>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</si>
  <si>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</si>
  <si>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</si>
  <si>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</si>
  <si>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</si>
  <si>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</si>
  <si>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</si>
  <si>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</si>
  <si>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</si>
  <si>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</si>
  <si>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</si>
  <si>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</si>
  <si>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</si>
  <si>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</si>
  <si>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</si>
  <si>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</si>
  <si>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</si>
  <si>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</si>
  <si>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</si>
  <si>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</si>
  <si>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</si>
  <si>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</si>
  <si>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</si>
  <si>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</si>
  <si>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</si>
  <si>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</si>
  <si>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</si>
  <si>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</si>
  <si>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</si>
  <si>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</si>
  <si>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</si>
  <si>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</si>
  <si>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</si>
  <si>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</si>
  <si>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</si>
  <si>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</si>
  <si>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</si>
  <si>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</si>
  <si>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</si>
  <si>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</si>
  <si>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</si>
  <si>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</si>
  <si>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</si>
  <si>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</si>
  <si>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</si>
  <si>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</si>
  <si>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</si>
  <si>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</si>
  <si>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</si>
  <si>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</si>
  <si>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</si>
  <si>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</si>
  <si>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</si>
  <si>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</si>
  <si>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</si>
  <si>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</si>
  <si>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</si>
  <si>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</si>
  <si>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</si>
  <si>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</si>
  <si>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</si>
  <si>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</si>
  <si>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</si>
  <si>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</si>
  <si>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</si>
  <si>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</si>
  <si>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</si>
  <si>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</si>
  <si>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</si>
  <si>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</si>
  <si>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</si>
  <si>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</si>
  <si>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</si>
  <si>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</si>
  <si>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</si>
  <si>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</si>
  <si>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</si>
  <si>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</si>
  <si>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</si>
  <si>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</si>
  <si>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</si>
  <si>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</si>
  <si>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</si>
  <si>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</si>
  <si>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</si>
  <si>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</si>
  <si>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</si>
  <si>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</si>
  <si>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</si>
  <si>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</si>
  <si>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</si>
  <si>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</si>
  <si>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</si>
  <si>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</si>
  <si>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</si>
  <si>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</si>
  <si>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</si>
  <si>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</si>
  <si>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</si>
  <si>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</si>
  <si>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</si>
  <si>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</si>
  <si>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</si>
  <si>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</si>
  <si>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</si>
  <si>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</si>
  <si>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</si>
  <si>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</si>
  <si>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</si>
  <si>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</si>
  <si>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</si>
  <si>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</si>
  <si>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</si>
  <si>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</si>
  <si>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</si>
  <si>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</si>
  <si>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</si>
  <si>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</si>
  <si>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</si>
  <si>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</si>
  <si>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</si>
  <si>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</si>
  <si>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</si>
  <si>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</si>
  <si>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</si>
  <si>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</si>
  <si>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</si>
  <si>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</si>
  <si>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</si>
  <si>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</si>
  <si>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</si>
  <si>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</si>
  <si>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</si>
  <si>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</si>
  <si>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</si>
  <si>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</si>
  <si>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</si>
  <si>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</si>
  <si>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</si>
  <si>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</si>
  <si>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</si>
  <si>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</si>
  <si>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</si>
  <si>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</si>
  <si>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</si>
  <si>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</si>
  <si>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</si>
  <si>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</si>
  <si>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</si>
  <si>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</si>
  <si>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</si>
  <si>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</si>
  <si>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</si>
  <si>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</si>
  <si>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</si>
  <si>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</si>
  <si>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</si>
  <si>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</si>
  <si>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</si>
  <si>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</si>
  <si>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</si>
  <si>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</si>
  <si>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</si>
  <si>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</si>
  <si>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</si>
  <si>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</si>
  <si>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</si>
  <si>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</si>
  <si>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</si>
  <si>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</si>
  <si>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</si>
  <si>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</si>
  <si>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</si>
  <si>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</si>
  <si>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</si>
  <si>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</si>
  <si>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</si>
  <si>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</si>
  <si>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</si>
  <si>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</si>
  <si>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</si>
  <si>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</si>
  <si>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</si>
  <si>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</si>
  <si>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</si>
  <si>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</si>
  <si>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</si>
  <si>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</si>
  <si>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</si>
  <si>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</si>
  <si>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</si>
  <si>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</si>
  <si>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</si>
  <si>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</si>
  <si>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</si>
  <si>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</si>
  <si>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</si>
  <si>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</si>
  <si>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</si>
  <si>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</si>
  <si>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</si>
  <si>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</si>
  <si>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</si>
  <si>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</si>
  <si>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</si>
  <si>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</si>
  <si>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</si>
  <si>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</si>
  <si>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</si>
  <si>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</si>
  <si>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</si>
  <si>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</si>
  <si>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</si>
  <si>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</si>
  <si>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</si>
  <si>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</si>
  <si>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</si>
  <si>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</si>
  <si>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</si>
  <si>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</si>
  <si>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</si>
  <si>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</si>
  <si>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</si>
  <si>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</si>
  <si>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</si>
  <si>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</si>
  <si>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</si>
  <si>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</si>
  <si>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</si>
  <si>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</si>
  <si>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</si>
  <si>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</si>
  <si>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</si>
  <si>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</si>
  <si>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</si>
  <si>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</si>
  <si>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</si>
  <si>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</si>
  <si>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</si>
  <si>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</si>
  <si>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</si>
  <si>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</si>
  <si>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</si>
  <si>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</si>
  <si>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</si>
  <si>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</si>
  <si>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</si>
  <si>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</si>
  <si>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</si>
  <si>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</si>
  <si>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</si>
  <si>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</si>
  <si>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</si>
  <si>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</si>
  <si>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</si>
  <si>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</si>
  <si>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</si>
  <si>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</si>
  <si>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</si>
  <si>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</si>
  <si>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</si>
  <si>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</si>
  <si>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</si>
  <si>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</si>
  <si>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</si>
  <si>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</si>
  <si>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</si>
  <si>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</si>
  <si>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</si>
  <si>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</si>
  <si>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</si>
  <si>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</si>
  <si>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</si>
  <si>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</si>
  <si>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</si>
  <si>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</si>
  <si>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</si>
  <si>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</si>
  <si>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</si>
  <si>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</si>
  <si>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</si>
  <si>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</si>
  <si>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</si>
  <si>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</si>
  <si>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</si>
  <si>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</si>
  <si>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</si>
  <si>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</si>
  <si>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</si>
  <si>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</si>
  <si>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</si>
  <si>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</si>
  <si>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</si>
  <si>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</si>
  <si>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</si>
  <si>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</si>
  <si>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</si>
  <si>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</si>
  <si>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</si>
  <si>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</si>
  <si>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</si>
  <si>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</si>
  <si>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</si>
  <si>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</si>
  <si>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</si>
  <si>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</si>
  <si>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</si>
  <si>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</si>
  <si>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</si>
  <si>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</si>
  <si>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</si>
  <si>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</si>
  <si>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</si>
  <si>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</si>
  <si>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</si>
  <si>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</si>
  <si>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</si>
  <si>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</si>
  <si>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</si>
  <si>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</si>
  <si>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</si>
  <si>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</si>
  <si>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</si>
  <si>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</si>
  <si>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</si>
  <si>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</si>
  <si>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</si>
  <si>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</si>
  <si>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</si>
  <si>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</si>
  <si>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</si>
  <si>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</si>
  <si>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</si>
  <si>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</si>
  <si>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</si>
  <si>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</si>
  <si>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</si>
  <si>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</si>
  <si>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</si>
  <si>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</si>
  <si>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</si>
  <si>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</si>
  <si>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</si>
  <si>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</si>
  <si>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</si>
  <si>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</si>
  <si>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</si>
  <si>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</si>
  <si>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</si>
  <si>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</si>
  <si>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</si>
  <si>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</si>
  <si>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</si>
  <si>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</si>
  <si>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</si>
  <si>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</si>
  <si>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</si>
  <si>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</si>
  <si>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</si>
  <si>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</si>
  <si>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</si>
  <si>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</si>
  <si>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</si>
  <si>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</si>
  <si>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</si>
  <si>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</si>
  <si>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</si>
  <si>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</si>
  <si>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</si>
  <si>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</si>
  <si>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</si>
  <si>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</si>
  <si>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</si>
  <si>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</si>
  <si>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</si>
  <si>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</si>
  <si>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</si>
  <si>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</si>
  <si>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</si>
  <si>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</si>
  <si>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</si>
  <si>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</si>
  <si>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</si>
  <si>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</si>
  <si>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</si>
  <si>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</si>
  <si>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</si>
  <si>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</si>
  <si>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</si>
  <si>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</si>
  <si>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</si>
  <si>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</si>
  <si>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</si>
  <si>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</si>
  <si>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</si>
  <si>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</si>
  <si>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</si>
  <si>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</si>
  <si>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</si>
  <si>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</si>
  <si>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</si>
  <si>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</si>
  <si>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</si>
  <si>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</si>
  <si>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</si>
  <si>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</si>
  <si>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</si>
  <si>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</si>
  <si>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</si>
  <si>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</si>
  <si>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</si>
  <si>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</si>
  <si>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</si>
  <si>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</si>
  <si>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</si>
  <si>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</si>
  <si>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</si>
  <si>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</si>
  <si>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</si>
  <si>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</si>
  <si>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</si>
  <si>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</si>
  <si>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</si>
  <si>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</si>
  <si>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</si>
  <si>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</si>
  <si>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</si>
  <si>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</si>
  <si>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</si>
  <si>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</si>
  <si>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</si>
  <si>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</si>
  <si>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</si>
  <si>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</si>
  <si>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</si>
  <si>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</si>
  <si>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</si>
  <si>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</si>
  <si>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</si>
  <si>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</si>
  <si>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</si>
  <si>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</si>
  <si>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</si>
  <si>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</si>
  <si>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</si>
  <si>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</si>
  <si>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</si>
  <si>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</si>
  <si>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</si>
  <si>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</si>
  <si>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</si>
  <si>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</si>
  <si>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</si>
  <si>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</si>
  <si>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</si>
  <si>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</si>
  <si>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</si>
  <si>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</si>
  <si>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</si>
  <si>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</si>
  <si>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</si>
  <si>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</si>
  <si>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</si>
  <si>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</si>
  <si>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</si>
  <si>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</si>
  <si>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</si>
  <si>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</si>
  <si>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</si>
  <si>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</si>
  <si>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</si>
  <si>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</si>
  <si>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</si>
  <si>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</si>
  <si>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</si>
  <si>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</si>
  <si>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</si>
  <si>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</si>
  <si>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</si>
  <si>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</si>
  <si>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</si>
  <si>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</si>
  <si>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</si>
  <si>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</si>
  <si>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</si>
  <si>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</si>
  <si>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</si>
  <si>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</si>
  <si>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</si>
  <si>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</si>
  <si>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</si>
  <si>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</si>
  <si>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</si>
  <si>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</si>
  <si>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</si>
  <si>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</si>
  <si>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</si>
  <si>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</si>
  <si>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</si>
  <si>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</si>
  <si>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</si>
  <si>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</si>
  <si>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</si>
  <si>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</si>
  <si>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</si>
  <si>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</si>
  <si>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</si>
  <si>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</si>
  <si>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</si>
  <si>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</si>
  <si>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</si>
  <si>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</si>
  <si>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</si>
  <si>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</si>
  <si>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</si>
  <si>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</si>
  <si>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</si>
  <si>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</si>
  <si>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</si>
  <si>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</si>
  <si>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</si>
  <si>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</si>
  <si>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</si>
  <si>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</si>
  <si>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</si>
  <si>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</si>
  <si>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</si>
  <si>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</si>
  <si>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</si>
  <si>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</si>
  <si>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</si>
  <si>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</si>
  <si>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</si>
  <si>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</si>
  <si>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</si>
  <si>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</si>
  <si>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</si>
  <si>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</si>
  <si>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</si>
  <si>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</si>
  <si>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</si>
  <si>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</si>
  <si>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</si>
  <si>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</si>
  <si>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</si>
  <si>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</si>
  <si>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</si>
  <si>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</si>
  <si>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</si>
  <si>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</si>
  <si>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</si>
  <si>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</si>
  <si>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</si>
  <si>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</si>
  <si>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</si>
  <si>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</si>
  <si>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</si>
  <si>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</si>
  <si>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</si>
  <si>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</si>
  <si>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</si>
  <si>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</si>
  <si>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</si>
  <si>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</si>
  <si>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</si>
  <si>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</si>
  <si>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</si>
  <si>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</si>
  <si>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</si>
  <si>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</si>
  <si>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</si>
  <si>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</si>
  <si>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</si>
  <si>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</si>
  <si>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</si>
  <si>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</si>
  <si>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</si>
  <si>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</si>
  <si>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</si>
  <si>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</si>
  <si>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</si>
  <si>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</si>
  <si>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</si>
  <si>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</si>
  <si>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</si>
  <si>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</si>
  <si>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</si>
  <si>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</si>
  <si>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</si>
  <si>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</si>
  <si>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</si>
  <si>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</si>
  <si>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</si>
  <si>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</si>
  <si>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</si>
  <si>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</si>
  <si>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</si>
  <si>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</si>
  <si>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</si>
  <si>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</si>
  <si>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</si>
  <si>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</si>
  <si>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</si>
  <si>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</si>
  <si>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</si>
  <si>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</si>
  <si>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</si>
  <si>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</si>
  <si>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</si>
  <si>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</si>
  <si>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</si>
  <si>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</si>
  <si>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</si>
  <si>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</si>
  <si>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</si>
  <si>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</si>
  <si>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</si>
  <si>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</si>
  <si>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</si>
  <si>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</si>
  <si>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</si>
  <si>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</si>
  <si>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</si>
  <si>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</si>
  <si>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</si>
  <si>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</si>
  <si>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</si>
  <si>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</si>
  <si>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</si>
  <si>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</si>
  <si>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</si>
  <si>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</si>
  <si>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</si>
  <si>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</si>
  <si>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</si>
  <si>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</si>
  <si>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</si>
  <si>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</si>
  <si>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</si>
  <si>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</si>
  <si>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</si>
  <si>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</si>
  <si>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</si>
  <si>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</si>
  <si>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</si>
  <si>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</si>
  <si>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</si>
  <si>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</si>
  <si>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</si>
  <si>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</si>
  <si>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</si>
  <si>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</si>
  <si>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</si>
  <si>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</si>
  <si>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</si>
  <si>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</si>
  <si>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</si>
  <si>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</si>
  <si>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</si>
  <si>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</si>
  <si>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</si>
  <si>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</si>
  <si>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</si>
  <si>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</si>
  <si>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</si>
  <si>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</si>
  <si>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</si>
  <si>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</si>
  <si>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</si>
  <si>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</si>
  <si>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</si>
  <si>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</si>
  <si>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</si>
  <si>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</si>
  <si>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</si>
  <si>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</si>
  <si>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</si>
  <si>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</si>
  <si>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</si>
  <si>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</si>
  <si>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</si>
  <si>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</si>
  <si>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</si>
  <si>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</si>
  <si>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</si>
  <si>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</si>
  <si>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</si>
  <si>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</si>
  <si>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</si>
  <si>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</si>
  <si>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</si>
  <si>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</si>
  <si>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</si>
  <si>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</si>
  <si>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</si>
  <si>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</si>
  <si>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</si>
  <si>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</si>
  <si>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</si>
  <si>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</si>
  <si>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</si>
  <si>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</si>
  <si>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</si>
  <si>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</si>
  <si>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</si>
  <si>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</si>
  <si>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</si>
  <si>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</si>
  <si>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</si>
  <si>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</si>
  <si>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</si>
  <si>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</si>
  <si>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</si>
  <si>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</si>
  <si>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</si>
  <si>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</si>
  <si>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</si>
  <si>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</si>
  <si>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</si>
  <si>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</si>
  <si>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</si>
  <si>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</si>
  <si>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</si>
  <si>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</si>
  <si>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</si>
  <si>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</si>
  <si>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</si>
  <si>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</si>
  <si>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</si>
  <si>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</si>
  <si>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</si>
  <si>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</si>
  <si>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</si>
  <si>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</si>
  <si>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</si>
  <si>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</si>
  <si>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</si>
  <si>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</si>
  <si>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</si>
  <si>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</si>
  <si>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</si>
  <si>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</si>
  <si>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</si>
  <si>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</si>
  <si>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</si>
  <si>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</si>
  <si>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</si>
  <si>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</si>
  <si>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</si>
  <si>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</si>
  <si>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</si>
  <si>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</si>
  <si>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</si>
  <si>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</si>
  <si>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</si>
  <si>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</si>
  <si>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</si>
  <si>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</si>
  <si>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</si>
  <si>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</si>
  <si>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</si>
  <si>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</si>
  <si>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</si>
  <si>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</si>
  <si>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</si>
  <si>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</si>
  <si>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</si>
  <si>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</si>
  <si>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</si>
  <si>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</si>
  <si>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</si>
  <si>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</si>
  <si>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</si>
  <si>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</si>
  <si>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</si>
  <si>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</si>
  <si>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</si>
  <si>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</si>
  <si>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</si>
  <si>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</si>
  <si>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</si>
  <si>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</si>
  <si>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</si>
  <si>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</si>
  <si>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</si>
  <si>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</si>
  <si>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</si>
  <si>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</si>
  <si>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</si>
  <si>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</si>
  <si>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</si>
  <si>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</si>
  <si>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</si>
  <si>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</si>
  <si>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</si>
  <si>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</si>
  <si>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</si>
  <si>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</si>
  <si>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</si>
  <si>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</si>
  <si>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</si>
  <si>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</si>
  <si>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</si>
  <si>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</si>
  <si>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</si>
  <si>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</si>
  <si>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</si>
  <si>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</si>
  <si>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</si>
  <si>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</si>
  <si>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</si>
  <si>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</si>
  <si>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</si>
  <si>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</si>
  <si>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</si>
  <si>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</si>
  <si>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</si>
  <si>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</si>
  <si>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</si>
  <si>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</si>
  <si>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</si>
  <si>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</si>
  <si>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</si>
  <si>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</si>
  <si>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</si>
  <si>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</si>
  <si>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</si>
  <si>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</si>
  <si>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</si>
  <si>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</si>
  <si>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</si>
  <si>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</si>
  <si>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</si>
  <si>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</si>
  <si>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</si>
  <si>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</si>
  <si>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</si>
  <si>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</si>
  <si>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</si>
  <si>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</si>
  <si>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</si>
  <si>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</si>
  <si>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</si>
  <si>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</si>
  <si>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</si>
  <si>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</si>
  <si>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</si>
  <si>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</si>
  <si>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</si>
  <si>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</si>
  <si>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</si>
  <si>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</si>
  <si>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</si>
  <si>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</si>
  <si>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</si>
  <si>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</si>
  <si>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</si>
  <si>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</si>
  <si>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</si>
  <si>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</si>
  <si>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</si>
  <si>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</si>
  <si>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</si>
  <si>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</si>
  <si>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</si>
  <si>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</si>
  <si>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</si>
  <si>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</si>
  <si>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</si>
  <si>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</si>
  <si>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</si>
  <si>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</si>
  <si>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</si>
  <si>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</si>
  <si>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</si>
  <si>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</si>
  <si>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</si>
  <si>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</si>
  <si>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</si>
  <si>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</si>
  <si>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</si>
  <si>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</si>
  <si>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</si>
  <si>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</si>
  <si>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</si>
  <si>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</si>
  <si>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</si>
  <si>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</si>
  <si>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</si>
  <si>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</si>
  <si>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</si>
  <si>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</si>
  <si>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</si>
  <si>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</si>
  <si>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</si>
  <si>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</si>
  <si>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</si>
  <si>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</si>
  <si>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</si>
  <si>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</si>
  <si>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</si>
  <si>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</si>
  <si>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</si>
  <si>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</si>
  <si>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</si>
  <si>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</si>
  <si>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</si>
  <si>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</si>
  <si>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</si>
  <si>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</si>
  <si>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</si>
  <si>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</si>
  <si>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</si>
  <si>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</si>
  <si>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</si>
  <si>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</si>
  <si>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</si>
  <si>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</si>
  <si>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</si>
  <si>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</si>
  <si>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</si>
  <si>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</si>
  <si>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</si>
  <si>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</si>
  <si>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</si>
  <si>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</si>
  <si>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</si>
  <si>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</si>
  <si>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</si>
  <si>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</si>
  <si>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</si>
  <si>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</si>
  <si>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</si>
  <si>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</si>
  <si>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</si>
  <si>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</si>
  <si>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</si>
  <si>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</si>
  <si>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</si>
  <si>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</si>
  <si>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</si>
  <si>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</si>
  <si>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</si>
  <si>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</si>
  <si>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</si>
  <si>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</si>
  <si>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</si>
  <si>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</si>
  <si>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</si>
  <si>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</si>
  <si>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</si>
  <si>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</si>
  <si>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</si>
  <si>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</si>
  <si>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</si>
  <si>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</si>
  <si>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</si>
  <si>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</si>
  <si>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</si>
  <si>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</si>
  <si>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</si>
  <si>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</si>
  <si>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</si>
  <si>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</si>
  <si>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</si>
  <si>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</si>
  <si>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</si>
  <si>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</si>
  <si>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</si>
  <si>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</si>
  <si>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</si>
  <si>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</si>
  <si>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</si>
  <si>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</si>
  <si>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</si>
  <si>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</si>
  <si>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</si>
  <si>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</si>
  <si>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</si>
  <si>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</si>
  <si>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</si>
  <si>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</si>
  <si>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</si>
  <si>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</si>
  <si>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</si>
  <si>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</si>
  <si>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</si>
  <si>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</si>
  <si>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</si>
  <si>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</si>
  <si>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</si>
  <si>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</si>
  <si>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</si>
  <si>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</si>
  <si>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</si>
  <si>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</si>
  <si>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</si>
  <si>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</si>
  <si>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</si>
  <si>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</si>
  <si>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</si>
  <si>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</si>
  <si>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</si>
  <si>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</si>
  <si>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</si>
  <si>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</si>
  <si>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</si>
  <si>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</si>
  <si>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</si>
  <si>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</si>
  <si>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</si>
  <si>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</si>
  <si>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</si>
  <si>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</si>
  <si>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</si>
  <si>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</si>
  <si>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</si>
  <si>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</si>
  <si>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</si>
  <si>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</si>
  <si>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</si>
  <si>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</si>
  <si>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</si>
  <si>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</si>
  <si>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</si>
  <si>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</si>
  <si>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</si>
  <si>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</si>
  <si>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</si>
  <si>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</si>
  <si>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</si>
  <si>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</si>
  <si>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</si>
  <si>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</si>
  <si>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</si>
  <si>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</si>
  <si>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</si>
  <si>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</si>
  <si>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</si>
  <si>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</si>
  <si>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</si>
  <si>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</si>
  <si>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</si>
  <si>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</si>
  <si>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</si>
  <si>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</si>
  <si>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</si>
  <si>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</si>
  <si>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</si>
  <si>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</si>
  <si>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</si>
  <si>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</si>
  <si>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</si>
  <si>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</si>
  <si>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</si>
  <si>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</si>
  <si>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</si>
  <si>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</si>
  <si>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</si>
  <si>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</si>
  <si>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</si>
  <si>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</si>
  <si>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</si>
  <si>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</si>
  <si>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</si>
  <si>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</si>
  <si>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</si>
  <si>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</si>
  <si>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</si>
  <si>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</si>
  <si>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</si>
  <si>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</si>
  <si>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</si>
  <si>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</si>
  <si>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</si>
  <si>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</si>
  <si>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</si>
  <si>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</si>
  <si>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</si>
  <si>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</si>
  <si>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</si>
  <si>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</si>
  <si>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</si>
  <si>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</si>
  <si>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</si>
  <si>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</si>
  <si>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</si>
  <si>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</si>
  <si>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</si>
  <si>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</si>
  <si>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</si>
  <si>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</si>
  <si>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</si>
  <si>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</si>
  <si>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</si>
  <si>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</si>
  <si>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</si>
  <si>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</si>
  <si>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</si>
  <si>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</si>
  <si>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</si>
  <si>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</si>
  <si>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</si>
  <si>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</si>
  <si>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</si>
  <si>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</si>
  <si>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</si>
  <si>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</si>
  <si>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</si>
  <si>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</si>
  <si>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</si>
  <si>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</si>
  <si>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</si>
  <si>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</si>
  <si>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</si>
  <si>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</si>
  <si>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</si>
  <si>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</si>
  <si>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</si>
  <si>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</si>
  <si>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</si>
  <si>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</si>
  <si>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</si>
  <si>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</si>
  <si>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</si>
  <si>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</si>
  <si>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</si>
  <si>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</si>
  <si>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</si>
  <si>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</si>
  <si>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</si>
  <si>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</si>
  <si>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</si>
  <si>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</si>
  <si>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</si>
  <si>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</si>
  <si>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</si>
  <si>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</si>
  <si>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</si>
  <si>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</si>
  <si>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</si>
  <si>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</si>
  <si>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</si>
  <si>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</si>
  <si>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</si>
  <si>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</si>
  <si>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</si>
  <si>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</si>
  <si>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</si>
  <si>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</si>
  <si>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</si>
  <si>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</si>
  <si>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</si>
  <si>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</si>
  <si>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</si>
  <si>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</si>
  <si>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</si>
  <si>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</si>
  <si>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</si>
  <si>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</si>
  <si>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</si>
  <si>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</si>
  <si>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</si>
  <si>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</si>
  <si>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</si>
  <si>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</si>
  <si>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</si>
  <si>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</si>
  <si>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</si>
  <si>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</si>
  <si>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</si>
  <si>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</si>
  <si>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</si>
  <si>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</si>
  <si>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</si>
  <si>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</si>
  <si>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</si>
  <si>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</si>
  <si>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</si>
  <si>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</si>
  <si>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</si>
  <si>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</si>
  <si>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</si>
  <si>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</si>
  <si>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</si>
  <si>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</si>
  <si>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</si>
  <si>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</si>
  <si>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</si>
  <si>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</si>
  <si>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</si>
  <si>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</si>
  <si>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</si>
  <si>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</si>
  <si>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</si>
  <si>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</si>
  <si>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</si>
  <si>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</si>
  <si>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</si>
  <si>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</si>
  <si>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</si>
  <si>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</si>
  <si>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</si>
  <si>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</si>
  <si>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</si>
  <si>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</si>
  <si>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</si>
  <si>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</si>
  <si>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</si>
  <si>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</si>
  <si>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</si>
  <si>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</si>
  <si>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</si>
  <si>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</si>
  <si>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</si>
  <si>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</si>
  <si>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</si>
  <si>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</si>
  <si>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</si>
  <si>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</si>
  <si>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</si>
  <si>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</si>
  <si>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</si>
  <si>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</si>
  <si>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</si>
  <si>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</si>
  <si>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</si>
  <si>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</si>
  <si>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</si>
  <si>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</si>
  <si>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</si>
  <si>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</si>
  <si>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</si>
  <si>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</si>
  <si>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</si>
  <si>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</si>
  <si>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</si>
  <si>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</si>
  <si>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</si>
  <si>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</si>
  <si>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</si>
  <si>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</si>
  <si>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</si>
  <si>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</si>
  <si>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</si>
  <si>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</si>
  <si>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</si>
  <si>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</si>
  <si>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</si>
  <si>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</si>
  <si>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</si>
  <si>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</si>
  <si>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</si>
  <si>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</si>
  <si>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</si>
  <si>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</si>
  <si>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</si>
  <si>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</si>
  <si>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</si>
  <si>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</si>
  <si>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</si>
  <si>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</si>
  <si>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</si>
  <si>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</si>
  <si>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</si>
  <si>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</si>
  <si>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</si>
  <si>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</si>
  <si>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</si>
  <si>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</si>
  <si>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</si>
  <si>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</si>
  <si>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</si>
  <si>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</si>
  <si>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</si>
  <si>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</si>
  <si>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</si>
  <si>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</si>
  <si>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</si>
  <si>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</si>
  <si>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</si>
  <si>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</si>
  <si>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</si>
  <si>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</si>
  <si>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</si>
  <si>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</si>
  <si>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</si>
  <si>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</si>
  <si>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</si>
  <si>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</si>
  <si>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</si>
  <si>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</si>
  <si>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</si>
  <si>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</si>
  <si>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</si>
  <si>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</si>
  <si>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</si>
  <si>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</si>
  <si>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</si>
  <si>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</si>
  <si>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</si>
  <si>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</si>
  <si>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</si>
  <si>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</si>
  <si>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</si>
  <si>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</si>
  <si>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</si>
  <si>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</si>
  <si>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</si>
  <si>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</si>
  <si>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</si>
  <si>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</si>
  <si>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</si>
  <si>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</si>
  <si>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</si>
  <si>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</si>
  <si>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</si>
  <si>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</si>
  <si>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</si>
  <si>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</si>
  <si>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</si>
  <si>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</si>
  <si>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</si>
  <si>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</si>
  <si>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</si>
  <si>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</si>
  <si>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</si>
  <si>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</si>
  <si>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</si>
  <si>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</si>
  <si>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</si>
  <si>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</si>
  <si>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</si>
  <si>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</si>
  <si>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</si>
  <si>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</si>
  <si>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</si>
  <si>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</si>
  <si>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</si>
  <si>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</si>
  <si>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</si>
  <si>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</si>
  <si>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</si>
  <si>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</si>
  <si>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</si>
  <si>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</si>
  <si>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</si>
  <si>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</si>
  <si>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</si>
  <si>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</si>
  <si>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</si>
  <si>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</si>
  <si>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</si>
  <si>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</si>
  <si>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</si>
  <si>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</si>
  <si>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</si>
  <si>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</si>
  <si>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</si>
  <si>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</si>
  <si>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</si>
  <si>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</si>
  <si>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</si>
  <si>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</si>
  <si>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</si>
  <si>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</si>
  <si>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</si>
  <si>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</si>
  <si>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</si>
  <si>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</si>
  <si>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</si>
  <si>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</si>
  <si>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</si>
  <si>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</si>
  <si>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</si>
  <si>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</si>
  <si>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</si>
  <si>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</si>
  <si>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</si>
  <si>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</si>
  <si>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</si>
  <si>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</si>
  <si>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</si>
  <si>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</si>
  <si>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</si>
  <si>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</si>
  <si>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</si>
  <si>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</si>
  <si>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</si>
  <si>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</si>
  <si>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</si>
  <si>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</si>
  <si>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</si>
  <si>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</si>
  <si>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</si>
  <si>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</si>
  <si>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</si>
  <si>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</si>
  <si>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</si>
  <si>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</si>
  <si>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</si>
  <si>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</si>
  <si>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</si>
  <si>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</si>
  <si>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</si>
  <si>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</si>
  <si>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</si>
  <si>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</si>
  <si>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</si>
  <si>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</si>
  <si>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</si>
  <si>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</si>
  <si>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</si>
  <si>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</si>
  <si>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</si>
  <si>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</si>
  <si>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</si>
  <si>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</si>
  <si>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</si>
  <si>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</si>
  <si>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</si>
  <si>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</si>
  <si>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</si>
  <si>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</si>
  <si>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</si>
  <si>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</si>
  <si>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</si>
  <si>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</si>
  <si>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</si>
  <si>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</si>
  <si>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</si>
  <si>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</si>
  <si>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</si>
  <si>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</si>
  <si>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</si>
  <si>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</si>
  <si>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</si>
  <si>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</si>
  <si>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</si>
  <si>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</si>
  <si>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</si>
  <si>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</si>
  <si>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</si>
  <si>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</si>
  <si>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</si>
  <si>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</si>
  <si>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</si>
  <si>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</si>
  <si>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</si>
  <si>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</si>
  <si>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</si>
  <si>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</si>
  <si>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</si>
  <si>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</si>
  <si>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</si>
  <si>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</si>
  <si>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</si>
  <si>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</si>
  <si>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</si>
  <si>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</si>
  <si>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</si>
  <si>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</si>
  <si>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</si>
  <si>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</si>
  <si>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</si>
  <si>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</si>
  <si>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</si>
  <si>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</si>
  <si>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</si>
  <si>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</si>
  <si>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</si>
  <si>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</si>
  <si>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</si>
  <si>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</si>
  <si>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</si>
  <si>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</si>
  <si>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</si>
  <si>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</si>
  <si>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</si>
  <si>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</si>
  <si>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</si>
  <si>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</si>
  <si>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</si>
  <si>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</si>
  <si>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</si>
  <si>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</si>
  <si>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</si>
  <si>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</si>
  <si>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</si>
  <si>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</si>
  <si>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</si>
  <si>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</si>
  <si>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</si>
  <si>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</si>
  <si>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</si>
  <si>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</si>
  <si>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</si>
  <si>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</si>
  <si>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</si>
  <si>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</si>
  <si>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</si>
  <si>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</si>
  <si>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</si>
  <si>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</si>
  <si>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</si>
  <si>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</si>
  <si>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</si>
  <si>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</si>
  <si>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</si>
  <si>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</si>
  <si>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</si>
  <si>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</si>
  <si>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</si>
  <si>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</si>
  <si>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</si>
  <si>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</si>
  <si>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</si>
  <si>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</si>
  <si>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</si>
  <si>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</si>
  <si>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</si>
  <si>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</si>
  <si>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</si>
  <si>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</si>
  <si>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</si>
  <si>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</si>
  <si>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</si>
  <si>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</si>
  <si>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</si>
  <si>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</si>
  <si>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</si>
  <si>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</si>
  <si>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</si>
  <si>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</si>
  <si>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</si>
  <si>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</si>
  <si>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</si>
  <si>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</si>
  <si>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</si>
  <si>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</si>
  <si>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</si>
  <si>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</si>
  <si>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</si>
  <si>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</si>
  <si>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</si>
  <si>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</si>
  <si>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</si>
  <si>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</si>
  <si>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</si>
  <si>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</si>
  <si>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</si>
  <si>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</si>
  <si>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</si>
  <si>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</si>
  <si>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</si>
  <si>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</si>
  <si>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</si>
  <si>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</si>
  <si>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</si>
  <si>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</si>
  <si>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</si>
  <si>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</si>
  <si>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</si>
  <si>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</si>
  <si>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</si>
  <si>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</si>
  <si>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</si>
  <si>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</si>
  <si>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</si>
  <si>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</si>
  <si>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</si>
  <si>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</si>
  <si>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</si>
  <si>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</si>
  <si>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</si>
  <si>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</si>
  <si>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</si>
  <si>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</si>
  <si>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</si>
  <si>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</si>
  <si>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</si>
  <si>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</si>
  <si>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</si>
  <si>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</si>
  <si>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</si>
  <si>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</si>
  <si>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</si>
  <si>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</si>
  <si>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</si>
  <si>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</si>
  <si>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</si>
  <si>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</si>
  <si>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</si>
  <si>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</si>
  <si>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</si>
  <si>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</si>
  <si>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</si>
  <si>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</si>
  <si>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</si>
  <si>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</si>
  <si>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</si>
  <si>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</si>
  <si>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</si>
  <si>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</si>
  <si>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</si>
  <si>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</si>
  <si>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</si>
  <si>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</si>
  <si>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</si>
  <si>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</si>
  <si>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</si>
  <si>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</si>
  <si>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</si>
  <si>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</si>
  <si>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</si>
  <si>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</si>
  <si>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</si>
  <si>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</si>
  <si>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</si>
  <si>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</si>
  <si>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</si>
  <si>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</si>
  <si>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</si>
  <si>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</si>
  <si>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</si>
  <si>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</si>
  <si>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</si>
  <si>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</si>
  <si>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</si>
  <si>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</si>
  <si>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</si>
  <si>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</si>
  <si>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</si>
  <si>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</si>
  <si>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</si>
  <si>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</si>
  <si>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</si>
  <si>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</si>
  <si>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</si>
  <si>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</si>
  <si>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</si>
  <si>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</si>
  <si>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</si>
  <si>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</si>
  <si>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</si>
  <si>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</si>
  <si>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</si>
  <si>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</si>
  <si>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</si>
  <si>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</si>
  <si>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</si>
  <si>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</si>
  <si>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</si>
  <si>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</si>
  <si>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</si>
  <si>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</si>
  <si>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</si>
  <si>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</si>
  <si>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</si>
  <si>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</si>
  <si>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</si>
  <si>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</si>
  <si>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</si>
  <si>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</si>
  <si>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</si>
  <si>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</si>
  <si>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</si>
  <si>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</si>
  <si>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</si>
  <si>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</si>
  <si>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</si>
  <si>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</si>
  <si>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</si>
  <si>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</si>
  <si>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</si>
  <si>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</si>
  <si>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</si>
  <si>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</si>
  <si>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</si>
  <si>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</si>
  <si>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</si>
  <si>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</si>
  <si>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</si>
  <si>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</si>
  <si>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</si>
  <si>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</si>
  <si>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</si>
  <si>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</si>
  <si>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</si>
  <si>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</si>
  <si>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</si>
  <si>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</si>
  <si>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</si>
  <si>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</si>
  <si>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</si>
  <si>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</si>
  <si>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</si>
  <si>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</si>
  <si>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</si>
  <si>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</si>
  <si>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</si>
  <si>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</si>
  <si>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</si>
  <si>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</si>
  <si>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</si>
  <si>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</si>
  <si>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</si>
  <si>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</si>
  <si>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</si>
  <si>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</si>
  <si>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</si>
  <si>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</si>
  <si>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</si>
  <si>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</si>
  <si>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</si>
  <si>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</si>
  <si>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</si>
  <si>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</si>
  <si>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</si>
  <si>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</si>
  <si>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</si>
  <si>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</si>
  <si>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</si>
  <si>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</si>
  <si>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</si>
  <si>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</si>
  <si>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</si>
  <si>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</si>
  <si>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</si>
  <si>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</si>
  <si>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</si>
  <si>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</si>
  <si>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</si>
  <si>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</si>
  <si>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</si>
  <si>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</si>
  <si>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</si>
  <si>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</si>
  <si>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</si>
  <si>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</si>
  <si>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</si>
  <si>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</si>
  <si>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</si>
  <si>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</si>
  <si>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</si>
  <si>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</si>
  <si>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</si>
  <si>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</si>
  <si>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</si>
  <si>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</si>
  <si>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</si>
  <si>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</si>
  <si>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</si>
  <si>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</si>
  <si>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</si>
  <si>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</si>
  <si>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</si>
  <si>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</si>
  <si>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</si>
  <si>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</si>
  <si>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</si>
  <si>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</si>
  <si>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</si>
  <si>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</si>
  <si>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</si>
  <si>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</si>
  <si>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</si>
  <si>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</si>
  <si>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</si>
  <si>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</si>
  <si>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</si>
  <si>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</si>
  <si>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</si>
  <si>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</si>
  <si>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</si>
  <si>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</si>
  <si>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</si>
  <si>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</si>
  <si>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</si>
  <si>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</si>
  <si>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</si>
  <si>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</si>
  <si>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</si>
  <si>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</si>
  <si>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</si>
  <si>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</si>
  <si>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</si>
  <si>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</si>
  <si>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</si>
  <si>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</si>
  <si>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</si>
  <si>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</si>
  <si>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</si>
  <si>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</si>
  <si>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</si>
  <si>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</si>
  <si>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</si>
  <si>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</si>
  <si>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</si>
  <si>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</si>
  <si>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</si>
  <si>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</si>
  <si>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</si>
  <si>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</si>
  <si>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</si>
  <si>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</si>
  <si>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</si>
  <si>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</si>
  <si>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</si>
  <si>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</si>
  <si>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</si>
  <si>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</si>
  <si>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</si>
  <si>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</si>
  <si>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</si>
  <si>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</si>
  <si>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</si>
  <si>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</si>
  <si>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</si>
  <si>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</si>
  <si>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</si>
  <si>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</si>
  <si>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</si>
  <si>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</si>
  <si>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</si>
  <si>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</si>
  <si>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</si>
  <si>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</si>
  <si>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</si>
  <si>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</si>
  <si>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</si>
  <si>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</si>
  <si>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</si>
  <si>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</si>
  <si>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</si>
  <si>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</si>
  <si>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</si>
  <si>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</si>
  <si>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</si>
  <si>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</si>
  <si>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</si>
  <si>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</si>
  <si>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</si>
  <si>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</si>
  <si>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</si>
  <si>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</si>
  <si>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</si>
  <si>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</si>
  <si>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</si>
  <si>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</si>
  <si>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</si>
  <si>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</si>
  <si>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</si>
  <si>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</si>
  <si>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</si>
  <si>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</si>
  <si>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</si>
  <si>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</si>
  <si>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</si>
  <si>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</si>
  <si>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</si>
  <si>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</si>
  <si>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</si>
  <si>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</si>
  <si>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</si>
  <si>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</si>
  <si>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</si>
  <si>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</si>
  <si>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</si>
  <si>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</si>
  <si>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</si>
  <si>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</si>
  <si>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</si>
  <si>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</si>
  <si>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</si>
  <si>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</si>
  <si>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</si>
  <si>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</si>
  <si>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</si>
  <si>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</si>
  <si>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</si>
  <si>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</si>
  <si>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</si>
  <si>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</si>
  <si>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</si>
  <si>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</si>
  <si>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</si>
  <si>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</si>
  <si>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</si>
  <si>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</si>
  <si>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</si>
  <si>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</si>
  <si>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</si>
  <si>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</si>
  <si>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</si>
  <si>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</si>
  <si>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</si>
  <si>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</si>
  <si>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</si>
  <si>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</si>
  <si>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</si>
  <si>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</si>
  <si>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</si>
  <si>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</si>
  <si>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</si>
  <si>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</si>
  <si>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</si>
  <si>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</si>
  <si>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</si>
  <si>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</si>
  <si>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</si>
  <si>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</si>
  <si>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</si>
  <si>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</si>
  <si>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</si>
  <si>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</si>
  <si>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</si>
  <si>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</si>
  <si>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</si>
  <si>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</si>
  <si>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</si>
  <si>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</si>
  <si>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</si>
  <si>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</si>
  <si>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</si>
  <si>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</si>
  <si>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</si>
  <si>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</si>
  <si>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</si>
  <si>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</si>
  <si>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</si>
  <si>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</si>
  <si>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</si>
  <si>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</si>
  <si>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</si>
  <si>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</si>
  <si>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</si>
  <si>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</si>
  <si>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</si>
  <si>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</si>
  <si>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</si>
  <si>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</si>
  <si>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</si>
  <si>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</si>
  <si>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</si>
  <si>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</si>
  <si>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</si>
  <si>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</si>
  <si>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</si>
  <si>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</si>
  <si>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</si>
  <si>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</si>
  <si>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</si>
  <si>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</si>
  <si>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</si>
  <si>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</si>
  <si>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</si>
  <si>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</si>
  <si>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</si>
  <si>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</si>
  <si>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</si>
  <si>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</si>
  <si>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</si>
  <si>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</si>
  <si>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</si>
  <si>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</si>
  <si>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</si>
  <si>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</si>
  <si>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</si>
  <si>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</si>
  <si>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</si>
  <si>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</si>
  <si>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</si>
  <si>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</si>
  <si>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</si>
  <si>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</si>
  <si>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</si>
  <si>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</si>
  <si>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</si>
  <si>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</si>
  <si>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</si>
  <si>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</si>
  <si>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</si>
  <si>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</si>
  <si>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</si>
  <si>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</si>
  <si>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</si>
  <si>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</si>
  <si>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</si>
  <si>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</si>
  <si>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</si>
  <si>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</si>
  <si>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</si>
  <si>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</si>
  <si>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</si>
  <si>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</si>
  <si>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</si>
  <si>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</si>
  <si>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</si>
  <si>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</si>
  <si>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</si>
  <si>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</si>
  <si>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</si>
  <si>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</si>
  <si>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</si>
  <si>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</si>
  <si>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</si>
  <si>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</si>
  <si>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</si>
  <si>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</si>
  <si>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</si>
  <si>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</si>
  <si>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</si>
  <si>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</si>
  <si>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</si>
  <si>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</si>
  <si>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</si>
  <si>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</si>
  <si>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</si>
  <si>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</si>
  <si>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</si>
  <si>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</si>
  <si>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</si>
  <si>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</si>
  <si>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</si>
  <si>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</si>
  <si>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</si>
  <si>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</si>
  <si>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</si>
  <si>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</si>
  <si>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</si>
  <si>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</si>
  <si>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</si>
  <si>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</si>
  <si>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</si>
  <si>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</si>
  <si>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</si>
  <si>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</si>
  <si>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</si>
  <si>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</si>
  <si>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</si>
  <si>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</si>
  <si>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</si>
  <si>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</si>
  <si>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</si>
  <si>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</si>
  <si>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</si>
  <si>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</si>
  <si>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</si>
  <si>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</si>
  <si>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</si>
  <si>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</si>
  <si>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</si>
  <si>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</si>
  <si>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</si>
  <si>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</si>
  <si>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</si>
  <si>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</si>
  <si>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</si>
  <si>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</si>
  <si>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</si>
  <si>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</si>
  <si>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</si>
  <si>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</si>
  <si>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</si>
  <si>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</si>
  <si>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</si>
  <si>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</si>
  <si>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</si>
  <si>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</si>
  <si>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</si>
  <si>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</si>
  <si>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</si>
  <si>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</si>
  <si>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</si>
  <si>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</si>
  <si>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</si>
  <si>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</si>
  <si>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</si>
  <si>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</si>
  <si>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</si>
  <si>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</si>
  <si>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</si>
  <si>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</si>
  <si>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</si>
  <si>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</si>
  <si>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</si>
  <si>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</si>
  <si>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</si>
  <si>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</si>
  <si>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</si>
  <si>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</si>
  <si>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</si>
  <si>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</si>
  <si>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</si>
  <si>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</si>
  <si>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</si>
  <si>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</si>
  <si>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</si>
  <si>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</si>
  <si>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</si>
  <si>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</si>
  <si>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</si>
  <si>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</si>
  <si>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</si>
  <si>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</si>
  <si>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</si>
  <si>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</si>
  <si>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</si>
  <si>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</si>
  <si>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</si>
  <si>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</si>
  <si>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</si>
  <si>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</si>
  <si>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</si>
  <si>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</si>
  <si>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</si>
  <si>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</si>
  <si>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</si>
  <si>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</si>
  <si>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</si>
  <si>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</si>
  <si>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</si>
  <si>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</si>
  <si>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</si>
  <si>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</si>
  <si>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</si>
  <si>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</si>
  <si>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</si>
  <si>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</si>
  <si>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</si>
  <si>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</si>
  <si>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</si>
  <si>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</si>
  <si>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</si>
  <si>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</si>
  <si>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</si>
  <si>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</si>
  <si>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</si>
  <si>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</si>
  <si>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</si>
  <si>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</si>
  <si>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</si>
  <si>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</si>
  <si>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</si>
  <si>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</si>
  <si>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</si>
  <si>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</si>
  <si>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</si>
  <si>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</si>
  <si>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</si>
  <si>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</si>
  <si>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</si>
  <si>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</si>
  <si>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</si>
  <si>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</si>
  <si>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</si>
  <si>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</si>
  <si>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</si>
  <si>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</si>
  <si>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</si>
  <si>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</si>
  <si>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</si>
  <si>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</si>
  <si>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</si>
  <si>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</si>
  <si>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</si>
  <si>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</si>
  <si>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</si>
  <si>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</si>
  <si>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</si>
  <si>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</si>
  <si>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</si>
  <si>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</si>
  <si>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</si>
  <si>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</si>
  <si>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</si>
  <si>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</si>
  <si>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</si>
  <si>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</si>
  <si>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</si>
  <si>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</si>
  <si>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</si>
  <si>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</si>
  <si>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</si>
  <si>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</si>
  <si>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</si>
  <si>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</si>
  <si>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</si>
  <si>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</si>
  <si>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</si>
  <si>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</si>
  <si>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</si>
  <si>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</si>
  <si>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</si>
  <si>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</si>
  <si>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</si>
  <si>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</si>
  <si>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</si>
  <si>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</si>
  <si>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</si>
  <si>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</si>
  <si>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</si>
  <si>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</si>
  <si>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</si>
  <si>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</si>
  <si>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</si>
  <si>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</si>
  <si>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</si>
  <si>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</si>
  <si>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</si>
  <si>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</si>
  <si>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</si>
  <si>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</si>
  <si>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</si>
  <si>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</si>
  <si>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</si>
  <si>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</si>
  <si>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</si>
  <si>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</si>
  <si>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</si>
  <si>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</si>
  <si>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</si>
  <si>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</si>
  <si>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</si>
  <si>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</si>
  <si>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</si>
  <si>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</si>
  <si>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</si>
  <si>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</si>
  <si>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</si>
  <si>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</si>
  <si>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</si>
  <si>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</si>
  <si>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</si>
  <si>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</si>
  <si>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</si>
  <si>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</si>
  <si>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</si>
  <si>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</si>
  <si>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</si>
  <si>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</si>
  <si>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</si>
  <si>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</si>
  <si>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</si>
  <si>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</si>
  <si>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</si>
  <si>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</si>
  <si>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</si>
  <si>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</si>
  <si>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</si>
  <si>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</si>
  <si>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</si>
  <si>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</si>
  <si>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</si>
  <si>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</si>
  <si>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</si>
  <si>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</si>
  <si>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</si>
  <si>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</si>
  <si>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</si>
  <si>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</si>
  <si>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</si>
  <si>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</si>
  <si>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</si>
  <si>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</si>
  <si>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</si>
  <si>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</si>
  <si>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</si>
  <si>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</si>
  <si>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</si>
  <si>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</si>
  <si>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</si>
  <si>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</si>
  <si>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</si>
  <si>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</si>
  <si>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</si>
  <si>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</si>
  <si>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</si>
  <si>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</si>
  <si>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</si>
  <si>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</si>
  <si>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</si>
  <si>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</si>
  <si>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</si>
  <si>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</si>
  <si>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</si>
  <si>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</si>
  <si>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</si>
  <si>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</si>
  <si>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</si>
  <si>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</si>
  <si>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</si>
  <si>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</si>
  <si>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</si>
  <si>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</si>
  <si>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</si>
  <si>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</si>
  <si>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</si>
  <si>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</si>
  <si>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</si>
  <si>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</si>
  <si>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</si>
  <si>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</si>
  <si>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</si>
  <si>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</si>
  <si>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</si>
  <si>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</si>
  <si>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</si>
  <si>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</si>
  <si>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</si>
  <si>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</si>
  <si>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</si>
  <si>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</si>
  <si>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</si>
  <si>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</si>
  <si>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</si>
  <si>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</si>
  <si>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</si>
  <si>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</si>
  <si>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</si>
  <si>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</si>
  <si>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</si>
  <si>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</si>
  <si>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</si>
  <si>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</si>
  <si>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</si>
  <si>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</si>
  <si>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</si>
  <si>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</si>
  <si>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</si>
  <si>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</si>
  <si>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</si>
  <si>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</si>
  <si>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</si>
  <si>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</si>
  <si>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</si>
  <si>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</si>
  <si>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</si>
  <si>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</si>
  <si>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</si>
  <si>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</si>
  <si>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</si>
  <si>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</si>
  <si>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</si>
  <si>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</si>
  <si>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</si>
  <si>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</si>
  <si>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</si>
  <si>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</si>
  <si>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</si>
  <si>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</si>
  <si>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</si>
  <si>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</si>
  <si>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</si>
  <si>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</si>
  <si>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</si>
  <si>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</si>
  <si>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</si>
  <si>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</si>
  <si>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</si>
  <si>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</si>
  <si>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</si>
  <si>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</si>
  <si>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</si>
  <si>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</si>
  <si>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</si>
  <si>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</si>
  <si>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</si>
  <si>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</si>
  <si>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</si>
  <si>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</si>
  <si>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</si>
  <si>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</si>
  <si>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</si>
  <si>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</si>
  <si>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</si>
  <si>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</si>
  <si>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</si>
  <si>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</si>
  <si>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</si>
  <si>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</si>
  <si>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</si>
  <si>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</si>
  <si>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</si>
  <si>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</si>
  <si>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</si>
  <si>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</si>
  <si>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</si>
  <si>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</si>
  <si>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</si>
  <si>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</si>
  <si>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</si>
  <si>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</si>
  <si>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</si>
  <si>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</si>
  <si>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</si>
  <si>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</si>
  <si>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</si>
  <si>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</si>
  <si>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</si>
  <si>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</si>
  <si>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</si>
  <si>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</si>
  <si>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</si>
  <si>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</si>
  <si>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</si>
  <si>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</si>
  <si>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</si>
  <si>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</si>
  <si>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</si>
  <si>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</si>
  <si>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</si>
  <si>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</si>
  <si>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</si>
  <si>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</si>
  <si>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</si>
  <si>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</si>
  <si>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</si>
  <si>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</si>
  <si>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</si>
  <si>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</si>
  <si>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</si>
  <si>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</si>
  <si>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</si>
  <si>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</si>
  <si>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</si>
  <si>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</si>
  <si>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</si>
  <si>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</si>
  <si>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</si>
  <si>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</si>
  <si>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</si>
  <si>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</si>
  <si>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</si>
  <si>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</si>
  <si>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</si>
  <si>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</si>
  <si>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</si>
  <si>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</si>
  <si>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</si>
  <si>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</si>
  <si>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</si>
  <si>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</si>
  <si>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</si>
  <si>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</si>
  <si>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</si>
  <si>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</si>
  <si>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</si>
  <si>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</si>
  <si>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</si>
  <si>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</si>
  <si>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</si>
  <si>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</si>
  <si>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</si>
  <si>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</si>
  <si>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</si>
  <si>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</si>
  <si>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</si>
  <si>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</si>
  <si>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</si>
  <si>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</si>
  <si>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</si>
  <si>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</si>
  <si>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</si>
  <si>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</si>
  <si>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</si>
  <si>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</si>
  <si>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</si>
  <si>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</si>
  <si>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</si>
  <si>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</si>
  <si>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</si>
  <si>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</si>
  <si>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</si>
  <si>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</si>
  <si>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</si>
  <si>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</si>
  <si>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</si>
  <si>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</si>
  <si>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</si>
  <si>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</si>
  <si>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</si>
  <si>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</si>
  <si>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</si>
  <si>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</si>
  <si>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</si>
  <si>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</si>
  <si>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</si>
  <si>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</si>
  <si>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</si>
  <si>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</si>
  <si>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</si>
  <si>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</si>
  <si>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</si>
  <si>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</si>
  <si>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</si>
  <si>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</si>
  <si>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</si>
  <si>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</si>
  <si>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</si>
  <si>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</si>
  <si>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</si>
  <si>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</si>
  <si>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</si>
  <si>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</si>
  <si>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</si>
  <si>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</si>
  <si>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</si>
  <si>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</si>
  <si>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</si>
  <si>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</si>
  <si>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</si>
  <si>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</si>
  <si>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</si>
  <si>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</si>
  <si>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</si>
  <si>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</si>
  <si>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</si>
  <si>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</si>
  <si>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</si>
  <si>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</si>
  <si>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</si>
  <si>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</si>
  <si>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</si>
  <si>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</si>
  <si>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</si>
  <si>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</si>
  <si>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</si>
  <si>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</si>
  <si>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</si>
  <si>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</si>
  <si>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</si>
  <si>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</si>
  <si>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</si>
  <si>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</si>
  <si>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</si>
  <si>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</si>
  <si>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</si>
  <si>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</si>
  <si>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</si>
  <si>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</si>
  <si>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</si>
  <si>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</si>
  <si>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</si>
  <si>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</si>
  <si>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</si>
  <si>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</si>
  <si>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</si>
  <si>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</si>
  <si>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</si>
  <si>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</si>
  <si>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</si>
  <si>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</si>
  <si>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</si>
  <si>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</si>
  <si>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</si>
  <si>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</si>
  <si>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</si>
  <si>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</si>
  <si>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</si>
  <si>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</si>
  <si>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</si>
  <si>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</si>
  <si>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</si>
  <si>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</si>
  <si>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</si>
  <si>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</si>
  <si>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</si>
  <si>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</si>
  <si>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</si>
  <si>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</si>
  <si>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</si>
  <si>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</si>
  <si>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</si>
  <si>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</si>
  <si>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</si>
  <si>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</si>
  <si>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</si>
  <si>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</si>
  <si>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</si>
  <si>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</si>
  <si>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</si>
  <si>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</si>
  <si>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</si>
  <si>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</si>
  <si>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</si>
  <si>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</si>
  <si>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</si>
  <si>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</si>
  <si>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</si>
  <si>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</si>
  <si>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</si>
  <si>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</si>
  <si>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</si>
  <si>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</si>
  <si>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</si>
  <si>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</si>
  <si>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</si>
  <si>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</si>
  <si>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</si>
  <si>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</si>
  <si>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</si>
  <si>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</si>
  <si>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</si>
  <si>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</si>
  <si>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</si>
  <si>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</si>
  <si>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</si>
  <si>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</si>
  <si>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</si>
  <si>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</si>
  <si>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</si>
  <si>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</si>
  <si>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</si>
  <si>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</si>
  <si>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</si>
  <si>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</si>
  <si>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</si>
  <si>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</si>
  <si>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</si>
  <si>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</si>
  <si>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</si>
  <si>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</si>
  <si>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</si>
  <si>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</si>
  <si>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</si>
  <si>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</si>
  <si>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</si>
  <si>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</si>
  <si>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</si>
  <si>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</si>
  <si>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</si>
  <si>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</si>
  <si>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</si>
  <si>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</si>
  <si>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</si>
  <si>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</si>
  <si>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</si>
  <si>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</si>
  <si>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</si>
  <si>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</si>
  <si>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</si>
  <si>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</si>
  <si>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</si>
  <si>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</si>
  <si>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</si>
  <si>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</si>
  <si>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</si>
  <si>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</si>
  <si>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</si>
  <si>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</si>
  <si>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</si>
  <si>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</si>
  <si>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</si>
  <si>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</si>
  <si>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</si>
  <si>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</si>
  <si>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</si>
  <si>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</si>
  <si>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</si>
  <si>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</si>
  <si>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</si>
  <si>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</si>
  <si>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</si>
  <si>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</si>
  <si>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</si>
  <si>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</si>
  <si>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</si>
  <si>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</si>
  <si>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</si>
  <si>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</si>
  <si>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</si>
  <si>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</si>
  <si>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</si>
  <si>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</si>
  <si>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</si>
  <si>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</si>
  <si>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</si>
  <si>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</si>
  <si>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</si>
  <si>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</si>
  <si>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</si>
  <si>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</si>
  <si>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</si>
  <si>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</si>
  <si>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</si>
  <si>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</si>
  <si>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</si>
  <si>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</si>
  <si>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</si>
  <si>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</si>
  <si>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</si>
  <si>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</si>
  <si>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</si>
  <si>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</si>
  <si>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</si>
  <si>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</si>
  <si>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</si>
  <si>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</si>
  <si>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</si>
  <si>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</si>
  <si>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</si>
  <si>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</si>
  <si>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</si>
  <si>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</si>
  <si>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</si>
  <si>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</si>
  <si>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</si>
  <si>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</si>
  <si>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</si>
  <si>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</si>
  <si>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</si>
  <si>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</si>
  <si>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</si>
  <si>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</si>
  <si>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</si>
  <si>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</si>
  <si>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</si>
  <si>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</si>
  <si>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</si>
  <si>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</si>
  <si>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</si>
  <si>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</si>
  <si>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</si>
  <si>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</si>
  <si>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</si>
  <si>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</si>
  <si>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</si>
  <si>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</si>
  <si>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</si>
  <si>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</si>
  <si>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</si>
  <si>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</si>
  <si>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</si>
  <si>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</si>
  <si>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</si>
  <si>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</si>
  <si>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</si>
  <si>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</si>
  <si>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</si>
  <si>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</si>
  <si>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</si>
  <si>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</si>
  <si>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</si>
  <si>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</si>
  <si>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</si>
  <si>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</si>
  <si>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</si>
  <si>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</si>
  <si>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</si>
  <si>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</si>
  <si>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</si>
  <si>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</si>
  <si>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</si>
  <si>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</si>
  <si>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</si>
  <si>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</si>
  <si>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</si>
  <si>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</si>
  <si>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</si>
  <si>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</si>
  <si>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</si>
  <si>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</si>
  <si>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</si>
  <si>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</si>
  <si>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</si>
  <si>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</si>
  <si>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</si>
  <si>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</si>
  <si>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</si>
  <si>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</si>
  <si>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</si>
  <si>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</si>
  <si>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</si>
  <si>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</si>
  <si>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</si>
  <si>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</si>
  <si>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</si>
  <si>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</si>
  <si>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</si>
  <si>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</si>
  <si>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</si>
  <si>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</si>
  <si>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</si>
  <si>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</si>
  <si>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</si>
  <si>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</si>
  <si>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</si>
  <si>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</si>
  <si>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</si>
  <si>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</si>
  <si>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</si>
  <si>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</si>
  <si>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</si>
  <si>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</si>
  <si>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</si>
  <si>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</si>
  <si>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</si>
  <si>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</si>
  <si>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</si>
  <si>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</si>
  <si>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</si>
  <si>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</si>
  <si>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</si>
  <si>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</si>
  <si>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</si>
  <si>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</si>
  <si>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</si>
  <si>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</si>
  <si>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</si>
  <si>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</si>
  <si>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</si>
  <si>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</si>
  <si>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</si>
  <si>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</si>
  <si>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</si>
  <si>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</si>
  <si>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</si>
  <si>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</si>
  <si>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</si>
  <si>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</si>
  <si>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</si>
  <si>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</si>
  <si>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</si>
  <si>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</si>
  <si>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</si>
  <si>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</si>
  <si>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</si>
  <si>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</si>
  <si>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</si>
  <si>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</si>
  <si>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</si>
  <si>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</si>
  <si>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</si>
  <si>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</si>
  <si>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</si>
  <si>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</si>
  <si>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</si>
  <si>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</si>
  <si>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</si>
  <si>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</si>
  <si>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</si>
  <si>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</si>
  <si>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</si>
  <si>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</si>
  <si>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</si>
  <si>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</si>
  <si>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</si>
  <si>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</si>
  <si>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</si>
  <si>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</si>
  <si>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</si>
  <si>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</si>
  <si>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</si>
  <si>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</si>
  <si>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</si>
  <si>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</si>
  <si>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</si>
  <si>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</si>
  <si>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</si>
  <si>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</si>
  <si>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</si>
  <si>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</si>
  <si>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</si>
  <si>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</si>
  <si>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</si>
  <si>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</si>
  <si>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</si>
  <si>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</si>
  <si>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</si>
  <si>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</si>
  <si>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</si>
  <si>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</si>
  <si>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</si>
  <si>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</si>
  <si>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</si>
  <si>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</si>
  <si>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</si>
  <si>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</si>
  <si>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</si>
  <si>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</si>
  <si>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</si>
  <si>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</si>
  <si>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</si>
  <si>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</si>
  <si>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</si>
  <si>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</si>
  <si>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</si>
  <si>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</si>
  <si>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</si>
  <si>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</si>
  <si>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</si>
  <si>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</si>
  <si>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</si>
  <si>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</si>
  <si>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</si>
  <si>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</si>
  <si>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</si>
  <si>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</si>
  <si>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</si>
  <si>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</si>
  <si>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</si>
  <si>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</si>
  <si>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</si>
  <si>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</si>
  <si>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</si>
  <si>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</si>
  <si>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</si>
  <si>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</si>
  <si>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</si>
  <si>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</si>
  <si>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</si>
  <si>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</si>
  <si>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</si>
  <si>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</si>
  <si>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</si>
  <si>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</si>
  <si>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</si>
  <si>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</si>
  <si>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</si>
  <si>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</si>
  <si>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</si>
  <si>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</si>
  <si>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</si>
  <si>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</si>
  <si>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</si>
  <si>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</si>
  <si>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</si>
  <si>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</si>
  <si>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</si>
  <si>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</si>
  <si>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</si>
  <si>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</si>
  <si>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</si>
  <si>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</si>
  <si>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</si>
  <si>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</si>
  <si>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</si>
  <si>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</si>
  <si>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</si>
  <si>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</si>
  <si>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</si>
  <si>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</si>
  <si>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</si>
  <si>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</si>
  <si>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</si>
  <si>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</si>
  <si>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</si>
  <si>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</si>
  <si>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</si>
  <si>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</si>
  <si>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</si>
  <si>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</si>
  <si>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</si>
  <si>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</si>
  <si>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</si>
  <si>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</si>
  <si>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</si>
  <si>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</si>
  <si>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</si>
  <si>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</si>
  <si>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</si>
  <si>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</si>
  <si>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</si>
  <si>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</si>
  <si>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</si>
  <si>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</si>
  <si>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</si>
  <si>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</si>
  <si>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</si>
  <si>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</si>
  <si>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</si>
  <si>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</si>
  <si>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</si>
  <si>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</si>
  <si>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</si>
  <si>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</si>
  <si>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</si>
  <si>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</si>
  <si>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</si>
  <si>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</si>
  <si>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</si>
  <si>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</si>
  <si>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</si>
  <si>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</si>
  <si>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</si>
  <si>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</si>
  <si>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</si>
  <si>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</si>
  <si>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</si>
  <si>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</si>
  <si>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</si>
  <si>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</si>
  <si>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</si>
  <si>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</si>
  <si>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</si>
  <si>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</si>
  <si>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</si>
  <si>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</si>
  <si>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</si>
  <si>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</si>
  <si>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</si>
  <si>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</si>
  <si>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</si>
  <si>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</si>
  <si>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</si>
  <si>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</si>
  <si>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</si>
  <si>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</si>
  <si>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</si>
  <si>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</si>
  <si>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</si>
  <si>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</si>
  <si>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</si>
  <si>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</si>
  <si>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</si>
  <si>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</si>
  <si>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</si>
  <si>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</si>
  <si>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</si>
  <si>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</si>
  <si>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</si>
  <si>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</si>
  <si>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</si>
  <si>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</si>
  <si>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</si>
  <si>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</si>
  <si>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</si>
  <si>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</si>
  <si>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</si>
  <si>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</si>
  <si>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</si>
  <si>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</si>
  <si>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</si>
  <si>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</si>
  <si>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</si>
  <si>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</si>
  <si>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</si>
  <si>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</si>
  <si>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</si>
  <si>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</si>
  <si>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</si>
  <si>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</si>
  <si>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</si>
  <si>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</si>
  <si>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</si>
  <si>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</si>
  <si>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</si>
  <si>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</si>
  <si>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</si>
  <si>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</si>
  <si>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</si>
  <si>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</si>
  <si>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</si>
  <si>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</si>
  <si>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</si>
  <si>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</si>
  <si>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</si>
  <si>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</si>
  <si>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</si>
  <si>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</si>
  <si>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</si>
  <si>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</si>
  <si>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</si>
  <si>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</si>
  <si>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</si>
  <si>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</si>
  <si>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</si>
  <si>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</si>
  <si>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</si>
  <si>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</si>
  <si>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</si>
  <si>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</si>
  <si>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</si>
  <si>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</si>
  <si>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</si>
  <si>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</si>
  <si>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</si>
  <si>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</si>
  <si>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</si>
  <si>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</si>
  <si>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</si>
  <si>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</si>
  <si>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</si>
  <si>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</si>
  <si>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</si>
  <si>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</si>
  <si>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</si>
  <si>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</si>
  <si>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</si>
  <si>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</si>
  <si>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</si>
  <si>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</si>
  <si>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</si>
  <si>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</si>
  <si>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</si>
  <si>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</si>
  <si>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</si>
  <si>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</si>
  <si>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</si>
  <si>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</si>
  <si>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</si>
  <si>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</si>
  <si>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</si>
  <si>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</si>
  <si>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</si>
  <si>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</si>
  <si>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</si>
  <si>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</si>
  <si>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</si>
  <si>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</si>
  <si>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</si>
  <si>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</si>
  <si>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</si>
  <si>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</si>
  <si>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</si>
  <si>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</si>
  <si>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</si>
  <si>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</si>
  <si>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</si>
  <si>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</si>
  <si>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</si>
  <si>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</si>
  <si>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</si>
  <si>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</si>
  <si>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</si>
  <si>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</si>
  <si>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</si>
  <si>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</si>
  <si>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</si>
  <si>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</si>
  <si>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</si>
  <si>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</si>
  <si>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</si>
  <si>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</si>
  <si>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</si>
  <si>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</si>
  <si>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</si>
  <si>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</si>
  <si>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</si>
  <si>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</si>
  <si>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</si>
  <si>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</si>
  <si>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</si>
  <si>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</si>
  <si>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</si>
  <si>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</si>
  <si>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</si>
  <si>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</si>
  <si>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</si>
  <si>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</si>
  <si>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</si>
  <si>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</si>
  <si>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</si>
  <si>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</si>
  <si>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</si>
  <si>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</si>
  <si>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</si>
  <si>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</si>
  <si>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</si>
  <si>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</si>
  <si>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</si>
  <si>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</si>
  <si>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</si>
  <si>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</si>
  <si>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</si>
  <si>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</si>
  <si>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</si>
  <si>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</si>
  <si>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</si>
  <si>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</si>
  <si>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</si>
  <si>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</si>
  <si>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</si>
  <si>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</si>
  <si>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</si>
  <si>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</si>
  <si>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</si>
  <si>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</si>
  <si>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</si>
  <si>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</si>
  <si>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</si>
  <si>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</si>
  <si>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</si>
  <si>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</si>
  <si>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</si>
  <si>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</si>
  <si>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</si>
  <si>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</si>
  <si>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</si>
  <si>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</si>
  <si>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</si>
  <si>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</si>
  <si>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</si>
  <si>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</si>
  <si>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</si>
  <si>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</si>
  <si>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</si>
  <si>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</si>
  <si>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</si>
  <si>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</si>
  <si>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</si>
  <si>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</si>
  <si>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</si>
  <si>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</si>
  <si>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</si>
  <si>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</si>
  <si>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</si>
  <si>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</si>
  <si>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</si>
  <si>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</si>
  <si>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</si>
  <si>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</si>
  <si>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</si>
  <si>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</si>
  <si>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</si>
  <si>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</si>
  <si>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</si>
  <si>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</si>
  <si>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</si>
  <si>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</si>
  <si>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</si>
  <si>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</si>
  <si>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</si>
  <si>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</si>
  <si>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</si>
  <si>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</si>
  <si>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</si>
  <si>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</si>
  <si>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</si>
  <si>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</si>
  <si>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</si>
  <si>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</si>
  <si>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</si>
  <si>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</si>
  <si>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</si>
  <si>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</si>
  <si>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</si>
  <si>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</si>
  <si>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</si>
  <si>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</si>
  <si>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</si>
  <si>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</si>
  <si>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</si>
  <si>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</si>
  <si>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</si>
  <si>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</si>
  <si>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</si>
  <si>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</si>
  <si>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</si>
  <si>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</si>
  <si>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</si>
  <si>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</si>
  <si>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</si>
  <si>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</si>
  <si>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</si>
  <si>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</si>
  <si>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</si>
  <si>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</si>
  <si>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</si>
  <si>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</si>
  <si>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</si>
  <si>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</si>
  <si>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</si>
  <si>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</si>
  <si>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</si>
  <si>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</si>
  <si>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</si>
  <si>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</si>
  <si>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</si>
  <si>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</si>
  <si>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</si>
  <si>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</si>
  <si>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</si>
  <si>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</si>
  <si>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</si>
  <si>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</si>
  <si>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</si>
  <si>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</si>
  <si>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</si>
  <si>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</si>
  <si>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</si>
  <si>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</si>
  <si>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</si>
  <si>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</si>
  <si>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</si>
  <si>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</si>
  <si>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</si>
  <si>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</si>
  <si>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</si>
  <si>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</si>
  <si>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</si>
  <si>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</si>
  <si>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</si>
  <si>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</si>
  <si>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</si>
  <si>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</si>
  <si>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</si>
  <si>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</si>
  <si>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</si>
  <si>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</si>
  <si>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</si>
  <si>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</si>
  <si>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</si>
  <si>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</si>
  <si>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</si>
  <si>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</si>
  <si>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</si>
  <si>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</si>
  <si>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</si>
  <si>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</si>
  <si>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</si>
  <si>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</si>
  <si>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</si>
  <si>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</si>
  <si>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</si>
  <si>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</si>
  <si>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</si>
  <si>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</si>
  <si>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</si>
  <si>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</si>
  <si>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</si>
  <si>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</si>
  <si>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</si>
  <si>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</si>
  <si>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</si>
  <si>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</si>
  <si>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</si>
  <si>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</si>
  <si>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</si>
  <si>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</si>
  <si>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</si>
  <si>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</si>
  <si>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</si>
  <si>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</si>
  <si>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</si>
  <si>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</si>
  <si>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</si>
  <si>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</si>
  <si>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</si>
  <si>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</si>
  <si>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</si>
  <si>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</si>
  <si>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</si>
  <si>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</si>
  <si>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</si>
  <si>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</si>
  <si>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</si>
  <si>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</si>
  <si>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</si>
  <si>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</si>
  <si>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</si>
  <si>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</si>
  <si>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</si>
  <si>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</si>
  <si>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</si>
  <si>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</si>
  <si>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</si>
  <si>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</si>
  <si>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</si>
  <si>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</si>
  <si>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</si>
  <si>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</si>
  <si>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</si>
  <si>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</si>
  <si>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</si>
  <si>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</si>
  <si>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</si>
  <si>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</si>
  <si>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</si>
  <si>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</si>
  <si>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</si>
  <si>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</si>
  <si>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</si>
  <si>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</si>
  <si>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</si>
  <si>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</si>
  <si>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</si>
  <si>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</si>
  <si>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</si>
  <si>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</si>
  <si>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</si>
  <si>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</si>
  <si>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</si>
  <si>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</si>
  <si>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</si>
  <si>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</si>
  <si>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</si>
  <si>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</si>
  <si>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</si>
  <si>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</si>
  <si>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</si>
  <si>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</si>
  <si>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</si>
  <si>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</si>
  <si>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</si>
  <si>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</si>
  <si>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</si>
  <si>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</si>
  <si>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</si>
  <si>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</si>
  <si>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</si>
  <si>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</si>
  <si>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</si>
  <si>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</si>
  <si>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</si>
  <si>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</si>
  <si>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</si>
  <si>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</si>
  <si>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</si>
  <si>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</si>
  <si>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</si>
  <si>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</si>
  <si>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</si>
  <si>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</si>
  <si>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</si>
  <si>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</si>
  <si>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</si>
  <si>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</si>
  <si>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</si>
  <si>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</si>
  <si>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</si>
  <si>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</si>
  <si>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</si>
  <si>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</si>
  <si>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</si>
  <si>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</si>
  <si>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</si>
  <si>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</si>
  <si>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</si>
  <si>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</si>
  <si>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</si>
  <si>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</si>
  <si>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</si>
  <si>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</si>
  <si>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</si>
  <si>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</si>
  <si>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</si>
  <si>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</si>
  <si>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</si>
  <si>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</si>
  <si>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</si>
  <si>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</si>
  <si>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</si>
  <si>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</si>
  <si>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</si>
  <si>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</si>
  <si>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</si>
  <si>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</si>
  <si>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</si>
  <si>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</si>
  <si>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</si>
  <si>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</si>
  <si>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</si>
  <si>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</si>
  <si>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</si>
  <si>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</si>
  <si>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</si>
  <si>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</si>
  <si>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</si>
  <si>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</si>
  <si>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</si>
  <si>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</si>
  <si>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</si>
  <si>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</si>
  <si>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</si>
  <si>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</si>
  <si>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</si>
  <si>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</si>
  <si>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</si>
  <si>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</si>
  <si>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</si>
  <si>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</si>
  <si>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</si>
  <si>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</si>
  <si>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</si>
  <si>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</si>
  <si>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</si>
  <si>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</si>
  <si>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</si>
  <si>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</si>
  <si>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</si>
  <si>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</si>
  <si>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</si>
  <si>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</si>
  <si>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</si>
  <si>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</si>
  <si>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</si>
  <si>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</si>
  <si>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</si>
  <si>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</si>
  <si>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</si>
  <si>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</si>
  <si>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</si>
  <si>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</si>
  <si>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</si>
  <si>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</si>
  <si>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</si>
  <si>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</si>
  <si>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</si>
  <si>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</si>
  <si>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</si>
  <si>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</si>
  <si>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</si>
  <si>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</si>
  <si>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</si>
  <si>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</si>
  <si>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</si>
  <si>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</si>
  <si>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</si>
  <si>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</si>
  <si>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</si>
  <si>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</si>
  <si>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</si>
  <si>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</si>
  <si>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</si>
  <si>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</si>
  <si>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</si>
  <si>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</si>
  <si>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</si>
  <si>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</si>
  <si>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</si>
  <si>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</si>
  <si>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</si>
  <si>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</si>
  <si>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</si>
  <si>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</si>
  <si>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</si>
  <si>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</si>
  <si>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</si>
  <si>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</si>
  <si>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</si>
  <si>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</si>
  <si>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</si>
  <si>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</si>
  <si>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</si>
  <si>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</si>
  <si>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</si>
  <si>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</si>
  <si>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</si>
  <si>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</si>
  <si>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</si>
  <si>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</si>
  <si>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</si>
  <si>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</si>
  <si>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</si>
  <si>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</si>
  <si>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</si>
  <si>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</si>
  <si>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</si>
  <si>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</si>
  <si>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</si>
  <si>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</si>
  <si>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</si>
  <si>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</si>
  <si>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</si>
  <si>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</si>
  <si>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</si>
  <si>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</si>
  <si>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</si>
  <si>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</si>
  <si>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</si>
  <si>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</si>
  <si>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</si>
  <si>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</si>
  <si>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</si>
  <si>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</si>
  <si>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</si>
  <si>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</si>
  <si>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</si>
  <si>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</si>
  <si>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</si>
  <si>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</si>
  <si>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</si>
  <si>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</si>
  <si>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</si>
  <si>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</si>
  <si>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</si>
  <si>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</si>
  <si>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</si>
  <si>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</si>
  <si>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</si>
  <si>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</si>
  <si>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</si>
  <si>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</si>
  <si>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</si>
  <si>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</si>
  <si>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</si>
  <si>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</si>
  <si>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</si>
  <si>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</si>
  <si>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</si>
  <si>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</si>
  <si>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</si>
  <si>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</si>
  <si>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</si>
  <si>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</si>
  <si>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</si>
  <si>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</si>
  <si>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</si>
  <si>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</si>
  <si>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</si>
  <si>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</si>
  <si>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</si>
  <si>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</si>
  <si>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</si>
  <si>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</si>
  <si>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</si>
  <si>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</si>
  <si>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</si>
  <si>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</si>
  <si>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</si>
  <si>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</si>
  <si>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</si>
  <si>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</si>
  <si>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</si>
  <si>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</si>
  <si>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</si>
  <si>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</si>
  <si>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</si>
  <si>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</si>
  <si>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</si>
  <si>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</si>
  <si>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</si>
  <si>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</si>
  <si>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</si>
  <si>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</si>
  <si>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</si>
  <si>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</si>
  <si>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</si>
  <si>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</si>
  <si>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</si>
  <si>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</si>
  <si>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</si>
  <si>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</si>
  <si>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</si>
  <si>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</si>
  <si>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</si>
  <si>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</si>
  <si>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</si>
  <si>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</si>
  <si>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</si>
  <si>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</si>
  <si>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</si>
  <si>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</si>
  <si>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</si>
  <si>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</si>
  <si>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</si>
  <si>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</si>
  <si>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</si>
  <si>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</si>
  <si>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</si>
  <si>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</si>
  <si>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</si>
  <si>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</si>
  <si>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</si>
  <si>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</si>
  <si>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</si>
  <si>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</si>
  <si>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</si>
  <si>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</si>
  <si>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</si>
  <si>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</si>
  <si>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</si>
  <si>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</si>
  <si>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</si>
  <si>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</si>
  <si>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</si>
  <si>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</si>
  <si>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</si>
  <si>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</si>
  <si>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</si>
  <si>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</si>
  <si>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</si>
  <si>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</si>
  <si>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</si>
  <si>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</si>
  <si>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</si>
  <si>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</si>
  <si>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</si>
  <si>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</si>
  <si>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</si>
  <si>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</si>
  <si>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</si>
  <si>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</si>
  <si>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</si>
  <si>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</si>
  <si>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</si>
  <si>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</si>
  <si>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</si>
  <si>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</si>
  <si>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</si>
  <si>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</si>
  <si>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</si>
  <si>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</si>
  <si>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</si>
  <si>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</si>
  <si>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</si>
  <si>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</si>
  <si>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</si>
  <si>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</si>
  <si>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</si>
  <si>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</si>
  <si>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</si>
  <si>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</si>
  <si>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</si>
  <si>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</si>
  <si>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</si>
  <si>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</si>
  <si>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</si>
  <si>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</si>
  <si>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</si>
  <si>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</si>
  <si>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</si>
  <si>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</si>
  <si>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</si>
  <si>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</si>
  <si>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</si>
  <si>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</si>
  <si>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</si>
  <si>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</si>
  <si>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</si>
  <si>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</si>
  <si>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</si>
  <si>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</si>
  <si>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</si>
  <si>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</si>
  <si>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</si>
  <si>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</si>
  <si>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</si>
  <si>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</si>
  <si>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</si>
  <si>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</si>
  <si>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</si>
  <si>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</si>
  <si>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</si>
  <si>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</si>
  <si>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</si>
  <si>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</si>
  <si>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</si>
  <si>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</si>
  <si>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</si>
  <si>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</si>
  <si>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</si>
  <si>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</si>
  <si>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</si>
  <si>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</si>
  <si>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</si>
  <si>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</si>
  <si>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</si>
  <si>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</si>
  <si>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</si>
  <si>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</si>
  <si>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</si>
  <si>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</si>
  <si>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</si>
  <si>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</si>
  <si>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</si>
  <si>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</si>
  <si>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</si>
  <si>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</si>
  <si>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</si>
  <si>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</si>
  <si>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</si>
  <si>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</si>
  <si>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</si>
  <si>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</si>
  <si>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</si>
  <si>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</si>
  <si>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</si>
  <si>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</si>
  <si>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</si>
  <si>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</si>
  <si>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</si>
  <si>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</si>
  <si>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</si>
  <si>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</si>
  <si>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</si>
  <si>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</si>
  <si>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</si>
  <si>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</si>
  <si>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</si>
  <si>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</si>
  <si>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</si>
  <si>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</si>
  <si>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</si>
  <si>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</si>
  <si>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</si>
  <si>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</si>
  <si>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</si>
  <si>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</si>
  <si>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</si>
  <si>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</si>
  <si>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</si>
  <si>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</si>
  <si>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</si>
  <si>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</si>
  <si>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</si>
  <si>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</si>
  <si>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</si>
  <si>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</si>
  <si>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</si>
  <si>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</si>
  <si>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</si>
  <si>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</si>
  <si>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</si>
  <si>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</si>
  <si>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</si>
  <si>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</si>
  <si>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</si>
  <si>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</si>
  <si>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</si>
  <si>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</si>
  <si>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</si>
  <si>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</si>
  <si>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</si>
  <si>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</si>
  <si>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</si>
  <si>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</si>
  <si>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</si>
  <si>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</si>
  <si>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</si>
  <si>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</si>
  <si>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</si>
  <si>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</si>
  <si>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</si>
  <si>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</si>
  <si>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</si>
  <si>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</si>
  <si>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</si>
  <si>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</si>
  <si>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</si>
  <si>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</si>
  <si>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</si>
  <si>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</si>
  <si>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</si>
  <si>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</si>
  <si>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</si>
  <si>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</si>
  <si>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</si>
  <si>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</si>
  <si>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</si>
  <si>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</si>
  <si>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</si>
  <si>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</si>
  <si>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</si>
  <si>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</si>
  <si>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</si>
  <si>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</si>
  <si>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</si>
  <si>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</si>
  <si>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</si>
  <si>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</si>
  <si>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</si>
  <si>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</si>
  <si>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</si>
  <si>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</si>
  <si>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</si>
  <si>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</si>
  <si>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</si>
  <si>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</si>
  <si>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</si>
  <si>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</si>
  <si>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</si>
  <si>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</si>
  <si>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</si>
  <si>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</si>
  <si>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</si>
  <si>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</si>
  <si>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</si>
  <si>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</si>
  <si>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</si>
  <si>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</si>
  <si>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</si>
  <si>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</si>
  <si>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</si>
  <si>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</si>
  <si>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</si>
  <si>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</si>
  <si>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</si>
  <si>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</si>
  <si>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</si>
  <si>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</si>
  <si>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</si>
  <si>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</si>
  <si>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</si>
  <si>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</si>
  <si>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</si>
  <si>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</si>
  <si>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</si>
  <si>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</si>
  <si>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</si>
  <si>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</si>
  <si>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</si>
  <si>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</si>
  <si>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</si>
  <si>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</si>
  <si>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</si>
  <si>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</si>
  <si>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</si>
  <si>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</si>
  <si>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</si>
  <si>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</si>
  <si>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</si>
  <si>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</si>
  <si>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</si>
  <si>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</si>
  <si>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</si>
  <si>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</si>
  <si>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</si>
  <si>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</si>
  <si>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</si>
  <si>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</si>
  <si>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</si>
  <si>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</si>
  <si>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</si>
  <si>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</si>
  <si>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</si>
  <si>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</si>
  <si>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</si>
  <si>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</si>
  <si>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</si>
  <si>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</si>
  <si>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</si>
  <si>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</si>
  <si>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</si>
  <si>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</si>
  <si>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</si>
  <si>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</si>
  <si>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</si>
  <si>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</si>
  <si>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</si>
  <si>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</si>
  <si>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</si>
  <si>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</si>
  <si>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</si>
  <si>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</si>
  <si>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</si>
  <si>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</si>
  <si>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</si>
  <si>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</si>
  <si>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</si>
  <si>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</si>
  <si>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</si>
  <si>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</si>
  <si>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</si>
  <si>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</si>
  <si>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</si>
  <si>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</si>
  <si>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</si>
  <si>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</si>
  <si>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</si>
  <si>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</si>
  <si>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</si>
  <si>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</si>
  <si>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</si>
  <si>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</si>
  <si>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</si>
  <si>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</si>
  <si>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</si>
  <si>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</si>
  <si>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</si>
  <si>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</si>
  <si>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</si>
  <si>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</si>
  <si>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</si>
  <si>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</si>
  <si>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</si>
  <si>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</si>
  <si>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</si>
  <si>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</si>
  <si>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</si>
  <si>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</si>
  <si>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</si>
  <si>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</si>
  <si>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</si>
  <si>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</si>
  <si>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</si>
  <si>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</si>
  <si>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</si>
  <si>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</si>
  <si>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</si>
  <si>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</si>
  <si>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</si>
  <si>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</si>
  <si>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</si>
  <si>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</si>
  <si>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</si>
  <si>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</si>
  <si>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</si>
  <si>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</si>
  <si>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</si>
  <si>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</si>
  <si>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</si>
  <si>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</si>
  <si>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</si>
  <si>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</si>
  <si>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</si>
  <si>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</si>
  <si>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</si>
  <si>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</si>
  <si>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</si>
  <si>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</si>
  <si>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</si>
  <si>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</si>
  <si>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</si>
  <si>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</si>
  <si>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</si>
  <si>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</si>
  <si>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</si>
  <si>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</si>
  <si>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</si>
  <si>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</si>
  <si>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</si>
  <si>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</si>
  <si>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</si>
  <si>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</si>
  <si>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</si>
  <si>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</si>
  <si>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</si>
  <si>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</si>
  <si>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</si>
  <si>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</si>
  <si>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</si>
  <si>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</si>
  <si>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</si>
  <si>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</si>
  <si>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</si>
  <si>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</si>
  <si>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</si>
  <si>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</si>
  <si>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</si>
  <si>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</si>
  <si>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</si>
  <si>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</si>
  <si>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</si>
  <si>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</si>
  <si>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</si>
  <si>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</si>
  <si>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</si>
  <si>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</si>
  <si>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</si>
  <si>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</si>
  <si>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</si>
  <si>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</si>
  <si>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</si>
  <si>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</si>
  <si>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</si>
  <si>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</si>
  <si>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</si>
  <si>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</si>
  <si>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</si>
  <si>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</si>
  <si>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</si>
  <si>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</si>
  <si>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</si>
  <si>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</si>
  <si>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</si>
  <si>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</si>
  <si>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</si>
  <si>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</si>
  <si>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</si>
  <si>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</si>
  <si>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</si>
  <si>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</si>
  <si>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</si>
  <si>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</si>
  <si>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</si>
  <si>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</si>
  <si>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</si>
  <si>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</si>
  <si>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</si>
  <si>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</si>
  <si>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</si>
  <si>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</si>
  <si>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</si>
  <si>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</si>
  <si>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</si>
  <si>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</si>
  <si>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</si>
  <si>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</si>
  <si>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</si>
  <si>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</si>
  <si>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</si>
  <si>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</si>
  <si>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</si>
  <si>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</si>
  <si>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</si>
  <si>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</si>
  <si>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</si>
  <si>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</si>
  <si>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</si>
  <si>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</si>
  <si>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</si>
  <si>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</si>
  <si>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</si>
  <si>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</si>
  <si>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</si>
  <si>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</si>
  <si>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</si>
  <si>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</si>
  <si>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</si>
  <si>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</si>
  <si>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</si>
  <si>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</si>
  <si>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</si>
  <si>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</si>
  <si>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</si>
  <si>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</si>
  <si>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</si>
  <si>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</si>
  <si>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</si>
  <si>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</si>
  <si>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</si>
  <si>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</si>
  <si>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</si>
  <si>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</si>
  <si>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</si>
  <si>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</si>
  <si>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</si>
  <si>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</si>
  <si>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</si>
  <si>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</si>
  <si>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</si>
  <si>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</si>
  <si>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</si>
  <si>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</si>
  <si>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</si>
  <si>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</si>
  <si>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</si>
  <si>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</si>
  <si>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</si>
  <si>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</si>
  <si>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</si>
  <si>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</si>
  <si>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</si>
  <si>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</si>
  <si>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</si>
  <si>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</si>
  <si>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</si>
  <si>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</si>
  <si>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</si>
  <si>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</si>
  <si>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</si>
  <si>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</si>
  <si>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</si>
  <si>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</si>
  <si>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</si>
  <si>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</si>
  <si>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</si>
  <si>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</si>
  <si>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</si>
  <si>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</si>
  <si>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</si>
  <si>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</si>
  <si>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</si>
  <si>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</si>
  <si>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</si>
  <si>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</si>
  <si>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</si>
  <si>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</si>
  <si>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</si>
  <si>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</si>
  <si>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</si>
  <si>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</si>
  <si>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</si>
  <si>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</si>
  <si>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</si>
  <si>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</si>
  <si>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</si>
  <si>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</si>
  <si>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</si>
  <si>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</si>
  <si>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</si>
  <si>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</si>
  <si>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</si>
  <si>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</si>
  <si>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</si>
  <si>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</si>
  <si>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</si>
  <si>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</si>
  <si>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</si>
  <si>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</si>
  <si>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</si>
  <si>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</si>
  <si>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</si>
  <si>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</si>
  <si>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</si>
  <si>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</si>
  <si>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</si>
  <si>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</si>
  <si>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</si>
  <si>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</si>
  <si>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</si>
  <si>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</si>
  <si>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</si>
  <si>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</si>
  <si>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</si>
  <si>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</si>
  <si>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</si>
  <si>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</si>
  <si>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</si>
  <si>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</si>
  <si>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</si>
  <si>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</si>
  <si>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</si>
  <si>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</si>
  <si>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</si>
  <si>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</si>
  <si>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</si>
  <si>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</si>
  <si>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</si>
  <si>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</si>
  <si>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</si>
  <si>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</si>
  <si>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</si>
  <si>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</si>
  <si>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</si>
  <si>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</si>
  <si>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</si>
  <si>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</si>
  <si>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</si>
  <si>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</si>
  <si>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</si>
  <si>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</si>
  <si>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</si>
  <si>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</si>
  <si>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</si>
  <si>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</si>
  <si>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</si>
  <si>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</si>
  <si>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</si>
  <si>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</si>
  <si>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</si>
  <si>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</si>
  <si>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</si>
  <si>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</si>
  <si>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</si>
  <si>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</si>
  <si>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</si>
  <si>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</si>
  <si>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</si>
  <si>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</si>
  <si>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</si>
  <si>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</si>
  <si>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</si>
  <si>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</si>
  <si>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</si>
  <si>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</si>
  <si>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</si>
  <si>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</si>
  <si>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</si>
  <si>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</si>
  <si>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</si>
  <si>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</si>
  <si>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</si>
  <si>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</si>
  <si>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</si>
  <si>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</si>
  <si>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</si>
  <si>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</si>
  <si>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</si>
  <si>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</si>
  <si>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</si>
  <si>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</si>
  <si>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</si>
  <si>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</si>
  <si>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</si>
  <si>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</si>
  <si>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</si>
  <si>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</si>
  <si>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</si>
  <si>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</si>
  <si>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</si>
  <si>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</si>
  <si>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</si>
  <si>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</si>
  <si>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</si>
  <si>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</si>
  <si>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</si>
  <si>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</si>
  <si>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</si>
  <si>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</si>
  <si>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</si>
  <si>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</si>
  <si>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</si>
  <si>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</si>
  <si>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</si>
  <si>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</si>
  <si>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</si>
  <si>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</si>
  <si>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</si>
  <si>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</si>
  <si>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</si>
  <si>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</si>
  <si>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</si>
  <si>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</si>
  <si>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</si>
  <si>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</si>
  <si>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</si>
  <si>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</si>
  <si>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</si>
  <si>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</si>
  <si>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</si>
  <si>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</si>
  <si>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</si>
  <si>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</si>
  <si>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</si>
  <si>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</si>
  <si>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</si>
  <si>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</si>
  <si>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</si>
  <si>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</si>
  <si>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</si>
  <si>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</si>
  <si>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</si>
  <si>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</si>
  <si>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</si>
  <si>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</si>
  <si>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</si>
  <si>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</si>
  <si>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</si>
  <si>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</si>
  <si>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</si>
  <si>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</si>
  <si>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</si>
  <si>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</si>
  <si>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</si>
  <si>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</si>
  <si>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</si>
  <si>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</si>
  <si>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</si>
  <si>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</si>
  <si>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</si>
  <si>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</si>
  <si>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</si>
  <si>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</si>
  <si>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</si>
  <si>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</si>
  <si>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</si>
  <si>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</si>
  <si>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</si>
  <si>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</si>
  <si>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</si>
  <si>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</si>
  <si>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</si>
  <si>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</si>
  <si>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</si>
  <si>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</si>
  <si>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</si>
  <si>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</si>
  <si>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</si>
  <si>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</si>
  <si>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</si>
  <si>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</si>
  <si>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</si>
  <si>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</si>
  <si>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</si>
  <si>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</si>
  <si>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</si>
  <si>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</si>
  <si>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</si>
  <si>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</si>
  <si>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</si>
  <si>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</si>
  <si>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</si>
  <si>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</si>
  <si>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</si>
  <si>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</si>
  <si>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</si>
  <si>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</si>
  <si>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</si>
  <si>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</si>
  <si>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</si>
  <si>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</si>
  <si>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</si>
  <si>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</si>
  <si>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</si>
  <si>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</si>
  <si>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</si>
  <si>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</si>
  <si>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</si>
  <si>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</si>
  <si>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</si>
  <si>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</si>
  <si>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</si>
  <si>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</si>
  <si>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</si>
  <si>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</si>
  <si>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</si>
  <si>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</si>
  <si>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</si>
  <si>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</si>
  <si>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</si>
  <si>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</si>
  <si>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</si>
  <si>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</si>
  <si>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</si>
  <si>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</si>
  <si>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</si>
  <si>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</si>
  <si>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</si>
  <si>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</si>
  <si>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</si>
  <si>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</si>
  <si>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</si>
  <si>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</si>
  <si>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</si>
  <si>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</si>
  <si>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</si>
  <si>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</si>
  <si>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</si>
  <si>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</si>
  <si>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</si>
  <si>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</si>
  <si>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</si>
  <si>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</si>
  <si>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</si>
  <si>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</si>
  <si>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</si>
  <si>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</si>
  <si>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</si>
  <si>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</si>
  <si>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</si>
  <si>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</si>
  <si>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</si>
  <si>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</si>
  <si>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</si>
  <si>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</si>
  <si>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</si>
  <si>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</si>
  <si>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</si>
  <si>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</si>
  <si>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</si>
  <si>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</si>
  <si>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</si>
  <si>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</si>
  <si>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</si>
  <si>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</si>
  <si>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</si>
  <si>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</si>
  <si>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</si>
  <si>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</si>
  <si>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</si>
  <si>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</si>
  <si>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</si>
  <si>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</si>
  <si>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</si>
  <si>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</si>
  <si>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</si>
  <si>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</si>
  <si>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</si>
  <si>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</si>
  <si>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</si>
  <si>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</si>
  <si>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</si>
  <si>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</si>
  <si>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</si>
  <si>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</si>
  <si>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</si>
  <si>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</si>
  <si>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</si>
  <si>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</si>
  <si>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</si>
  <si>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</si>
  <si>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</si>
  <si>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</si>
  <si>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</si>
  <si>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</si>
  <si>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</si>
  <si>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</si>
  <si>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</si>
  <si>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</si>
  <si>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</si>
  <si>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</si>
  <si>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</si>
  <si>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</si>
  <si>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</si>
  <si>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</si>
  <si>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</si>
  <si>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</si>
  <si>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</si>
  <si>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</si>
  <si>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</si>
  <si>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</si>
  <si>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</si>
  <si>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</si>
  <si>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</si>
  <si>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</si>
  <si>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</si>
  <si>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</si>
  <si>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</si>
  <si>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</si>
  <si>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</si>
  <si>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</si>
  <si>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</si>
  <si>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</si>
  <si>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</si>
  <si>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</si>
  <si>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</si>
  <si>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</si>
  <si>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</si>
  <si>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</si>
  <si>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</si>
  <si>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</si>
  <si>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</si>
  <si>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</si>
  <si>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</si>
  <si>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</si>
  <si>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</si>
  <si>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</si>
  <si>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</si>
  <si>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</si>
  <si>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</si>
  <si>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</si>
  <si>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</si>
  <si>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</si>
  <si>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</si>
  <si>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</si>
  <si>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</si>
  <si>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</si>
  <si>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</si>
  <si>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</si>
  <si>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</si>
  <si>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</si>
  <si>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</si>
  <si>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</si>
  <si>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</si>
  <si>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</si>
  <si>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</si>
  <si>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</si>
  <si>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</si>
  <si>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</si>
  <si>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</si>
  <si>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</si>
  <si>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</si>
  <si>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</si>
  <si>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</si>
  <si>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</si>
  <si>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</si>
  <si>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</si>
  <si>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</si>
  <si>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</si>
  <si>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</si>
  <si>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</si>
  <si>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</si>
  <si>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</si>
  <si>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</si>
  <si>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</si>
  <si>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</si>
  <si>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</si>
  <si>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</si>
  <si>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</si>
  <si>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</si>
  <si>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</si>
  <si>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</si>
  <si>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</si>
  <si>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</si>
  <si>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</si>
  <si>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</si>
  <si>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</si>
  <si>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</si>
  <si>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</si>
  <si>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</si>
  <si>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</si>
  <si>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</si>
  <si>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</si>
  <si>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</si>
  <si>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</si>
  <si>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</si>
  <si>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</si>
  <si>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</si>
  <si>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</si>
  <si>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</si>
  <si>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</si>
  <si>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</si>
  <si>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</si>
  <si>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</si>
  <si>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</si>
  <si>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</si>
  <si>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</si>
  <si>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</si>
  <si>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</si>
  <si>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</si>
  <si>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</si>
  <si>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</si>
  <si>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</si>
  <si>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</si>
  <si>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</si>
  <si>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</si>
  <si>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</si>
  <si>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</si>
  <si>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</si>
  <si>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</si>
  <si>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</si>
  <si>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</si>
  <si>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</si>
  <si>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</si>
  <si>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</si>
  <si>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</si>
  <si>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</si>
  <si>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</si>
  <si>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</si>
  <si>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</si>
  <si>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</si>
  <si>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</si>
  <si>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</si>
  <si>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</si>
  <si>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</si>
  <si>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</si>
  <si>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</si>
  <si>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</si>
  <si>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</si>
  <si>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</si>
  <si>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</si>
  <si>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</si>
  <si>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</si>
  <si>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</si>
  <si>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</si>
  <si>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</si>
  <si>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</si>
  <si>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</si>
  <si>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</si>
  <si>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</si>
  <si>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</si>
  <si>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</si>
  <si>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</si>
  <si>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</si>
  <si>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</si>
  <si>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</si>
  <si>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</si>
  <si>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</si>
  <si>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</si>
  <si>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</si>
  <si>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</si>
  <si>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</si>
  <si>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</si>
  <si>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</si>
  <si>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</si>
  <si>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</si>
  <si>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</si>
  <si>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</si>
  <si>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</si>
  <si>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</si>
  <si>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</si>
  <si>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</si>
  <si>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</si>
  <si>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</si>
  <si>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</si>
  <si>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</si>
  <si>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</si>
  <si>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</si>
  <si>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</si>
  <si>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</si>
  <si>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</si>
  <si>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</si>
  <si>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</si>
  <si>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</si>
  <si>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</si>
  <si>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</si>
  <si>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</si>
  <si>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</si>
  <si>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</si>
  <si>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</si>
  <si>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</si>
  <si>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</si>
  <si>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</si>
  <si>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</si>
  <si>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</si>
  <si>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</si>
  <si>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</si>
  <si>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</si>
  <si>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</si>
  <si>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</si>
  <si>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</si>
  <si>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</si>
  <si>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</si>
  <si>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</si>
  <si>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</si>
  <si>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</si>
  <si>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</si>
  <si>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</si>
  <si>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</si>
  <si>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</si>
  <si>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</si>
  <si>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</si>
  <si>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</si>
  <si>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</si>
  <si>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</si>
  <si>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</si>
  <si>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</si>
  <si>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</si>
  <si>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</si>
  <si>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</si>
  <si>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</si>
  <si>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</si>
  <si>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</si>
  <si>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</si>
  <si>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</si>
  <si>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</si>
  <si>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</si>
  <si>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</si>
  <si>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</si>
  <si>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</si>
  <si>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</si>
  <si>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</si>
  <si>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</si>
  <si>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</si>
  <si>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</si>
  <si>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</si>
  <si>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</si>
  <si>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</si>
  <si>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</si>
  <si>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</si>
  <si>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</si>
  <si>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</si>
  <si>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</si>
  <si>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</si>
  <si>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</si>
  <si>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</si>
  <si>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</si>
  <si>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</si>
  <si>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</si>
  <si>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</si>
  <si>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</si>
  <si>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</si>
  <si>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</si>
  <si>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</si>
  <si>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</si>
  <si>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</si>
  <si>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</si>
  <si>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</si>
  <si>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</si>
  <si>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</si>
  <si>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</si>
  <si>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</si>
  <si>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</si>
  <si>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</si>
  <si>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</si>
  <si>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</si>
  <si>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</si>
  <si>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</si>
  <si>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</si>
  <si>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</si>
  <si>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</si>
  <si>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</si>
  <si>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</si>
  <si>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</si>
  <si>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</si>
  <si>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</si>
  <si>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</si>
  <si>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</si>
  <si>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</si>
  <si>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</si>
  <si>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</si>
  <si>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</si>
  <si>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</si>
  <si>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</si>
  <si>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</si>
  <si>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</si>
  <si>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</si>
  <si>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</si>
  <si>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</si>
  <si>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</si>
  <si>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</si>
  <si>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</si>
  <si>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</si>
  <si>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</si>
  <si>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</si>
  <si>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</si>
  <si>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</si>
  <si>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</si>
  <si>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</si>
  <si>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</si>
  <si>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</si>
  <si>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</si>
  <si>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</si>
  <si>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</si>
  <si>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</si>
  <si>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</si>
  <si>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</si>
  <si>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</si>
  <si>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</si>
  <si>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</si>
  <si>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</si>
  <si>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</si>
  <si>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</si>
  <si>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</si>
  <si>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</si>
  <si>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</si>
  <si>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</si>
  <si>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</si>
  <si>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</si>
  <si>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</si>
  <si>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</si>
  <si>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</si>
  <si>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</si>
  <si>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</si>
  <si>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</si>
  <si>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</si>
  <si>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</si>
  <si>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</si>
  <si>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</si>
  <si>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</si>
  <si>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</si>
  <si>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</si>
  <si>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</si>
  <si>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</si>
  <si>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</si>
  <si>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</si>
  <si>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</si>
  <si>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</si>
  <si>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</si>
  <si>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</si>
  <si>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</si>
  <si>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</si>
  <si>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</si>
  <si>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</si>
  <si>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</si>
  <si>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</si>
  <si>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</si>
  <si>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</si>
  <si>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</si>
  <si>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</si>
  <si>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</si>
  <si>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</si>
  <si>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</si>
  <si>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</si>
  <si>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</si>
  <si>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</si>
  <si>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</si>
  <si>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</si>
  <si>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</si>
  <si>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</si>
  <si>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</si>
  <si>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</si>
  <si>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</si>
  <si>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</si>
  <si>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</si>
  <si>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</si>
  <si>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</si>
  <si>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</si>
  <si>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</si>
  <si>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</si>
  <si>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</si>
  <si>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</si>
  <si>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</si>
  <si>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</si>
  <si>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</si>
  <si>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</si>
  <si>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</si>
  <si>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</si>
  <si>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</si>
  <si>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</si>
  <si>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</si>
  <si>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</si>
  <si>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</si>
  <si>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</si>
  <si>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</si>
  <si>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</si>
  <si>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</si>
  <si>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</si>
  <si>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</si>
  <si>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</si>
  <si>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</si>
  <si>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</si>
  <si>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</si>
  <si>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</si>
  <si>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</si>
  <si>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</si>
  <si>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</si>
  <si>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</si>
  <si>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</si>
  <si>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</si>
  <si>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</si>
  <si>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</si>
  <si>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</si>
  <si>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</si>
  <si>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</si>
  <si>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</si>
  <si>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</si>
  <si>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</si>
  <si>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</si>
  <si>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</si>
  <si>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</si>
  <si>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</si>
  <si>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</si>
  <si>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</si>
  <si>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</si>
  <si>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</si>
  <si>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</si>
  <si>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</si>
  <si>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</si>
  <si>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</si>
  <si>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</si>
  <si>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</si>
  <si>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</si>
  <si>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</si>
  <si>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</si>
  <si>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</si>
  <si>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</si>
  <si>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</si>
  <si>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</si>
  <si>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</si>
  <si>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</si>
  <si>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</si>
  <si>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</si>
  <si>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</si>
  <si>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</si>
  <si>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</si>
  <si>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</si>
  <si>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</si>
  <si>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</si>
  <si>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</si>
  <si>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</si>
  <si>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</si>
  <si>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</si>
  <si>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</si>
  <si>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</si>
  <si>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</si>
  <si>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</si>
  <si>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</si>
  <si>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</si>
  <si>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</si>
  <si>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</si>
  <si>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</si>
  <si>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</si>
  <si>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</si>
  <si>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</si>
  <si>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</si>
  <si>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</si>
  <si>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</si>
  <si>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</si>
  <si>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</si>
  <si>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</si>
  <si>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</si>
  <si>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</si>
  <si>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</si>
  <si>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</si>
  <si>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</si>
  <si>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</si>
  <si>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</si>
  <si>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</si>
  <si>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</si>
  <si>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</si>
  <si>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</si>
  <si>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</si>
  <si>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</si>
  <si>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</si>
  <si>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</si>
  <si>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</si>
  <si>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</si>
  <si>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</si>
  <si>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</si>
  <si>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</si>
  <si>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</si>
  <si>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</si>
  <si>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</si>
  <si>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</si>
  <si>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</si>
  <si>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</si>
  <si>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</si>
  <si>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</si>
  <si>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</si>
  <si>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</si>
  <si>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</si>
  <si>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</si>
  <si>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</si>
  <si>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</si>
  <si>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</si>
  <si>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</si>
  <si>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</si>
  <si>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</si>
  <si>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</si>
  <si>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</si>
  <si>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</si>
  <si>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</si>
  <si>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</si>
  <si>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</si>
  <si>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</si>
  <si>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</si>
  <si>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</si>
  <si>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</si>
  <si>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</si>
  <si>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</si>
  <si>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</si>
  <si>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</si>
  <si>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</si>
  <si>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</si>
  <si>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</si>
  <si>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</si>
  <si>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</si>
  <si>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</si>
  <si>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</si>
  <si>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</si>
  <si>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</si>
  <si>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</si>
  <si>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</si>
  <si>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</si>
  <si>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</si>
  <si>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</si>
  <si>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</si>
  <si>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</si>
  <si>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</si>
  <si>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</si>
  <si>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</si>
  <si>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</si>
  <si>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</si>
  <si>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</si>
  <si>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</si>
  <si>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</si>
  <si>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</si>
  <si>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</si>
  <si>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</si>
  <si>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</si>
  <si>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</si>
  <si>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</si>
  <si>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</si>
  <si>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</si>
  <si>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</si>
  <si>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</si>
  <si>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</si>
  <si>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</si>
  <si>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</si>
  <si>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</si>
  <si>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</si>
  <si>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</si>
  <si>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</si>
  <si>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</si>
  <si>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</si>
  <si>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</si>
  <si>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</si>
  <si>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</si>
  <si>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</si>
  <si>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</si>
  <si>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</si>
  <si>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</si>
  <si>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</si>
  <si>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</si>
  <si>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</si>
  <si>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</si>
  <si>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</si>
  <si>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</si>
  <si>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</si>
  <si>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</si>
  <si>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</si>
  <si>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</si>
  <si>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</si>
  <si>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</si>
  <si>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</si>
  <si>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</si>
  <si>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</si>
  <si>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</si>
  <si>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</si>
  <si>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</si>
  <si>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</si>
  <si>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</si>
  <si>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</si>
  <si>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</si>
  <si>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</si>
  <si>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</si>
  <si>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</si>
  <si>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</si>
  <si>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</si>
  <si>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</si>
  <si>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</si>
  <si>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</si>
  <si>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</si>
  <si>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</si>
  <si>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</si>
  <si>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</si>
  <si>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</si>
  <si>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</si>
  <si>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</si>
  <si>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</si>
  <si>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</si>
  <si>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</si>
  <si>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</si>
  <si>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</si>
  <si>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</si>
  <si>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</si>
  <si>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</si>
  <si>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</si>
  <si>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</si>
  <si>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</si>
  <si>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</si>
  <si>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</si>
  <si>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</si>
  <si>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</si>
  <si>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</si>
  <si>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</si>
  <si>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</si>
  <si>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</si>
  <si>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</si>
  <si>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</si>
  <si>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</si>
  <si>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</si>
  <si>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</si>
  <si>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</si>
  <si>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</si>
  <si>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</si>
  <si>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</si>
  <si>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</si>
  <si>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</si>
  <si>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</si>
  <si>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</si>
  <si>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</si>
  <si>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</si>
  <si>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</si>
  <si>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</si>
  <si>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</si>
  <si>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</si>
  <si>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</si>
  <si>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</si>
  <si>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</si>
  <si>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</si>
  <si>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</si>
  <si>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</si>
  <si>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</si>
  <si>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</si>
  <si>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</si>
  <si>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</si>
  <si>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</si>
  <si>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</si>
  <si>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</si>
  <si>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</si>
  <si>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</si>
  <si>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</si>
  <si>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</si>
  <si>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</si>
  <si>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</si>
  <si>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</si>
  <si>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</si>
  <si>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</si>
  <si>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</si>
  <si>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</si>
  <si>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</si>
  <si>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</si>
  <si>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</si>
  <si>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</si>
  <si>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</si>
  <si>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</si>
  <si>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</si>
  <si>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</si>
  <si>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</si>
  <si>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</si>
  <si>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</si>
  <si>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</si>
  <si>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</si>
  <si>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</si>
  <si>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</si>
  <si>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</si>
  <si>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</si>
  <si>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</si>
  <si>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</si>
  <si>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</si>
  <si>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</si>
  <si>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</si>
  <si>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</si>
  <si>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</si>
  <si>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</si>
  <si>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</si>
  <si>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</si>
  <si>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</si>
  <si>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</si>
  <si>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</si>
  <si>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</si>
  <si>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</si>
  <si>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</si>
  <si>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</si>
  <si>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</si>
  <si>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</si>
  <si>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</si>
  <si>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</si>
  <si>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</si>
  <si>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</si>
  <si>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</si>
  <si>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</si>
  <si>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</si>
  <si>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</si>
  <si>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</si>
  <si>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</si>
  <si>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</si>
  <si>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</si>
  <si>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</si>
  <si>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</si>
  <si>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</si>
  <si>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</si>
  <si>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</si>
  <si>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</si>
  <si>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</si>
  <si>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</si>
  <si>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</si>
  <si>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</si>
  <si>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</si>
  <si>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</si>
  <si>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</si>
  <si>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</si>
  <si>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</si>
  <si>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</si>
  <si>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</si>
  <si>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</si>
  <si>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</si>
  <si>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</si>
  <si>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</si>
  <si>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</si>
  <si>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</si>
  <si>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</si>
  <si>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</si>
  <si>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</si>
  <si>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</si>
  <si>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</si>
  <si>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</si>
  <si>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</si>
  <si>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</si>
  <si>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</si>
  <si>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</si>
  <si>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</si>
  <si>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</si>
  <si>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</si>
  <si>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</si>
  <si>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</si>
  <si>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</si>
  <si>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</si>
  <si>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</si>
  <si>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</si>
  <si>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</si>
  <si>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</si>
  <si>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</si>
  <si>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</si>
  <si>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</si>
  <si>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</si>
  <si>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</si>
  <si>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</si>
  <si>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</si>
  <si>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</si>
  <si>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</si>
  <si>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</si>
  <si>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</si>
  <si>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</si>
  <si>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</si>
  <si>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</si>
  <si>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</si>
  <si>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</si>
  <si>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</si>
  <si>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</si>
  <si>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</si>
  <si>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</si>
  <si>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</si>
  <si>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</si>
  <si>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</si>
  <si>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</si>
  <si>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</si>
  <si>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</si>
  <si>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</si>
  <si>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</si>
  <si>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</si>
  <si>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</si>
  <si>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</si>
  <si>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</si>
  <si>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</si>
  <si>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</si>
  <si>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</si>
  <si>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</si>
  <si>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</si>
  <si>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</si>
  <si>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</si>
  <si>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</si>
  <si>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</si>
  <si>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</si>
  <si>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</si>
  <si>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</si>
  <si>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</si>
  <si>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</si>
  <si>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</si>
  <si>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</si>
  <si>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</si>
  <si>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</si>
  <si>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</si>
  <si>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</si>
  <si>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</si>
  <si>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</si>
  <si>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</si>
  <si>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</si>
  <si>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</si>
  <si>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</si>
  <si>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</si>
  <si>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</si>
  <si>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</si>
  <si>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</si>
  <si>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</si>
  <si>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</si>
  <si>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</si>
  <si>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</si>
  <si>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</si>
  <si>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</si>
  <si>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</si>
  <si>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</si>
  <si>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</si>
  <si>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</si>
  <si>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</si>
  <si>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</si>
  <si>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</si>
  <si>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</si>
  <si>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</si>
  <si>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</si>
  <si>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</si>
  <si>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</si>
  <si>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</si>
  <si>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</si>
  <si>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</si>
  <si>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</si>
  <si>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</si>
  <si>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</si>
  <si>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</si>
  <si>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</si>
  <si>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</si>
  <si>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</si>
  <si>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</si>
  <si>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</si>
  <si>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</si>
  <si>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</si>
  <si>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</si>
  <si>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</si>
  <si>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</si>
  <si>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</si>
  <si>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</si>
  <si>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</si>
  <si>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</si>
  <si>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</si>
  <si>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</si>
  <si>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</si>
  <si>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</si>
  <si>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</si>
  <si>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</si>
  <si>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</si>
  <si>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</si>
  <si>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</si>
  <si>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</si>
  <si>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</si>
  <si>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</si>
  <si>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</si>
  <si>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</si>
  <si>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</si>
  <si>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</si>
  <si>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</si>
  <si>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</si>
  <si>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</si>
  <si>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</si>
  <si>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</si>
  <si>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</si>
  <si>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</si>
  <si>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</si>
  <si>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</si>
  <si>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</si>
  <si>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</si>
  <si>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</si>
  <si>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</si>
  <si>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</si>
  <si>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</si>
  <si>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</si>
  <si>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</si>
  <si>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</si>
  <si>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</si>
  <si>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</si>
  <si>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</si>
  <si>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</si>
  <si>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</si>
  <si>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</si>
  <si>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</si>
  <si>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</si>
  <si>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</si>
  <si>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</si>
  <si>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</si>
  <si>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</si>
  <si>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</si>
  <si>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</si>
  <si>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</si>
  <si>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</si>
  <si>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</si>
  <si>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</si>
  <si>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</si>
  <si>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</si>
  <si>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</si>
  <si>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</si>
  <si>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</si>
  <si>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</si>
  <si>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</si>
  <si>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</si>
  <si>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</si>
  <si>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</si>
  <si>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</si>
  <si>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</si>
  <si>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</si>
  <si>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</si>
  <si>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</si>
  <si>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</si>
  <si>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</si>
  <si>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</si>
  <si>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</si>
  <si>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</si>
  <si>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</si>
  <si>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</si>
  <si>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</si>
  <si>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</si>
  <si>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</si>
  <si>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</si>
  <si>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</si>
  <si>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</si>
  <si>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</si>
  <si>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</si>
  <si>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</si>
  <si>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</si>
  <si>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</si>
  <si>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</si>
  <si>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</si>
  <si>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</si>
  <si>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</si>
  <si>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</si>
  <si>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</si>
  <si>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</si>
  <si>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</si>
  <si>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</si>
  <si>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</si>
  <si>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</si>
  <si>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</si>
  <si>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</si>
  <si>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</si>
  <si>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</si>
  <si>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</si>
  <si>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</si>
  <si>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</si>
  <si>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</si>
  <si>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</si>
  <si>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</si>
  <si>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</si>
  <si>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</si>
  <si>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</si>
  <si>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</si>
  <si>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</si>
  <si>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</si>
  <si>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</si>
  <si>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</si>
  <si>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</si>
  <si>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</si>
  <si>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</si>
  <si>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</si>
  <si>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</si>
  <si>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</si>
  <si>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</si>
  <si>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</si>
  <si>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</si>
  <si>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</si>
  <si>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</si>
  <si>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</si>
  <si>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</si>
  <si>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</si>
  <si>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</si>
  <si>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</si>
  <si>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</si>
  <si>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</si>
  <si>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</si>
  <si>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</si>
  <si>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</si>
  <si>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</si>
  <si>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</si>
  <si>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</si>
  <si>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</si>
  <si>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</si>
  <si>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</si>
  <si>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</si>
  <si>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</si>
  <si>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</si>
  <si>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</si>
  <si>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</si>
  <si>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</si>
  <si>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</si>
  <si>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</si>
  <si>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</si>
  <si>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</si>
  <si>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</si>
  <si>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</si>
  <si>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</si>
  <si>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</si>
  <si>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</si>
  <si>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</si>
  <si>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</si>
  <si>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</si>
  <si>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</si>
  <si>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</si>
  <si>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</si>
  <si>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</si>
  <si>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</si>
  <si>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</si>
  <si>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</si>
  <si>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</si>
  <si>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</si>
  <si>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</si>
  <si>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</si>
  <si>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</si>
  <si>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</si>
  <si>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</si>
  <si>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</si>
  <si>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</si>
  <si>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</si>
  <si>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</si>
  <si>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</si>
  <si>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</si>
  <si>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</si>
  <si>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</si>
  <si>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</si>
  <si>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</si>
  <si>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</si>
  <si>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</si>
  <si>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</si>
  <si>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</si>
  <si>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</si>
  <si>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</si>
  <si>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</si>
  <si>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</si>
  <si>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</si>
  <si>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</si>
  <si>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</si>
  <si>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</si>
  <si>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</si>
  <si>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</si>
  <si>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</si>
  <si>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</si>
  <si>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</si>
  <si>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</si>
  <si>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</si>
  <si>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</si>
  <si>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</si>
  <si>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</si>
  <si>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</si>
  <si>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</si>
  <si>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</si>
  <si>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</si>
  <si>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</si>
  <si>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</si>
  <si>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</si>
  <si>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</si>
  <si>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</si>
  <si>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</si>
  <si>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</si>
  <si>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</si>
  <si>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</si>
  <si>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</si>
  <si>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</si>
  <si>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</si>
  <si>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</si>
  <si>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</si>
  <si>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</si>
  <si>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</si>
  <si>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</si>
  <si>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</si>
  <si>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</si>
  <si>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</si>
  <si>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</si>
  <si>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</si>
  <si>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</si>
  <si>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</si>
  <si>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</si>
  <si>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</si>
  <si>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</si>
  <si>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</si>
  <si>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</si>
  <si>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</si>
  <si>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</si>
  <si>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</si>
  <si>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</si>
  <si>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</si>
  <si>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</si>
  <si>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</si>
  <si>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</si>
  <si>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</si>
  <si>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</si>
  <si>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</si>
  <si>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</si>
  <si>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</si>
  <si>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</si>
  <si>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</si>
  <si>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</si>
  <si>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</si>
  <si>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</si>
  <si>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</si>
  <si>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</si>
  <si>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</si>
  <si>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</si>
  <si>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</si>
  <si>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</si>
  <si>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</si>
  <si>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</si>
  <si>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</si>
  <si>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</si>
  <si>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</si>
  <si>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</si>
  <si>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</si>
  <si>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</si>
  <si>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</si>
  <si>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</si>
  <si>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</si>
  <si>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</si>
  <si>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</si>
  <si>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</si>
  <si>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</si>
  <si>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</si>
  <si>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</si>
  <si>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</si>
  <si>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</si>
  <si>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</si>
  <si>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</si>
  <si>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</si>
  <si>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</si>
  <si>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</si>
  <si>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</si>
  <si>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</si>
  <si>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</si>
  <si>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</si>
  <si>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</si>
  <si>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</si>
  <si>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</si>
  <si>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</si>
  <si>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</si>
  <si>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</si>
  <si>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</si>
  <si>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</si>
  <si>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</si>
  <si>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</si>
  <si>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</si>
  <si>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</si>
  <si>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</si>
  <si>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</si>
  <si>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</si>
  <si>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</si>
  <si>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</si>
  <si>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</si>
  <si>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</si>
  <si>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</si>
  <si>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</si>
  <si>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</si>
  <si>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</si>
  <si>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</si>
  <si>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</si>
  <si>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</si>
  <si>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</si>
  <si>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</si>
  <si>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</si>
  <si>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</si>
  <si>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</si>
  <si>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</si>
  <si>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</si>
  <si>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</si>
  <si>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</si>
  <si>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</si>
  <si>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</si>
  <si>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</si>
  <si>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</si>
  <si>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</si>
  <si>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</si>
  <si>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</si>
  <si>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</si>
  <si>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</si>
  <si>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</si>
  <si>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</si>
  <si>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</si>
  <si>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</si>
  <si>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</si>
  <si>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</si>
  <si>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</si>
  <si>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</si>
  <si>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</si>
  <si>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</si>
  <si>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</si>
  <si>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</si>
  <si>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</si>
  <si>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</si>
  <si>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</si>
  <si>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</si>
  <si>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</si>
  <si>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</si>
  <si>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</si>
  <si>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</si>
  <si>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</si>
  <si>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</si>
  <si>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</si>
  <si>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</si>
  <si>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</si>
  <si>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</si>
  <si>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</si>
  <si>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</si>
  <si>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</si>
  <si>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</si>
  <si>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</si>
  <si>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</si>
  <si>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</si>
  <si>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</si>
  <si>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</si>
  <si>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</si>
  <si>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</si>
  <si>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</si>
  <si>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</si>
  <si>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</si>
  <si>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</si>
  <si>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</si>
  <si>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</si>
  <si>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</si>
  <si>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</si>
  <si>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</si>
  <si>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</si>
  <si>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</si>
  <si>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</si>
  <si>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</si>
  <si>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</si>
  <si>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</si>
  <si>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</si>
  <si>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</si>
  <si>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</si>
  <si>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</si>
  <si>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</si>
  <si>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</si>
  <si>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</si>
  <si>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</si>
  <si>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</si>
  <si>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</si>
  <si>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</si>
  <si>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</si>
  <si>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</si>
  <si>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</si>
  <si>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</si>
  <si>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</si>
  <si>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</si>
  <si>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</si>
  <si>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</si>
  <si>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</si>
  <si>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</si>
  <si>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</si>
  <si>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</si>
  <si>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</si>
  <si>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</si>
  <si>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</si>
  <si>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</si>
  <si>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</si>
  <si>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</si>
  <si>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</si>
  <si>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</si>
  <si>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</si>
  <si>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</si>
  <si>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</si>
  <si>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</si>
  <si>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</si>
  <si>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</si>
  <si>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</si>
  <si>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</si>
  <si>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</si>
  <si>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</si>
  <si>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</si>
  <si>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</si>
  <si>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</si>
  <si>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</si>
  <si>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</si>
  <si>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</si>
  <si>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</si>
  <si>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</si>
  <si>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</si>
  <si>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</si>
  <si>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</si>
  <si>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</si>
  <si>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</si>
  <si>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</si>
  <si>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</si>
  <si>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</si>
  <si>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</si>
  <si>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</si>
  <si>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</si>
  <si>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</si>
  <si>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</si>
  <si>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</si>
  <si>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</si>
  <si>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</si>
  <si>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</si>
  <si>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</si>
  <si>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</si>
  <si>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</si>
  <si>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</si>
  <si>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</si>
  <si>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</si>
  <si>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</si>
  <si>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</si>
  <si>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</si>
  <si>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</si>
  <si>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</si>
  <si>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</si>
  <si>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</si>
  <si>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</si>
  <si>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</si>
  <si>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</si>
  <si>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</si>
  <si>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</si>
  <si>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</si>
  <si>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</si>
  <si>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</si>
  <si>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</si>
  <si>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</si>
  <si>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</si>
  <si>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</si>
  <si>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</si>
  <si>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</si>
  <si>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</si>
  <si>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</si>
  <si>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</si>
  <si>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</si>
  <si>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</si>
  <si>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</si>
  <si>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</si>
  <si>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</si>
  <si>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</si>
  <si>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</si>
  <si>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</si>
  <si>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</si>
  <si>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</si>
  <si>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</si>
  <si>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</si>
  <si>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</si>
  <si>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</si>
  <si>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</si>
  <si>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</si>
  <si>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</si>
  <si>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</si>
  <si>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</si>
  <si>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</si>
  <si>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</si>
  <si>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</si>
  <si>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</si>
  <si>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</si>
  <si>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</si>
  <si>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</si>
  <si>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</si>
  <si>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</si>
  <si>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</si>
  <si>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</si>
  <si>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</si>
  <si>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</si>
  <si>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</si>
  <si>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</si>
  <si>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</si>
  <si>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</si>
  <si>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</si>
  <si>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</si>
  <si>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</si>
  <si>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</si>
  <si>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</si>
  <si>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</si>
  <si>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</si>
  <si>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</si>
  <si>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</si>
  <si>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</si>
  <si>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</si>
  <si>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</si>
  <si>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</si>
  <si>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</si>
  <si>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</si>
  <si>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</si>
  <si>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</si>
  <si>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</si>
  <si>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</si>
  <si>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</si>
  <si>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</si>
  <si>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</si>
  <si>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</si>
  <si>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</si>
  <si>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</si>
  <si>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</si>
  <si>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</si>
  <si>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</si>
  <si>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</si>
  <si>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</si>
  <si>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</si>
  <si>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</si>
  <si>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</si>
  <si>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</si>
  <si>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</si>
  <si>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</si>
  <si>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</si>
  <si>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</si>
  <si>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</si>
  <si>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</si>
  <si>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</si>
  <si>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</si>
  <si>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</si>
  <si>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</si>
  <si>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</si>
  <si>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</si>
  <si>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</si>
  <si>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</si>
  <si>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</si>
  <si>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</si>
  <si>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</si>
  <si>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</si>
  <si>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</si>
  <si>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</si>
  <si>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</si>
  <si>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</si>
  <si>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</si>
  <si>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</si>
  <si>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</si>
  <si>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</si>
  <si>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</si>
  <si>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</si>
  <si>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</si>
  <si>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</si>
  <si>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</si>
  <si>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</si>
  <si>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</si>
  <si>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</si>
  <si>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</si>
  <si>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</si>
  <si>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</si>
  <si>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</si>
  <si>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</si>
  <si>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</si>
  <si>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</si>
  <si>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</si>
  <si>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</si>
  <si>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</si>
  <si>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</si>
  <si>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</si>
  <si>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</si>
  <si>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</si>
  <si>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</si>
  <si>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</si>
  <si>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</si>
  <si>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</si>
  <si>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</si>
  <si>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</si>
  <si>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</si>
  <si>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</si>
  <si>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</si>
  <si>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</si>
  <si>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</si>
  <si>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</si>
  <si>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</si>
  <si>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</si>
  <si>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</si>
  <si>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</si>
  <si>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</si>
  <si>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</si>
  <si>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</si>
  <si>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</si>
  <si>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</si>
  <si>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</si>
  <si>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</si>
  <si>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</si>
  <si>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</si>
  <si>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</si>
  <si>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</si>
  <si>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</si>
  <si>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</si>
  <si>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</si>
  <si>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</si>
  <si>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</si>
  <si>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</si>
  <si>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</si>
  <si>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</si>
  <si>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</si>
  <si>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</si>
  <si>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</si>
  <si>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</si>
  <si>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</si>
  <si>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</si>
  <si>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</si>
  <si>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</si>
  <si>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</si>
  <si>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</si>
  <si>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</si>
  <si>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</si>
  <si>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</si>
  <si>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</si>
  <si>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</si>
  <si>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</si>
  <si>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</si>
  <si>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</si>
  <si>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</si>
  <si>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</si>
  <si>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</si>
  <si>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</si>
  <si>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</si>
  <si>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</si>
  <si>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</si>
  <si>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</si>
  <si>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</si>
  <si>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</si>
  <si>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</si>
  <si>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</si>
  <si>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</si>
  <si>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</si>
  <si>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</si>
  <si>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</si>
  <si>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</si>
  <si>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</si>
  <si>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</si>
  <si>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</si>
  <si>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</si>
  <si>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</si>
  <si>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</si>
  <si>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</si>
  <si>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</si>
  <si>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</si>
  <si>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</si>
  <si>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</si>
  <si>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</si>
  <si>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</si>
  <si>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</si>
  <si>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</si>
  <si>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</si>
  <si>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</si>
  <si>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</si>
  <si>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</si>
  <si>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</si>
  <si>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</si>
  <si>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</si>
  <si>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</si>
  <si>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</si>
  <si>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</si>
  <si>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</si>
  <si>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</si>
  <si>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</si>
  <si>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</si>
  <si>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</si>
  <si>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</si>
  <si>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</si>
  <si>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</si>
  <si>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</si>
  <si>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</si>
  <si>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</si>
  <si>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</si>
  <si>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</si>
  <si>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</si>
  <si>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</si>
  <si>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</si>
  <si>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</si>
  <si>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</si>
  <si>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</si>
  <si>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</si>
  <si>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</si>
  <si>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</si>
  <si>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</si>
  <si>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</si>
  <si>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</si>
  <si>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</si>
  <si>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</si>
  <si>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</si>
  <si>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</si>
  <si>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</si>
  <si>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</si>
  <si>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</si>
  <si>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</si>
  <si>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</si>
  <si>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</si>
  <si>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</si>
  <si>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</si>
  <si>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</si>
  <si>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</si>
  <si>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</si>
  <si>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</si>
  <si>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</si>
  <si>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</si>
  <si>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</si>
  <si>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</si>
  <si>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</si>
  <si>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</si>
  <si>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</si>
  <si>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</si>
  <si>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</si>
  <si>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</si>
  <si>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</si>
  <si>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</si>
  <si>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</si>
  <si>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</si>
  <si>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</si>
  <si>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</si>
  <si>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</si>
  <si>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</si>
  <si>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</si>
  <si>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</si>
  <si>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</si>
  <si>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</si>
  <si>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</si>
  <si>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</si>
  <si>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</si>
  <si>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</si>
  <si>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</si>
  <si>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</si>
  <si>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</si>
  <si>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</si>
  <si>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</si>
  <si>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</si>
  <si>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</si>
  <si>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</si>
  <si>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</si>
  <si>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</si>
  <si>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</si>
  <si>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</si>
  <si>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</si>
  <si>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</si>
  <si>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</si>
  <si>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</si>
  <si>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</si>
  <si>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</si>
  <si>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</si>
  <si>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</si>
  <si>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</si>
  <si>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</si>
  <si>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</si>
  <si>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</si>
  <si>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</si>
  <si>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</si>
  <si>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</si>
  <si>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</si>
  <si>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</si>
  <si>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</si>
  <si>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</si>
  <si>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</si>
  <si>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</si>
  <si>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</si>
  <si>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</si>
  <si>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</si>
  <si>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</si>
  <si>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</si>
  <si>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</si>
  <si>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</si>
  <si>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</si>
  <si>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</si>
  <si>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</si>
  <si>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</si>
  <si>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</si>
  <si>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</si>
  <si>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</si>
  <si>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</si>
  <si>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</si>
  <si>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</si>
  <si>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</si>
  <si>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</si>
  <si>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</si>
  <si>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</si>
  <si>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</si>
  <si>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</si>
  <si>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</si>
  <si>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</si>
  <si>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</si>
  <si>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</si>
  <si>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</si>
  <si>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</si>
  <si>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</si>
  <si>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</si>
  <si>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</si>
  <si>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</si>
  <si>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</si>
  <si>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</si>
  <si>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</si>
  <si>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</si>
  <si>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</si>
  <si>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</si>
  <si>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</si>
  <si>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</si>
  <si>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</si>
  <si>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</si>
  <si>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</si>
  <si>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</si>
  <si>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</si>
  <si>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</si>
  <si>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</si>
  <si>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</si>
  <si>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</si>
  <si>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</si>
  <si>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</si>
  <si>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</si>
  <si>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</si>
  <si>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</si>
  <si>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</si>
  <si>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</si>
  <si>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</si>
  <si>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</si>
  <si>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</si>
  <si>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</si>
  <si>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</si>
  <si>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</si>
  <si>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</si>
  <si>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</si>
  <si>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</si>
  <si>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</si>
  <si>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</si>
  <si>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</si>
  <si>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</si>
  <si>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</si>
  <si>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</si>
  <si>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</si>
  <si>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</si>
  <si>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</si>
  <si>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</si>
  <si>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</si>
  <si>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</si>
  <si>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</si>
  <si>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</si>
  <si>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</si>
  <si>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</si>
  <si>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</si>
  <si>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</si>
  <si>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</si>
  <si>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</si>
  <si>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</si>
  <si>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</si>
  <si>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</si>
  <si>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</si>
  <si>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</si>
  <si>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</si>
  <si>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</si>
  <si>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</si>
  <si>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</si>
  <si>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</si>
  <si>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</si>
  <si>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</si>
  <si>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</si>
  <si>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</si>
  <si>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</si>
  <si>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</si>
  <si>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</si>
  <si>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</si>
  <si>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</si>
  <si>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</si>
  <si>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</si>
  <si>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</si>
  <si>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</si>
  <si>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</si>
  <si>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</si>
  <si>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</si>
  <si>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</si>
  <si>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</si>
  <si>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</si>
  <si>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</si>
  <si>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</si>
  <si>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</si>
  <si>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</si>
  <si>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</si>
  <si>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</si>
  <si>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</si>
  <si>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</si>
  <si>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</si>
  <si>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</si>
  <si>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</si>
  <si>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</si>
  <si>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</si>
  <si>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</si>
  <si>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</si>
  <si>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</si>
  <si>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</si>
  <si>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</si>
  <si>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</si>
  <si>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</si>
  <si>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</si>
  <si>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</si>
  <si>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</si>
  <si>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</si>
  <si>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</si>
  <si>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</si>
  <si>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</si>
  <si>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</si>
  <si>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</si>
  <si>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</si>
  <si>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</si>
  <si>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</si>
  <si>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</si>
  <si>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</si>
  <si>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</si>
  <si>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</si>
  <si>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</si>
  <si>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</si>
  <si>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</si>
  <si>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</si>
  <si>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</si>
  <si>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</si>
  <si>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</si>
  <si>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</si>
  <si>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</si>
  <si>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</si>
  <si>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</si>
  <si>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</si>
  <si>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</si>
  <si>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</si>
  <si>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</si>
  <si>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</si>
  <si>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</si>
  <si>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</si>
  <si>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</si>
  <si>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</si>
  <si>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</si>
  <si>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</si>
  <si>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</si>
  <si>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</si>
  <si>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</si>
  <si>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</si>
  <si>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</si>
  <si>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</si>
  <si>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</si>
  <si>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</si>
  <si>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</si>
  <si>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</si>
  <si>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</si>
  <si>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</si>
  <si>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</si>
  <si>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</si>
  <si>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</si>
  <si>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</si>
  <si>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</si>
  <si>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</si>
  <si>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</si>
  <si>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</si>
  <si>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</si>
  <si>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</si>
  <si>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</si>
  <si>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</si>
  <si>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</si>
  <si>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</si>
  <si>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</si>
  <si>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</si>
  <si>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</si>
  <si>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</si>
  <si>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</si>
  <si>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</si>
  <si>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</si>
  <si>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</si>
  <si>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</si>
  <si>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</si>
  <si>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</si>
  <si>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</si>
  <si>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</si>
  <si>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</si>
  <si>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</si>
  <si>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</si>
  <si>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</si>
  <si>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</si>
  <si>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</si>
  <si>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</si>
  <si>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</si>
  <si>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</si>
  <si>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</si>
  <si>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</si>
  <si>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</si>
  <si>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</si>
  <si>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</si>
  <si>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</si>
  <si>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</si>
  <si>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</si>
  <si>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</si>
  <si>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</si>
  <si>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</si>
  <si>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</si>
  <si>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</si>
  <si>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</si>
  <si>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</si>
  <si>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</si>
  <si>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</si>
  <si>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</si>
  <si>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</si>
  <si>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</si>
  <si>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</si>
  <si>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</si>
  <si>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</si>
  <si>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</si>
  <si>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</si>
  <si>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</si>
  <si>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</si>
  <si>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</si>
  <si>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</si>
  <si>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</si>
  <si>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</si>
  <si>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</si>
  <si>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</si>
  <si>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</si>
  <si>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</si>
  <si>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</si>
  <si>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</si>
  <si>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</si>
  <si>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</si>
  <si>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</si>
  <si>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</si>
  <si>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</si>
  <si>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</si>
  <si>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</si>
  <si>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</si>
  <si>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</si>
  <si>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</si>
  <si>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</si>
  <si>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</si>
  <si>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</si>
  <si>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</si>
  <si>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</si>
  <si>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</si>
  <si>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</si>
  <si>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</si>
  <si>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</si>
  <si>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</si>
  <si>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</si>
  <si>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</si>
  <si>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</si>
  <si>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</si>
  <si>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</si>
  <si>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</si>
  <si>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</si>
  <si>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</si>
  <si>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</si>
  <si>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</si>
  <si>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</si>
  <si>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</si>
  <si>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</si>
  <si>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</si>
  <si>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</si>
  <si>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</si>
  <si>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</si>
  <si>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</si>
  <si>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</si>
  <si>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</si>
  <si>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</si>
  <si>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</si>
  <si>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</si>
  <si>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</si>
  <si>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</si>
  <si>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</si>
  <si>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</si>
  <si>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</si>
  <si>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</si>
  <si>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</si>
  <si>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</si>
  <si>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</si>
  <si>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</si>
  <si>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</si>
  <si>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</si>
  <si>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</si>
  <si>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</si>
  <si>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</si>
  <si>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</si>
  <si>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</si>
  <si>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</si>
  <si>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</si>
  <si>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</si>
  <si>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</si>
  <si>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</si>
  <si>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</si>
  <si>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</si>
  <si>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</si>
  <si>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</si>
  <si>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</si>
  <si>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</si>
  <si>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</si>
  <si>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</si>
  <si>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</si>
  <si>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</si>
  <si>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</si>
  <si>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</si>
  <si>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</si>
  <si>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</si>
  <si>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</si>
  <si>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</si>
  <si>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</si>
  <si>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</si>
  <si>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</si>
  <si>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</si>
  <si>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</si>
  <si>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</si>
  <si>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</si>
  <si>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</si>
  <si>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</si>
  <si>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</si>
  <si>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</si>
  <si>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</si>
  <si>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</si>
  <si>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</si>
  <si>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</si>
  <si>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</si>
  <si>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</si>
  <si>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</si>
  <si>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</si>
  <si>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</si>
  <si>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</si>
  <si>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</si>
  <si>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</si>
  <si>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</si>
  <si>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</si>
  <si>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</si>
  <si>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</si>
  <si>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</si>
  <si>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</si>
  <si>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</si>
  <si>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</si>
  <si>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</si>
  <si>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</si>
  <si>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</si>
  <si>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</si>
  <si>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</si>
  <si>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</si>
  <si>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</si>
  <si>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</si>
  <si>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</si>
  <si>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</si>
  <si>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</si>
  <si>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</si>
  <si>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</si>
  <si>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</si>
  <si>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</si>
  <si>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</si>
  <si>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</si>
  <si>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</si>
  <si>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</si>
  <si>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</si>
  <si>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</si>
  <si>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</si>
  <si>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</si>
  <si>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</si>
  <si>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</si>
  <si>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</si>
  <si>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</si>
  <si>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</si>
  <si>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</si>
  <si>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</si>
  <si>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</si>
  <si>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</si>
  <si>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</si>
  <si>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</si>
  <si>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</si>
  <si>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</si>
  <si>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</si>
  <si>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</si>
  <si>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</si>
  <si>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</si>
  <si>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</si>
  <si>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</si>
  <si>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</si>
  <si>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</si>
  <si>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</si>
  <si>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</si>
  <si>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</si>
  <si>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</si>
  <si>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</si>
  <si>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</si>
  <si>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</si>
  <si>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</si>
  <si>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</si>
  <si>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</si>
  <si>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</si>
  <si>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</si>
  <si>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</si>
  <si>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</si>
  <si>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</si>
  <si>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</si>
  <si>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</si>
  <si>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</si>
  <si>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</si>
  <si>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</si>
  <si>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</si>
  <si>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</si>
  <si>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</si>
  <si>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</si>
  <si>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</si>
  <si>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</si>
  <si>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</si>
  <si>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</si>
  <si>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</si>
  <si>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</si>
  <si>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</si>
  <si>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</si>
  <si>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</si>
  <si>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</si>
  <si>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</si>
  <si>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</si>
  <si>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</si>
  <si>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</si>
  <si>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</si>
  <si>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</si>
  <si>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</si>
  <si>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</si>
  <si>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</si>
  <si>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</si>
  <si>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</si>
  <si>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</si>
  <si>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</si>
  <si>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</si>
  <si>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</si>
  <si>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</si>
  <si>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</si>
  <si>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</si>
  <si>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</si>
  <si>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</si>
  <si>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</si>
  <si>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</si>
  <si>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</si>
  <si>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</si>
  <si>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</si>
  <si>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</si>
  <si>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</si>
  <si>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</si>
  <si>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</si>
  <si>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</si>
  <si>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</si>
  <si>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</si>
  <si>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</si>
  <si>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</si>
  <si>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</si>
  <si>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</si>
  <si>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</si>
  <si>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</si>
  <si>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</si>
  <si>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</si>
  <si>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</si>
  <si>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</si>
  <si>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</si>
  <si>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</si>
  <si>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</si>
  <si>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</si>
  <si>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</si>
  <si>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</si>
  <si>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</si>
  <si>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</si>
  <si>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</si>
  <si>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</si>
  <si>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</si>
  <si>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</si>
  <si>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</si>
  <si>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</si>
  <si>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</si>
  <si>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</si>
  <si>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</si>
  <si>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</si>
  <si>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</si>
  <si>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</si>
  <si>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</si>
  <si>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</si>
  <si>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</si>
  <si>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</si>
  <si>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</si>
  <si>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</si>
  <si>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</si>
  <si>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</si>
  <si>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</si>
  <si>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</si>
  <si>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</si>
  <si>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</si>
  <si>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</si>
  <si>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</si>
  <si>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</si>
  <si>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</si>
  <si>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</si>
  <si>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</si>
  <si>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</si>
  <si>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</si>
  <si>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</si>
  <si>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</si>
  <si>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</si>
  <si>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</si>
  <si>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</si>
  <si>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</si>
  <si>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</si>
  <si>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</si>
  <si>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</si>
  <si>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</si>
  <si>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</si>
  <si>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</si>
  <si>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</si>
  <si>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</si>
  <si>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</si>
  <si>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</si>
  <si>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</si>
  <si>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</si>
  <si>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</si>
  <si>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</si>
  <si>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</si>
  <si>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</si>
  <si>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</si>
  <si>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</si>
  <si>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</si>
  <si>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</si>
  <si>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</si>
  <si>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</si>
  <si>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</si>
  <si>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</si>
  <si>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</si>
  <si>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</si>
  <si>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</si>
  <si>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</si>
  <si>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</si>
  <si>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</si>
  <si>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</si>
  <si>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</si>
  <si>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</si>
  <si>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</si>
  <si>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</si>
  <si>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</si>
  <si>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</si>
  <si>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</si>
  <si>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</si>
  <si>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</si>
  <si>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</si>
  <si>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</si>
  <si>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</si>
  <si>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</si>
  <si>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</si>
  <si>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</si>
  <si>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</si>
  <si>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</si>
  <si>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</si>
  <si>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</si>
  <si>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</si>
  <si>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</si>
  <si>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</si>
  <si>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</si>
  <si>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</si>
  <si>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</si>
  <si>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</si>
  <si>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</si>
  <si>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</si>
  <si>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</si>
  <si>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</si>
  <si>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</si>
  <si>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</si>
  <si>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</si>
  <si>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</si>
  <si>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</si>
  <si>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</si>
  <si>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</si>
  <si>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</si>
  <si>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</si>
  <si>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</si>
  <si>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</si>
  <si>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</si>
  <si>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</si>
  <si>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</si>
  <si>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</si>
  <si>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</si>
  <si>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</si>
  <si>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</si>
  <si>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</si>
  <si>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</si>
  <si>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</si>
  <si>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</si>
  <si>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</si>
  <si>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</si>
  <si>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</si>
  <si>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</si>
  <si>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</si>
  <si>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</si>
  <si>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</si>
  <si>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</si>
  <si>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</si>
  <si>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</si>
  <si>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</si>
  <si>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</si>
  <si>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</si>
  <si>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</si>
  <si>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</si>
  <si>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</si>
  <si>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</si>
  <si>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</si>
  <si>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</si>
  <si>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</si>
  <si>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</si>
  <si>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</si>
  <si>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</si>
  <si>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</si>
  <si>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</si>
  <si>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</si>
  <si>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</si>
  <si>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</si>
  <si>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</si>
  <si>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</si>
  <si>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</si>
  <si>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</si>
  <si>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</si>
  <si>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</si>
  <si>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</si>
  <si>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</si>
  <si>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</si>
  <si>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</si>
  <si>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</si>
  <si>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</si>
  <si>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</si>
  <si>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</si>
  <si>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</si>
  <si>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</si>
  <si>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</si>
  <si>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</si>
  <si>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</si>
  <si>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</si>
  <si>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</si>
  <si>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</si>
  <si>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</si>
  <si>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</si>
  <si>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</si>
  <si>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</si>
  <si>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</si>
  <si>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</si>
  <si>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</si>
  <si>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</si>
  <si>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</si>
  <si>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</si>
  <si>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</si>
  <si>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</si>
  <si>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</si>
  <si>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</si>
  <si>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</si>
  <si>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</si>
  <si>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</si>
  <si>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</si>
  <si>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</si>
  <si>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</si>
  <si>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</si>
  <si>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</si>
  <si>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</si>
  <si>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</si>
  <si>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</si>
  <si>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</si>
  <si>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</si>
  <si>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</si>
  <si>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</si>
  <si>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</si>
  <si>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</si>
  <si>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</si>
  <si>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</si>
  <si>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</si>
  <si>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</si>
  <si>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</si>
  <si>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</si>
  <si>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</si>
  <si>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</si>
  <si>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</si>
  <si>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</si>
  <si>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</si>
  <si>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</si>
  <si>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</si>
  <si>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</si>
  <si>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</si>
  <si>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</si>
  <si>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</si>
  <si>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</si>
  <si>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</si>
  <si>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</si>
  <si>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</si>
  <si>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</si>
  <si>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</si>
  <si>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</si>
  <si>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</si>
  <si>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</si>
  <si>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</si>
  <si>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</si>
  <si>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</si>
  <si>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</si>
  <si>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</si>
  <si>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</si>
  <si>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</si>
  <si>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</si>
  <si>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</si>
  <si>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</si>
  <si>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</si>
  <si>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</si>
  <si>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</si>
  <si>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</si>
  <si>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</si>
  <si>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</si>
  <si>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</si>
  <si>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</si>
  <si>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</si>
  <si>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</si>
  <si>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</si>
  <si>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</si>
  <si>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</si>
  <si>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</si>
  <si>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</si>
  <si>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</si>
  <si>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</si>
  <si>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</si>
  <si>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</si>
  <si>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</si>
  <si>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</si>
  <si>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</si>
  <si>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</si>
  <si>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</si>
  <si>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</si>
  <si>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</si>
  <si>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</si>
  <si>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</si>
  <si>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</si>
  <si>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</si>
  <si>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</si>
  <si>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</si>
  <si>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</si>
  <si>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</si>
  <si>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</si>
  <si>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</si>
  <si>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</si>
  <si>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</si>
  <si>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</si>
  <si>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</si>
  <si>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</si>
  <si>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</si>
  <si>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</si>
  <si>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</si>
  <si>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</si>
  <si>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</si>
  <si>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</si>
  <si>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</si>
  <si>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</si>
  <si>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</si>
  <si>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</si>
  <si>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</si>
  <si>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</si>
  <si>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</si>
  <si>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</si>
  <si>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</si>
  <si>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</si>
  <si>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</si>
  <si>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</si>
  <si>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</si>
  <si>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</si>
  <si>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</si>
  <si>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</si>
  <si>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</si>
  <si>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</si>
  <si>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</si>
  <si>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</si>
  <si>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</si>
  <si>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</si>
  <si>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</si>
  <si>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</si>
  <si>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</si>
  <si>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</si>
  <si>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</si>
  <si>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</si>
  <si>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</si>
  <si>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</si>
  <si>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</si>
  <si>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</si>
  <si>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</si>
  <si>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</si>
  <si>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</si>
  <si>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</si>
  <si>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</si>
  <si>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</si>
  <si>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</si>
  <si>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</si>
  <si>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</si>
  <si>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</si>
  <si>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</si>
  <si>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</si>
  <si>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</si>
  <si>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</si>
  <si>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</si>
  <si>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</si>
  <si>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</si>
  <si>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</si>
  <si>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</si>
  <si>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</si>
  <si>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</si>
  <si>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</si>
  <si>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</si>
  <si>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</si>
  <si>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</si>
  <si>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</si>
  <si>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</si>
  <si>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</si>
  <si>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</si>
  <si>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</si>
  <si>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</si>
  <si>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</si>
  <si>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</si>
  <si>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</si>
  <si>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</si>
  <si>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</si>
  <si>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</si>
  <si>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</si>
  <si>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</si>
  <si>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</si>
  <si>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</si>
  <si>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</si>
  <si>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</si>
  <si>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</si>
  <si>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</si>
  <si>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</si>
  <si>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</si>
  <si>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</si>
  <si>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</si>
  <si>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</si>
  <si>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</si>
  <si>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</si>
  <si>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</si>
  <si>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</si>
  <si>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</si>
  <si>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</si>
  <si>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</si>
  <si>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</si>
  <si>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</si>
  <si>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</si>
  <si>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</si>
  <si>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</si>
  <si>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</si>
  <si>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</si>
  <si>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</si>
  <si>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</si>
  <si>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</si>
  <si>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</si>
  <si>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</si>
  <si>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</si>
  <si>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</si>
  <si>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</si>
  <si>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</si>
  <si>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</si>
  <si>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</si>
  <si>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</si>
  <si>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</si>
  <si>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</si>
  <si>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</si>
  <si>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</si>
  <si>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</si>
  <si>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</si>
  <si>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</si>
  <si>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</si>
  <si>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</si>
  <si>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</si>
  <si>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</si>
  <si>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</si>
  <si>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</si>
  <si>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</si>
  <si>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</si>
  <si>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</si>
  <si>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</si>
  <si>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</si>
  <si>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</si>
  <si>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</si>
  <si>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</si>
  <si>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</si>
  <si>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</si>
  <si>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</si>
  <si>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</si>
  <si>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</si>
  <si>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</si>
  <si>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</si>
  <si>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</si>
  <si>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</si>
  <si>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</si>
  <si>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</si>
  <si>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</si>
  <si>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</si>
  <si>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</si>
  <si>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</si>
  <si>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</si>
  <si>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</si>
  <si>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</si>
  <si>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</si>
  <si>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</si>
  <si>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</si>
  <si>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</si>
  <si>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</si>
  <si>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</si>
  <si>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</si>
  <si>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</si>
  <si>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</si>
  <si>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</si>
  <si>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</si>
  <si>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</si>
  <si>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</si>
  <si>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</si>
  <si>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</si>
  <si>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</si>
  <si>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</si>
  <si>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</si>
  <si>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</si>
  <si>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</si>
  <si>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</si>
  <si>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</si>
  <si>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</si>
  <si>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</si>
  <si>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</si>
  <si>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</si>
  <si>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</si>
  <si>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</si>
  <si>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</si>
  <si>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</si>
  <si>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</si>
  <si>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</si>
  <si>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</si>
  <si>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</si>
  <si>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</si>
  <si>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</si>
  <si>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</si>
  <si>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</si>
  <si>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</si>
  <si>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</si>
  <si>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</si>
  <si>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</si>
  <si>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</si>
  <si>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</si>
  <si>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</si>
  <si>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</si>
  <si>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</si>
  <si>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</si>
  <si>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</si>
  <si>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</si>
  <si>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</si>
  <si>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</si>
  <si>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</si>
  <si>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</si>
  <si>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</si>
  <si>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</si>
  <si>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</si>
  <si>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</si>
  <si>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</si>
  <si>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</si>
  <si>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</si>
  <si>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</si>
  <si>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</si>
  <si>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</si>
  <si>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</si>
  <si>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</si>
  <si>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</si>
  <si>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</si>
  <si>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</si>
  <si>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</si>
  <si>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</si>
  <si>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</si>
  <si>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</si>
  <si>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</si>
  <si>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</si>
  <si>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</si>
  <si>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</si>
  <si>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</si>
  <si>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</si>
  <si>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</si>
  <si>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</si>
  <si>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</si>
  <si>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</si>
  <si>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</si>
  <si>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</si>
  <si>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</si>
  <si>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</si>
  <si>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</si>
  <si>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</si>
  <si>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</si>
  <si>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</si>
  <si>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</si>
  <si>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</si>
  <si>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</si>
  <si>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</si>
  <si>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</si>
  <si>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</si>
  <si>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</si>
  <si>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</si>
  <si>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</si>
  <si>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</si>
  <si>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</si>
  <si>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</si>
  <si>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</si>
  <si>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</si>
  <si>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</si>
  <si>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</si>
  <si>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</si>
  <si>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</si>
  <si>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</si>
  <si>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</si>
  <si>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</si>
  <si>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</si>
  <si>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</si>
  <si>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</si>
  <si>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</si>
  <si>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</si>
  <si>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</si>
  <si>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</si>
  <si>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</si>
  <si>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</si>
  <si>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</si>
  <si>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</si>
  <si>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</si>
  <si>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</si>
  <si>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</si>
  <si>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</si>
  <si>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</si>
  <si>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</si>
  <si>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</si>
  <si>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</si>
  <si>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</si>
  <si>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</si>
  <si>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</si>
  <si>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</si>
  <si>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</si>
  <si>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</si>
  <si>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</si>
  <si>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</si>
  <si>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</si>
  <si>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</si>
  <si>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</si>
  <si>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</si>
  <si>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</si>
  <si>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</si>
  <si>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</si>
  <si>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</si>
  <si>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</si>
  <si>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</si>
  <si>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</si>
  <si>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</si>
  <si>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</si>
  <si>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</si>
  <si>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</si>
  <si>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</si>
  <si>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</si>
  <si>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</si>
  <si>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</si>
  <si>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</si>
  <si>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</si>
  <si>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</si>
  <si>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</si>
  <si>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</si>
  <si>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</si>
  <si>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</si>
  <si>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</si>
  <si>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</si>
  <si>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</si>
  <si>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</si>
  <si>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</si>
  <si>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</si>
  <si>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</si>
  <si>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</si>
  <si>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</si>
  <si>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</si>
  <si>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</si>
  <si>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</si>
  <si>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</si>
  <si>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</si>
  <si>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</si>
  <si>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</si>
  <si>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</si>
  <si>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</si>
  <si>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</si>
  <si>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</si>
  <si>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</si>
  <si>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</si>
  <si>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</si>
  <si>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</si>
  <si>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</si>
  <si>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</si>
  <si>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</si>
  <si>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</si>
  <si>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</si>
  <si>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</si>
  <si>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</si>
  <si>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</si>
  <si>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</si>
  <si>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</si>
  <si>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</si>
  <si>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</si>
  <si>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</si>
  <si>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</si>
  <si>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</si>
  <si>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</si>
  <si>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</si>
  <si>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</si>
  <si>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</si>
  <si>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</si>
  <si>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</si>
  <si>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</si>
  <si>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</si>
  <si>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</si>
  <si>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</si>
  <si>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</si>
  <si>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</si>
  <si>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</si>
  <si>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</si>
  <si>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</si>
  <si>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</si>
  <si>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</si>
  <si>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</si>
  <si>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</si>
  <si>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</si>
  <si>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</si>
  <si>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</si>
  <si>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</si>
  <si>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</si>
  <si>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</si>
  <si>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</si>
  <si>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</si>
  <si>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</si>
  <si>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</si>
  <si>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</si>
  <si>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</si>
  <si>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</si>
  <si>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</si>
  <si>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</si>
  <si>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</si>
  <si>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</si>
  <si>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</si>
  <si>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</si>
  <si>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</si>
  <si>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</si>
  <si>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</si>
  <si>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</si>
  <si>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</si>
  <si>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</si>
  <si>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</si>
  <si>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</si>
  <si>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</si>
  <si>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</si>
  <si>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</si>
  <si>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</si>
  <si>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</si>
  <si>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</si>
  <si>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</si>
  <si>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</si>
  <si>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</si>
  <si>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</si>
  <si>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</si>
  <si>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</si>
  <si>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</si>
  <si>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</si>
  <si>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</si>
  <si>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</si>
  <si>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</si>
  <si>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</si>
  <si>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</si>
  <si>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</si>
  <si>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</si>
  <si>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</si>
  <si>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</si>
  <si>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</si>
  <si>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</si>
  <si>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</si>
  <si>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</si>
  <si>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</si>
  <si>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</si>
  <si>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</si>
  <si>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</si>
  <si>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</si>
  <si>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</si>
  <si>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</si>
  <si>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</si>
  <si>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</si>
  <si>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</si>
  <si>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</si>
  <si>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</si>
  <si>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</si>
  <si>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</si>
  <si>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</si>
  <si>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</si>
  <si>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</si>
  <si>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</si>
  <si>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</si>
  <si>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</si>
  <si>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</si>
  <si>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</si>
  <si>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</si>
  <si>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</si>
  <si>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</si>
  <si>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</si>
  <si>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</si>
  <si>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</si>
  <si>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</si>
  <si>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</si>
  <si>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</si>
  <si>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</si>
  <si>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</si>
  <si>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</si>
  <si>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</si>
  <si>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</si>
  <si>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</si>
  <si>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</si>
  <si>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</si>
  <si>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</si>
  <si>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</si>
  <si>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</si>
  <si>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</si>
  <si>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</si>
  <si>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</si>
  <si>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</si>
  <si>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</si>
  <si>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</si>
  <si>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</si>
  <si>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</si>
  <si>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</si>
  <si>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</si>
  <si>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</si>
  <si>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</si>
  <si>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</si>
  <si>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</si>
  <si>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</si>
  <si>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</si>
  <si>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</si>
  <si>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</si>
  <si>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</si>
  <si>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</si>
  <si>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</si>
  <si>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</si>
  <si>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</si>
  <si>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</si>
  <si>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</si>
  <si>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</si>
  <si>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</si>
  <si>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</si>
  <si>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</si>
  <si>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</si>
  <si>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</si>
  <si>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</si>
  <si>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</si>
  <si>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</si>
  <si>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</si>
  <si>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</si>
  <si>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</si>
  <si>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</si>
  <si>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</si>
  <si>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</si>
  <si>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</si>
  <si>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</si>
  <si>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</si>
  <si>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</si>
  <si>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</si>
  <si>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</si>
  <si>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</si>
  <si>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</si>
  <si>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</si>
  <si>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</si>
  <si>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</si>
  <si>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</si>
  <si>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</si>
  <si>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</si>
  <si>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</si>
  <si>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</si>
  <si>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</si>
  <si>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</si>
  <si>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</si>
  <si>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</si>
  <si>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</si>
  <si>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</si>
  <si>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</si>
  <si>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</si>
  <si>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</si>
  <si>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</si>
  <si>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</si>
  <si>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</si>
  <si>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</si>
  <si>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</si>
  <si>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</si>
  <si>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</si>
  <si>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</si>
  <si>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</si>
  <si>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</si>
  <si>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</si>
  <si>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</si>
  <si>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</si>
  <si>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</si>
  <si>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</si>
  <si>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</si>
  <si>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</si>
  <si>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</si>
  <si>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</si>
  <si>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</si>
  <si>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</si>
  <si>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</si>
  <si>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</si>
  <si>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</si>
  <si>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</si>
  <si>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</si>
  <si>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</si>
  <si>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</si>
  <si>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</si>
  <si>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</si>
  <si>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</si>
  <si>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</si>
  <si>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</si>
  <si>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</si>
  <si>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</si>
  <si>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</si>
  <si>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</si>
  <si>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</si>
  <si>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</si>
  <si>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</si>
  <si>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</si>
  <si>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</si>
  <si>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</si>
  <si>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</si>
  <si>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</si>
  <si>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</si>
  <si>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</si>
  <si>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</si>
  <si>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</si>
  <si>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</si>
  <si>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</si>
  <si>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</si>
  <si>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</si>
  <si>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</si>
  <si>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</si>
  <si>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</si>
  <si>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</si>
  <si>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</si>
  <si>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</si>
  <si>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</si>
  <si>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</si>
  <si>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</si>
  <si>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</si>
  <si>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</si>
  <si>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</si>
  <si>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</si>
  <si>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</si>
  <si>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</si>
  <si>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</si>
  <si>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</si>
  <si>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</si>
  <si>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</si>
  <si>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</si>
  <si>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</si>
  <si>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</si>
  <si>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</si>
  <si>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</si>
  <si>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</si>
  <si>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</si>
  <si>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</si>
  <si>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</si>
  <si>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</si>
  <si>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</si>
  <si>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</si>
  <si>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</si>
  <si>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</si>
  <si>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</si>
  <si>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</si>
  <si>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</si>
  <si>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</si>
  <si>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</si>
  <si>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</si>
  <si>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</si>
  <si>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</si>
  <si>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</si>
  <si>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</si>
  <si>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</si>
  <si>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</si>
  <si>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</si>
  <si>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</si>
  <si>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</si>
  <si>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</si>
  <si>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</si>
  <si>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</si>
  <si>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</si>
  <si>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</si>
  <si>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</si>
  <si>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</si>
  <si>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</si>
  <si>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</si>
  <si>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</si>
  <si>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</si>
  <si>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</si>
  <si>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</si>
  <si>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</si>
  <si>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</si>
  <si>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</si>
  <si>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</si>
  <si>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</si>
  <si>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</si>
  <si>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</si>
  <si>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</si>
  <si>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Ended Conversion</t>
  </si>
  <si>
    <t>Date Created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</si>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</sst>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5" zoomScaleNormal="75" workbookViewId="0">
      <selection activeCell="L2" sqref="L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3.28515625" style="10" customWidth="1"/>
    <col min="11" max="11" width="17.85546875" customWidth="1"/>
    <col min="12" max="12" width="17.85546875" style="10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22.5703125" style="6" customWidth="1"/>
    <col min="18" max="18" width="22.5703125" style="8" customWidth="1"/>
    <col min="19" max="19" width="20" customWidth="1"/>
    <col min="20" max="20" width="21.5703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9" t="s">
        <v>8310</v>
      </c>
      <c r="K1" s="1" t="s">
        <v>8260</v>
      </c>
      <c r="L1" s="9" t="s">
        <v>8311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7" t="s">
        <v>8307</v>
      </c>
      <c r="S1" s="1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>I2/60/60/24 + DATE(1970,1,1)</f>
        <v>42208.125</v>
      </c>
      <c r="K2">
        <v>1434931811</v>
      </c>
      <c r="L2" s="10">
        <f>I2/60/60/24 + DATE(1970,1,1)</f>
        <v>42208.125</v>
      </c>
      <c r="M2" t="b">
        <v>0</v>
      </c>
      <c r="N2">
        <v>182</v>
      </c>
      <c r="O2" t="b">
        <v>1</v>
      </c>
      <c r="P2" t="s">
        <v>8265</v>
      </c>
      <c r="Q2" s="6">
        <f>E2/D2</f>
        <v>1.3685882352941177</v>
      </c>
      <c r="R2" s="8">
        <f>IFERROR(E2/N2,0)</f>
        <v>63.917582417582416</v>
      </c>
      <c r="S2" t="str">
        <f>LEFT(P2,SEARCH("/",P2)-1)</f>
        <v>film &amp; video</v>
      </c>
      <c r="T2" t="str">
        <f>RIGHT(P2,LEN(P2)-SEARCH("/",P2))</f>
        <v>television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 t="shared" ref="J3:J66" si="0">I3/60/60/24 + DATE(1970,1,1)</f>
        <v>42796.600497685184</v>
      </c>
      <c r="K3">
        <v>1485872683</v>
      </c>
      <c r="L3" s="10">
        <f t="shared" ref="L3:L66" si="1">I3/60/60/24 + DATE(1970,1,1)</f>
        <v>42796.600497685184</v>
      </c>
      <c r="M3" t="b">
        <v>0</v>
      </c>
      <c r="N3">
        <v>79</v>
      </c>
      <c r="O3" t="b">
        <v>1</v>
      </c>
      <c r="P3" t="s">
        <v>8265</v>
      </c>
      <c r="Q3" s="6">
        <f t="shared" ref="Q3:Q66" si="2">E3/D3</f>
        <v>1.4260827250608272</v>
      </c>
      <c r="R3" s="8">
        <f t="shared" ref="R3:R66" si="3">IFERROR(E3/N3,0)</f>
        <v>185.48101265822785</v>
      </c>
      <c r="S3" t="str">
        <f t="shared" ref="S3:S66" si="4">LEFT(P3,SEARCH("/",P3)-1)</f>
        <v>film &amp; video</v>
      </c>
      <c r="T3" t="str">
        <f t="shared" ref="T3:T66" si="5">RIGHT(P3,LEN(P3)-SEARCH("/",P3))</f>
        <v>television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0">
        <f t="shared" si="0"/>
        <v>42415.702349537038</v>
      </c>
      <c r="K4">
        <v>1454691083</v>
      </c>
      <c r="L4" s="10">
        <f t="shared" si="1"/>
        <v>42415.702349537038</v>
      </c>
      <c r="M4" t="b">
        <v>0</v>
      </c>
      <c r="N4">
        <v>35</v>
      </c>
      <c r="O4" t="b">
        <v>1</v>
      </c>
      <c r="P4" t="s">
        <v>8265</v>
      </c>
      <c r="Q4" s="6">
        <f t="shared" si="2"/>
        <v>1.05</v>
      </c>
      <c r="R4" s="8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 t="shared" si="0"/>
        <v>41858.515127314815</v>
      </c>
      <c r="K5">
        <v>1404822107</v>
      </c>
      <c r="L5" s="10">
        <f t="shared" si="1"/>
        <v>41858.515127314815</v>
      </c>
      <c r="M5" t="b">
        <v>0</v>
      </c>
      <c r="N5">
        <v>150</v>
      </c>
      <c r="O5" t="b">
        <v>1</v>
      </c>
      <c r="P5" t="s">
        <v>8265</v>
      </c>
      <c r="Q5" s="6">
        <f t="shared" si="2"/>
        <v>1.0389999999999999</v>
      </c>
      <c r="R5" s="8">
        <f t="shared" si="3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 t="shared" si="0"/>
        <v>42357.834247685183</v>
      </c>
      <c r="K6">
        <v>1447963279</v>
      </c>
      <c r="L6" s="10">
        <f t="shared" si="1"/>
        <v>42357.834247685183</v>
      </c>
      <c r="M6" t="b">
        <v>0</v>
      </c>
      <c r="N6">
        <v>284</v>
      </c>
      <c r="O6" t="b">
        <v>1</v>
      </c>
      <c r="P6" t="s">
        <v>8265</v>
      </c>
      <c r="Q6" s="6">
        <f t="shared" si="2"/>
        <v>1.2299154545454545</v>
      </c>
      <c r="R6" s="8">
        <f t="shared" si="3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 t="shared" si="0"/>
        <v>42580.232638888891</v>
      </c>
      <c r="K7">
        <v>1468362207</v>
      </c>
      <c r="L7" s="10">
        <f t="shared" si="1"/>
        <v>42580.232638888891</v>
      </c>
      <c r="M7" t="b">
        <v>0</v>
      </c>
      <c r="N7">
        <v>47</v>
      </c>
      <c r="O7" t="b">
        <v>1</v>
      </c>
      <c r="P7" t="s">
        <v>8265</v>
      </c>
      <c r="Q7" s="6">
        <f t="shared" si="2"/>
        <v>1.0977744436109027</v>
      </c>
      <c r="R7" s="8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 t="shared" si="0"/>
        <v>41804.072337962964</v>
      </c>
      <c r="K8">
        <v>1401846250</v>
      </c>
      <c r="L8" s="10">
        <f t="shared" si="1"/>
        <v>41804.072337962964</v>
      </c>
      <c r="M8" t="b">
        <v>0</v>
      </c>
      <c r="N8">
        <v>58</v>
      </c>
      <c r="O8" t="b">
        <v>1</v>
      </c>
      <c r="P8" t="s">
        <v>8265</v>
      </c>
      <c r="Q8" s="6">
        <f t="shared" si="2"/>
        <v>1.064875</v>
      </c>
      <c r="R8" s="8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 t="shared" si="0"/>
        <v>42556.047071759262</v>
      </c>
      <c r="K9">
        <v>1464224867</v>
      </c>
      <c r="L9" s="10">
        <f t="shared" si="1"/>
        <v>42556.047071759262</v>
      </c>
      <c r="M9" t="b">
        <v>0</v>
      </c>
      <c r="N9">
        <v>57</v>
      </c>
      <c r="O9" t="b">
        <v>1</v>
      </c>
      <c r="P9" t="s">
        <v>8265</v>
      </c>
      <c r="Q9" s="6">
        <f t="shared" si="2"/>
        <v>1.0122222222222221</v>
      </c>
      <c r="R9" s="8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 t="shared" si="0"/>
        <v>42475.875</v>
      </c>
      <c r="K10">
        <v>1460155212</v>
      </c>
      <c r="L10" s="10">
        <f t="shared" si="1"/>
        <v>42475.875</v>
      </c>
      <c r="M10" t="b">
        <v>0</v>
      </c>
      <c r="N10">
        <v>12</v>
      </c>
      <c r="O10" t="b">
        <v>1</v>
      </c>
      <c r="P10" t="s">
        <v>8265</v>
      </c>
      <c r="Q10" s="6">
        <f t="shared" si="2"/>
        <v>1.0004342857142856</v>
      </c>
      <c r="R10" s="8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 t="shared" si="0"/>
        <v>42477.103518518517</v>
      </c>
      <c r="K11">
        <v>1458268144</v>
      </c>
      <c r="L11" s="10">
        <f t="shared" si="1"/>
        <v>42477.103518518517</v>
      </c>
      <c r="M11" t="b">
        <v>0</v>
      </c>
      <c r="N11">
        <v>20</v>
      </c>
      <c r="O11" t="b">
        <v>1</v>
      </c>
      <c r="P11" t="s">
        <v>8265</v>
      </c>
      <c r="Q11" s="6">
        <f t="shared" si="2"/>
        <v>1.2599800000000001</v>
      </c>
      <c r="R11" s="8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 t="shared" si="0"/>
        <v>41815.068043981482</v>
      </c>
      <c r="K12">
        <v>1400636279</v>
      </c>
      <c r="L12" s="10">
        <f t="shared" si="1"/>
        <v>41815.068043981482</v>
      </c>
      <c r="M12" t="b">
        <v>0</v>
      </c>
      <c r="N12">
        <v>19</v>
      </c>
      <c r="O12" t="b">
        <v>1</v>
      </c>
      <c r="P12" t="s">
        <v>8265</v>
      </c>
      <c r="Q12" s="6">
        <f t="shared" si="2"/>
        <v>1.0049999999999999</v>
      </c>
      <c r="R12" s="8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 t="shared" si="0"/>
        <v>42604.125</v>
      </c>
      <c r="K13">
        <v>1469126462</v>
      </c>
      <c r="L13" s="10">
        <f t="shared" si="1"/>
        <v>42604.125</v>
      </c>
      <c r="M13" t="b">
        <v>0</v>
      </c>
      <c r="N13">
        <v>75</v>
      </c>
      <c r="O13" t="b">
        <v>1</v>
      </c>
      <c r="P13" t="s">
        <v>8265</v>
      </c>
      <c r="Q13" s="6">
        <f t="shared" si="2"/>
        <v>1.2050000000000001</v>
      </c>
      <c r="R13" s="8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 t="shared" si="0"/>
        <v>41836.125</v>
      </c>
      <c r="K14">
        <v>1401642425</v>
      </c>
      <c r="L14" s="10">
        <f t="shared" si="1"/>
        <v>41836.125</v>
      </c>
      <c r="M14" t="b">
        <v>0</v>
      </c>
      <c r="N14">
        <v>827</v>
      </c>
      <c r="O14" t="b">
        <v>1</v>
      </c>
      <c r="P14" t="s">
        <v>8265</v>
      </c>
      <c r="Q14" s="6">
        <f t="shared" si="2"/>
        <v>1.6529333333333334</v>
      </c>
      <c r="R14" s="8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 t="shared" si="0"/>
        <v>42544.852083333331</v>
      </c>
      <c r="K15">
        <v>1463588109</v>
      </c>
      <c r="L15" s="10">
        <f t="shared" si="1"/>
        <v>42544.852083333331</v>
      </c>
      <c r="M15" t="b">
        <v>0</v>
      </c>
      <c r="N15">
        <v>51</v>
      </c>
      <c r="O15" t="b">
        <v>1</v>
      </c>
      <c r="P15" t="s">
        <v>8265</v>
      </c>
      <c r="Q15" s="6">
        <f t="shared" si="2"/>
        <v>1.5997142857142856</v>
      </c>
      <c r="R15" s="8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0">
        <f t="shared" si="0"/>
        <v>41833.582638888889</v>
      </c>
      <c r="K16">
        <v>1403051888</v>
      </c>
      <c r="L16" s="10">
        <f t="shared" si="1"/>
        <v>41833.582638888889</v>
      </c>
      <c r="M16" t="b">
        <v>0</v>
      </c>
      <c r="N16">
        <v>41</v>
      </c>
      <c r="O16" t="b">
        <v>1</v>
      </c>
      <c r="P16" t="s">
        <v>8265</v>
      </c>
      <c r="Q16" s="6">
        <f t="shared" si="2"/>
        <v>1.0093333333333334</v>
      </c>
      <c r="R16" s="8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0">
        <f t="shared" si="0"/>
        <v>42274.843055555553</v>
      </c>
      <c r="K17">
        <v>1441790658</v>
      </c>
      <c r="L17" s="10">
        <f t="shared" si="1"/>
        <v>42274.843055555553</v>
      </c>
      <c r="M17" t="b">
        <v>0</v>
      </c>
      <c r="N17">
        <v>98</v>
      </c>
      <c r="O17" t="b">
        <v>1</v>
      </c>
      <c r="P17" t="s">
        <v>8265</v>
      </c>
      <c r="Q17" s="6">
        <f t="shared" si="2"/>
        <v>1.0660000000000001</v>
      </c>
      <c r="R17" s="8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 t="shared" si="0"/>
        <v>41806.229166666664</v>
      </c>
      <c r="K18">
        <v>1398971211</v>
      </c>
      <c r="L18" s="10">
        <f t="shared" si="1"/>
        <v>41806.229166666664</v>
      </c>
      <c r="M18" t="b">
        <v>0</v>
      </c>
      <c r="N18">
        <v>70</v>
      </c>
      <c r="O18" t="b">
        <v>1</v>
      </c>
      <c r="P18" t="s">
        <v>8265</v>
      </c>
      <c r="Q18" s="6">
        <f t="shared" si="2"/>
        <v>1.0024166666666667</v>
      </c>
      <c r="R18" s="8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0">
        <f t="shared" si="0"/>
        <v>41947.773402777777</v>
      </c>
      <c r="K19">
        <v>1412530422</v>
      </c>
      <c r="L19" s="10">
        <f t="shared" si="1"/>
        <v>41947.773402777777</v>
      </c>
      <c r="M19" t="b">
        <v>0</v>
      </c>
      <c r="N19">
        <v>36</v>
      </c>
      <c r="O19" t="b">
        <v>1</v>
      </c>
      <c r="P19" t="s">
        <v>8265</v>
      </c>
      <c r="Q19" s="6">
        <f t="shared" si="2"/>
        <v>1.0066666666666666</v>
      </c>
      <c r="R19" s="8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 t="shared" si="0"/>
        <v>41899.542314814818</v>
      </c>
      <c r="K20">
        <v>1408366856</v>
      </c>
      <c r="L20" s="10">
        <f t="shared" si="1"/>
        <v>41899.542314814818</v>
      </c>
      <c r="M20" t="b">
        <v>0</v>
      </c>
      <c r="N20">
        <v>342</v>
      </c>
      <c r="O20" t="b">
        <v>1</v>
      </c>
      <c r="P20" t="s">
        <v>8265</v>
      </c>
      <c r="Q20" s="6">
        <f t="shared" si="2"/>
        <v>1.0632110000000001</v>
      </c>
      <c r="R20" s="8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 t="shared" si="0"/>
        <v>42205.816365740742</v>
      </c>
      <c r="K21">
        <v>1434828934</v>
      </c>
      <c r="L21" s="10">
        <f t="shared" si="1"/>
        <v>42205.816365740742</v>
      </c>
      <c r="M21" t="b">
        <v>0</v>
      </c>
      <c r="N21">
        <v>22</v>
      </c>
      <c r="O21" t="b">
        <v>1</v>
      </c>
      <c r="P21" t="s">
        <v>8265</v>
      </c>
      <c r="Q21" s="6">
        <f t="shared" si="2"/>
        <v>1.4529411764705882</v>
      </c>
      <c r="R21" s="8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 t="shared" si="0"/>
        <v>42260.758240740746</v>
      </c>
      <c r="K22">
        <v>1436983912</v>
      </c>
      <c r="L22" s="10">
        <f t="shared" si="1"/>
        <v>42260.758240740746</v>
      </c>
      <c r="M22" t="b">
        <v>0</v>
      </c>
      <c r="N22">
        <v>25</v>
      </c>
      <c r="O22" t="b">
        <v>1</v>
      </c>
      <c r="P22" t="s">
        <v>8265</v>
      </c>
      <c r="Q22" s="6">
        <f t="shared" si="2"/>
        <v>1.002</v>
      </c>
      <c r="R22" s="8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 t="shared" si="0"/>
        <v>41908.627187500002</v>
      </c>
      <c r="K23">
        <v>1409151789</v>
      </c>
      <c r="L23" s="10">
        <f t="shared" si="1"/>
        <v>41908.627187500002</v>
      </c>
      <c r="M23" t="b">
        <v>0</v>
      </c>
      <c r="N23">
        <v>101</v>
      </c>
      <c r="O23" t="b">
        <v>1</v>
      </c>
      <c r="P23" t="s">
        <v>8265</v>
      </c>
      <c r="Q23" s="6">
        <f t="shared" si="2"/>
        <v>1.0913513513513513</v>
      </c>
      <c r="R23" s="8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 t="shared" si="0"/>
        <v>42005.332638888889</v>
      </c>
      <c r="K24">
        <v>1418766740</v>
      </c>
      <c r="L24" s="10">
        <f t="shared" si="1"/>
        <v>42005.332638888889</v>
      </c>
      <c r="M24" t="b">
        <v>0</v>
      </c>
      <c r="N24">
        <v>8</v>
      </c>
      <c r="O24" t="b">
        <v>1</v>
      </c>
      <c r="P24" t="s">
        <v>8265</v>
      </c>
      <c r="Q24" s="6">
        <f t="shared" si="2"/>
        <v>1.1714285714285715</v>
      </c>
      <c r="R24" s="8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 t="shared" si="0"/>
        <v>42124.638888888891</v>
      </c>
      <c r="K25">
        <v>1428086501</v>
      </c>
      <c r="L25" s="10">
        <f t="shared" si="1"/>
        <v>42124.638888888891</v>
      </c>
      <c r="M25" t="b">
        <v>0</v>
      </c>
      <c r="N25">
        <v>23</v>
      </c>
      <c r="O25" t="b">
        <v>1</v>
      </c>
      <c r="P25" t="s">
        <v>8265</v>
      </c>
      <c r="Q25" s="6">
        <f t="shared" si="2"/>
        <v>1.1850000000000001</v>
      </c>
      <c r="R25" s="8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 t="shared" si="0"/>
        <v>42262.818750000006</v>
      </c>
      <c r="K26">
        <v>1439494863</v>
      </c>
      <c r="L26" s="10">
        <f t="shared" si="1"/>
        <v>42262.818750000006</v>
      </c>
      <c r="M26" t="b">
        <v>0</v>
      </c>
      <c r="N26">
        <v>574</v>
      </c>
      <c r="O26" t="b">
        <v>1</v>
      </c>
      <c r="P26" t="s">
        <v>8265</v>
      </c>
      <c r="Q26" s="6">
        <f t="shared" si="2"/>
        <v>1.0880768571428572</v>
      </c>
      <c r="R26" s="8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 t="shared" si="0"/>
        <v>42378.025011574078</v>
      </c>
      <c r="K27">
        <v>1447115761</v>
      </c>
      <c r="L27" s="10">
        <f t="shared" si="1"/>
        <v>42378.025011574078</v>
      </c>
      <c r="M27" t="b">
        <v>0</v>
      </c>
      <c r="N27">
        <v>14</v>
      </c>
      <c r="O27" t="b">
        <v>1</v>
      </c>
      <c r="P27" t="s">
        <v>8265</v>
      </c>
      <c r="Q27" s="6">
        <f t="shared" si="2"/>
        <v>1.3333333333333333</v>
      </c>
      <c r="R27" s="8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 t="shared" si="0"/>
        <v>41868.515555555554</v>
      </c>
      <c r="K28">
        <v>1404822144</v>
      </c>
      <c r="L28" s="10">
        <f t="shared" si="1"/>
        <v>41868.515555555554</v>
      </c>
      <c r="M28" t="b">
        <v>0</v>
      </c>
      <c r="N28">
        <v>19</v>
      </c>
      <c r="O28" t="b">
        <v>1</v>
      </c>
      <c r="P28" t="s">
        <v>8265</v>
      </c>
      <c r="Q28" s="6">
        <f t="shared" si="2"/>
        <v>1.552</v>
      </c>
      <c r="R28" s="8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0">
        <f t="shared" si="0"/>
        <v>41959.206400462965</v>
      </c>
      <c r="K29">
        <v>1413518233</v>
      </c>
      <c r="L29" s="10">
        <f t="shared" si="1"/>
        <v>41959.206400462965</v>
      </c>
      <c r="M29" t="b">
        <v>0</v>
      </c>
      <c r="N29">
        <v>150</v>
      </c>
      <c r="O29" t="b">
        <v>1</v>
      </c>
      <c r="P29" t="s">
        <v>8265</v>
      </c>
      <c r="Q29" s="6">
        <f t="shared" si="2"/>
        <v>1.1172500000000001</v>
      </c>
      <c r="R29" s="8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 t="shared" si="0"/>
        <v>42354.96393518518</v>
      </c>
      <c r="K30">
        <v>1447715284</v>
      </c>
      <c r="L30" s="10">
        <f t="shared" si="1"/>
        <v>42354.96393518518</v>
      </c>
      <c r="M30" t="b">
        <v>0</v>
      </c>
      <c r="N30">
        <v>71</v>
      </c>
      <c r="O30" t="b">
        <v>1</v>
      </c>
      <c r="P30" t="s">
        <v>8265</v>
      </c>
      <c r="Q30" s="6">
        <f t="shared" si="2"/>
        <v>1.0035000000000001</v>
      </c>
      <c r="R30" s="8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0">
        <f t="shared" si="0"/>
        <v>41842.67324074074</v>
      </c>
      <c r="K31">
        <v>1403453368</v>
      </c>
      <c r="L31" s="10">
        <f t="shared" si="1"/>
        <v>41842.67324074074</v>
      </c>
      <c r="M31" t="b">
        <v>0</v>
      </c>
      <c r="N31">
        <v>117</v>
      </c>
      <c r="O31" t="b">
        <v>1</v>
      </c>
      <c r="P31" t="s">
        <v>8265</v>
      </c>
      <c r="Q31" s="6">
        <f t="shared" si="2"/>
        <v>1.2333333333333334</v>
      </c>
      <c r="R31" s="8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 t="shared" si="0"/>
        <v>41872.292997685188</v>
      </c>
      <c r="K32">
        <v>1406012515</v>
      </c>
      <c r="L32" s="10">
        <f t="shared" si="1"/>
        <v>41872.292997685188</v>
      </c>
      <c r="M32" t="b">
        <v>0</v>
      </c>
      <c r="N32">
        <v>53</v>
      </c>
      <c r="O32" t="b">
        <v>1</v>
      </c>
      <c r="P32" t="s">
        <v>8265</v>
      </c>
      <c r="Q32" s="6">
        <f t="shared" si="2"/>
        <v>1.0129975</v>
      </c>
      <c r="R32" s="8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 t="shared" si="0"/>
        <v>42394.79206018518</v>
      </c>
      <c r="K33">
        <v>1452193234</v>
      </c>
      <c r="L33" s="10">
        <f t="shared" si="1"/>
        <v>42394.79206018518</v>
      </c>
      <c r="M33" t="b">
        <v>0</v>
      </c>
      <c r="N33">
        <v>1</v>
      </c>
      <c r="O33" t="b">
        <v>1</v>
      </c>
      <c r="P33" t="s">
        <v>8265</v>
      </c>
      <c r="Q33" s="6">
        <f t="shared" si="2"/>
        <v>1</v>
      </c>
      <c r="R33" s="8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 t="shared" si="0"/>
        <v>42503.165972222225</v>
      </c>
      <c r="K34">
        <v>1459523017</v>
      </c>
      <c r="L34" s="10">
        <f t="shared" si="1"/>
        <v>42503.165972222225</v>
      </c>
      <c r="M34" t="b">
        <v>0</v>
      </c>
      <c r="N34">
        <v>89</v>
      </c>
      <c r="O34" t="b">
        <v>1</v>
      </c>
      <c r="P34" t="s">
        <v>8265</v>
      </c>
      <c r="Q34" s="6">
        <f t="shared" si="2"/>
        <v>1.0024604569420035</v>
      </c>
      <c r="R34" s="8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 t="shared" si="0"/>
        <v>42316.702557870376</v>
      </c>
      <c r="K35">
        <v>1444405901</v>
      </c>
      <c r="L35" s="10">
        <f t="shared" si="1"/>
        <v>42316.702557870376</v>
      </c>
      <c r="M35" t="b">
        <v>0</v>
      </c>
      <c r="N35">
        <v>64</v>
      </c>
      <c r="O35" t="b">
        <v>1</v>
      </c>
      <c r="P35" t="s">
        <v>8265</v>
      </c>
      <c r="Q35" s="6">
        <f t="shared" si="2"/>
        <v>1.0209523809523811</v>
      </c>
      <c r="R35" s="8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 t="shared" si="0"/>
        <v>41856.321770833332</v>
      </c>
      <c r="K36">
        <v>1405928601</v>
      </c>
      <c r="L36" s="10">
        <f t="shared" si="1"/>
        <v>41856.321770833332</v>
      </c>
      <c r="M36" t="b">
        <v>0</v>
      </c>
      <c r="N36">
        <v>68</v>
      </c>
      <c r="O36" t="b">
        <v>1</v>
      </c>
      <c r="P36" t="s">
        <v>8265</v>
      </c>
      <c r="Q36" s="6">
        <f t="shared" si="2"/>
        <v>1.3046153846153845</v>
      </c>
      <c r="R36" s="8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 t="shared" si="0"/>
        <v>42122</v>
      </c>
      <c r="K37">
        <v>1428130814</v>
      </c>
      <c r="L37" s="10">
        <f t="shared" si="1"/>
        <v>42122</v>
      </c>
      <c r="M37" t="b">
        <v>0</v>
      </c>
      <c r="N37">
        <v>28</v>
      </c>
      <c r="O37" t="b">
        <v>1</v>
      </c>
      <c r="P37" t="s">
        <v>8265</v>
      </c>
      <c r="Q37" s="6">
        <f t="shared" si="2"/>
        <v>1.665</v>
      </c>
      <c r="R37" s="8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 t="shared" si="0"/>
        <v>42098.265335648146</v>
      </c>
      <c r="K38">
        <v>1425540125</v>
      </c>
      <c r="L38" s="10">
        <f t="shared" si="1"/>
        <v>42098.265335648146</v>
      </c>
      <c r="M38" t="b">
        <v>0</v>
      </c>
      <c r="N38">
        <v>44</v>
      </c>
      <c r="O38" t="b">
        <v>1</v>
      </c>
      <c r="P38" t="s">
        <v>8265</v>
      </c>
      <c r="Q38" s="6">
        <f t="shared" si="2"/>
        <v>1.4215</v>
      </c>
      <c r="R38" s="8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 t="shared" si="0"/>
        <v>42062.693043981482</v>
      </c>
      <c r="K39">
        <v>1422463079</v>
      </c>
      <c r="L39" s="10">
        <f t="shared" si="1"/>
        <v>42062.693043981482</v>
      </c>
      <c r="M39" t="b">
        <v>0</v>
      </c>
      <c r="N39">
        <v>253</v>
      </c>
      <c r="O39" t="b">
        <v>1</v>
      </c>
      <c r="P39" t="s">
        <v>8265</v>
      </c>
      <c r="Q39" s="6">
        <f t="shared" si="2"/>
        <v>1.8344090909090909</v>
      </c>
      <c r="R39" s="8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 t="shared" si="0"/>
        <v>41405.057222222218</v>
      </c>
      <c r="K40">
        <v>1365643344</v>
      </c>
      <c r="L40" s="10">
        <f t="shared" si="1"/>
        <v>41405.057222222218</v>
      </c>
      <c r="M40" t="b">
        <v>0</v>
      </c>
      <c r="N40">
        <v>66</v>
      </c>
      <c r="O40" t="b">
        <v>1</v>
      </c>
      <c r="P40" t="s">
        <v>8265</v>
      </c>
      <c r="Q40" s="6">
        <f t="shared" si="2"/>
        <v>1.1004</v>
      </c>
      <c r="R40" s="8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0">
        <f t="shared" si="0"/>
        <v>41784.957638888889</v>
      </c>
      <c r="K41">
        <v>1398388068</v>
      </c>
      <c r="L41" s="10">
        <f t="shared" si="1"/>
        <v>41784.957638888889</v>
      </c>
      <c r="M41" t="b">
        <v>0</v>
      </c>
      <c r="N41">
        <v>217</v>
      </c>
      <c r="O41" t="b">
        <v>1</v>
      </c>
      <c r="P41" t="s">
        <v>8265</v>
      </c>
      <c r="Q41" s="6">
        <f t="shared" si="2"/>
        <v>1.3098000000000001</v>
      </c>
      <c r="R41" s="8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 t="shared" si="0"/>
        <v>41809.166666666664</v>
      </c>
      <c r="K42">
        <v>1401426488</v>
      </c>
      <c r="L42" s="10">
        <f t="shared" si="1"/>
        <v>41809.166666666664</v>
      </c>
      <c r="M42" t="b">
        <v>0</v>
      </c>
      <c r="N42">
        <v>16</v>
      </c>
      <c r="O42" t="b">
        <v>1</v>
      </c>
      <c r="P42" t="s">
        <v>8265</v>
      </c>
      <c r="Q42" s="6">
        <f t="shared" si="2"/>
        <v>1.0135000000000001</v>
      </c>
      <c r="R42" s="8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 t="shared" si="0"/>
        <v>41917.568912037037</v>
      </c>
      <c r="K43">
        <v>1409924354</v>
      </c>
      <c r="L43" s="10">
        <f t="shared" si="1"/>
        <v>41917.568912037037</v>
      </c>
      <c r="M43" t="b">
        <v>0</v>
      </c>
      <c r="N43">
        <v>19</v>
      </c>
      <c r="O43" t="b">
        <v>1</v>
      </c>
      <c r="P43" t="s">
        <v>8265</v>
      </c>
      <c r="Q43" s="6">
        <f t="shared" si="2"/>
        <v>1</v>
      </c>
      <c r="R43" s="8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 t="shared" si="0"/>
        <v>42001.639189814814</v>
      </c>
      <c r="K44">
        <v>1417188026</v>
      </c>
      <c r="L44" s="10">
        <f t="shared" si="1"/>
        <v>42001.639189814814</v>
      </c>
      <c r="M44" t="b">
        <v>0</v>
      </c>
      <c r="N44">
        <v>169</v>
      </c>
      <c r="O44" t="b">
        <v>1</v>
      </c>
      <c r="P44" t="s">
        <v>8265</v>
      </c>
      <c r="Q44" s="6">
        <f t="shared" si="2"/>
        <v>1.4185714285714286</v>
      </c>
      <c r="R44" s="8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 t="shared" si="0"/>
        <v>41833</v>
      </c>
      <c r="K45">
        <v>1402599486</v>
      </c>
      <c r="L45" s="10">
        <f t="shared" si="1"/>
        <v>41833</v>
      </c>
      <c r="M45" t="b">
        <v>0</v>
      </c>
      <c r="N45">
        <v>263</v>
      </c>
      <c r="O45" t="b">
        <v>1</v>
      </c>
      <c r="P45" t="s">
        <v>8265</v>
      </c>
      <c r="Q45" s="6">
        <f t="shared" si="2"/>
        <v>3.0865999999999998</v>
      </c>
      <c r="R45" s="8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 t="shared" si="0"/>
        <v>41919.098807870374</v>
      </c>
      <c r="K46">
        <v>1408760537</v>
      </c>
      <c r="L46" s="10">
        <f t="shared" si="1"/>
        <v>41919.098807870374</v>
      </c>
      <c r="M46" t="b">
        <v>0</v>
      </c>
      <c r="N46">
        <v>15</v>
      </c>
      <c r="O46" t="b">
        <v>1</v>
      </c>
      <c r="P46" t="s">
        <v>8265</v>
      </c>
      <c r="Q46" s="6">
        <f t="shared" si="2"/>
        <v>1</v>
      </c>
      <c r="R46" s="8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 t="shared" si="0"/>
        <v>42487.623923611114</v>
      </c>
      <c r="K47">
        <v>1459177107</v>
      </c>
      <c r="L47" s="10">
        <f t="shared" si="1"/>
        <v>42487.623923611114</v>
      </c>
      <c r="M47" t="b">
        <v>0</v>
      </c>
      <c r="N47">
        <v>61</v>
      </c>
      <c r="O47" t="b">
        <v>1</v>
      </c>
      <c r="P47" t="s">
        <v>8265</v>
      </c>
      <c r="Q47" s="6">
        <f t="shared" si="2"/>
        <v>1.2</v>
      </c>
      <c r="R47" s="8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0">
        <f t="shared" si="0"/>
        <v>42353.964976851858</v>
      </c>
      <c r="K48">
        <v>1447628974</v>
      </c>
      <c r="L48" s="10">
        <f t="shared" si="1"/>
        <v>42353.964976851858</v>
      </c>
      <c r="M48" t="b">
        <v>0</v>
      </c>
      <c r="N48">
        <v>45</v>
      </c>
      <c r="O48" t="b">
        <v>1</v>
      </c>
      <c r="P48" t="s">
        <v>8265</v>
      </c>
      <c r="Q48" s="6">
        <f t="shared" si="2"/>
        <v>1.0416666666666667</v>
      </c>
      <c r="R48" s="8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 t="shared" si="0"/>
        <v>41992.861192129625</v>
      </c>
      <c r="K49">
        <v>1413834007</v>
      </c>
      <c r="L49" s="10">
        <f t="shared" si="1"/>
        <v>41992.861192129625</v>
      </c>
      <c r="M49" t="b">
        <v>0</v>
      </c>
      <c r="N49">
        <v>70</v>
      </c>
      <c r="O49" t="b">
        <v>1</v>
      </c>
      <c r="P49" t="s">
        <v>8265</v>
      </c>
      <c r="Q49" s="6">
        <f t="shared" si="2"/>
        <v>1.0761100000000001</v>
      </c>
      <c r="R49" s="8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0">
        <f t="shared" si="0"/>
        <v>42064.5</v>
      </c>
      <c r="K50">
        <v>1422534260</v>
      </c>
      <c r="L50" s="10">
        <f t="shared" si="1"/>
        <v>42064.5</v>
      </c>
      <c r="M50" t="b">
        <v>0</v>
      </c>
      <c r="N50">
        <v>38</v>
      </c>
      <c r="O50" t="b">
        <v>1</v>
      </c>
      <c r="P50" t="s">
        <v>8265</v>
      </c>
      <c r="Q50" s="6">
        <f t="shared" si="2"/>
        <v>1.0794999999999999</v>
      </c>
      <c r="R50" s="8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 t="shared" si="0"/>
        <v>42301.176446759258</v>
      </c>
      <c r="K51">
        <v>1443068045</v>
      </c>
      <c r="L51" s="10">
        <f t="shared" si="1"/>
        <v>42301.176446759258</v>
      </c>
      <c r="M51" t="b">
        <v>0</v>
      </c>
      <c r="N51">
        <v>87</v>
      </c>
      <c r="O51" t="b">
        <v>1</v>
      </c>
      <c r="P51" t="s">
        <v>8265</v>
      </c>
      <c r="Q51" s="6">
        <f t="shared" si="2"/>
        <v>1</v>
      </c>
      <c r="R51" s="8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0">
        <f t="shared" si="0"/>
        <v>42034.708333333328</v>
      </c>
      <c r="K52">
        <v>1419271458</v>
      </c>
      <c r="L52" s="10">
        <f t="shared" si="1"/>
        <v>42034.708333333328</v>
      </c>
      <c r="M52" t="b">
        <v>0</v>
      </c>
      <c r="N52">
        <v>22</v>
      </c>
      <c r="O52" t="b">
        <v>1</v>
      </c>
      <c r="P52" t="s">
        <v>8265</v>
      </c>
      <c r="Q52" s="6">
        <f t="shared" si="2"/>
        <v>1</v>
      </c>
      <c r="R52" s="8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 t="shared" si="0"/>
        <v>42226.928668981483</v>
      </c>
      <c r="K53">
        <v>1436653037</v>
      </c>
      <c r="L53" s="10">
        <f t="shared" si="1"/>
        <v>42226.928668981483</v>
      </c>
      <c r="M53" t="b">
        <v>0</v>
      </c>
      <c r="N53">
        <v>119</v>
      </c>
      <c r="O53" t="b">
        <v>1</v>
      </c>
      <c r="P53" t="s">
        <v>8265</v>
      </c>
      <c r="Q53" s="6">
        <f t="shared" si="2"/>
        <v>1.2801818181818181</v>
      </c>
      <c r="R53" s="8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 t="shared" si="0"/>
        <v>41837.701921296299</v>
      </c>
      <c r="K54">
        <v>1403023846</v>
      </c>
      <c r="L54" s="10">
        <f t="shared" si="1"/>
        <v>41837.701921296299</v>
      </c>
      <c r="M54" t="b">
        <v>0</v>
      </c>
      <c r="N54">
        <v>52</v>
      </c>
      <c r="O54" t="b">
        <v>1</v>
      </c>
      <c r="P54" t="s">
        <v>8265</v>
      </c>
      <c r="Q54" s="6">
        <f t="shared" si="2"/>
        <v>1.1620999999999999</v>
      </c>
      <c r="R54" s="8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 t="shared" si="0"/>
        <v>41733.916666666664</v>
      </c>
      <c r="K55">
        <v>1395407445</v>
      </c>
      <c r="L55" s="10">
        <f t="shared" si="1"/>
        <v>41733.916666666664</v>
      </c>
      <c r="M55" t="b">
        <v>0</v>
      </c>
      <c r="N55">
        <v>117</v>
      </c>
      <c r="O55" t="b">
        <v>1</v>
      </c>
      <c r="P55" t="s">
        <v>8265</v>
      </c>
      <c r="Q55" s="6">
        <f t="shared" si="2"/>
        <v>1.0963333333333334</v>
      </c>
      <c r="R55" s="8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 t="shared" si="0"/>
        <v>42363.713206018518</v>
      </c>
      <c r="K56">
        <v>1448471221</v>
      </c>
      <c r="L56" s="10">
        <f t="shared" si="1"/>
        <v>42363.713206018518</v>
      </c>
      <c r="M56" t="b">
        <v>0</v>
      </c>
      <c r="N56">
        <v>52</v>
      </c>
      <c r="O56" t="b">
        <v>1</v>
      </c>
      <c r="P56" t="s">
        <v>8265</v>
      </c>
      <c r="Q56" s="6">
        <f t="shared" si="2"/>
        <v>1.01</v>
      </c>
      <c r="R56" s="8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 t="shared" si="0"/>
        <v>42517.968935185185</v>
      </c>
      <c r="K57">
        <v>1462576516</v>
      </c>
      <c r="L57" s="10">
        <f t="shared" si="1"/>
        <v>42517.968935185185</v>
      </c>
      <c r="M57" t="b">
        <v>0</v>
      </c>
      <c r="N57">
        <v>86</v>
      </c>
      <c r="O57" t="b">
        <v>1</v>
      </c>
      <c r="P57" t="s">
        <v>8265</v>
      </c>
      <c r="Q57" s="6">
        <f t="shared" si="2"/>
        <v>1.2895348837209302</v>
      </c>
      <c r="R57" s="8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0">
        <f t="shared" si="0"/>
        <v>42163.666666666672</v>
      </c>
      <c r="K58">
        <v>1432559424</v>
      </c>
      <c r="L58" s="10">
        <f t="shared" si="1"/>
        <v>42163.666666666672</v>
      </c>
      <c r="M58" t="b">
        <v>0</v>
      </c>
      <c r="N58">
        <v>174</v>
      </c>
      <c r="O58" t="b">
        <v>1</v>
      </c>
      <c r="P58" t="s">
        <v>8265</v>
      </c>
      <c r="Q58" s="6">
        <f t="shared" si="2"/>
        <v>1.0726249999999999</v>
      </c>
      <c r="R58" s="8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 t="shared" si="0"/>
        <v>42119.83289351852</v>
      </c>
      <c r="K59">
        <v>1427399962</v>
      </c>
      <c r="L59" s="10">
        <f t="shared" si="1"/>
        <v>42119.83289351852</v>
      </c>
      <c r="M59" t="b">
        <v>0</v>
      </c>
      <c r="N59">
        <v>69</v>
      </c>
      <c r="O59" t="b">
        <v>1</v>
      </c>
      <c r="P59" t="s">
        <v>8265</v>
      </c>
      <c r="Q59" s="6">
        <f t="shared" si="2"/>
        <v>1.0189999999999999</v>
      </c>
      <c r="R59" s="8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 t="shared" si="0"/>
        <v>41962.786712962959</v>
      </c>
      <c r="K60">
        <v>1413827572</v>
      </c>
      <c r="L60" s="10">
        <f t="shared" si="1"/>
        <v>41962.786712962959</v>
      </c>
      <c r="M60" t="b">
        <v>0</v>
      </c>
      <c r="N60">
        <v>75</v>
      </c>
      <c r="O60" t="b">
        <v>1</v>
      </c>
      <c r="P60" t="s">
        <v>8265</v>
      </c>
      <c r="Q60" s="6">
        <f t="shared" si="2"/>
        <v>1.0290999999999999</v>
      </c>
      <c r="R60" s="8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 t="shared" si="0"/>
        <v>42261.875</v>
      </c>
      <c r="K61">
        <v>1439530776</v>
      </c>
      <c r="L61" s="10">
        <f t="shared" si="1"/>
        <v>42261.875</v>
      </c>
      <c r="M61" t="b">
        <v>0</v>
      </c>
      <c r="N61">
        <v>33</v>
      </c>
      <c r="O61" t="b">
        <v>1</v>
      </c>
      <c r="P61" t="s">
        <v>8265</v>
      </c>
      <c r="Q61" s="6">
        <f t="shared" si="2"/>
        <v>1.0012570000000001</v>
      </c>
      <c r="R61" s="8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0">
        <f t="shared" si="0"/>
        <v>41721</v>
      </c>
      <c r="K62">
        <v>1393882717</v>
      </c>
      <c r="L62" s="10">
        <f t="shared" si="1"/>
        <v>41721</v>
      </c>
      <c r="M62" t="b">
        <v>0</v>
      </c>
      <c r="N62">
        <v>108</v>
      </c>
      <c r="O62" t="b">
        <v>1</v>
      </c>
      <c r="P62" t="s">
        <v>8266</v>
      </c>
      <c r="Q62" s="6">
        <f t="shared" si="2"/>
        <v>1.0329622222222221</v>
      </c>
      <c r="R62" s="8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 t="shared" si="0"/>
        <v>41431.814317129632</v>
      </c>
      <c r="K63">
        <v>1368646357</v>
      </c>
      <c r="L63" s="10">
        <f t="shared" si="1"/>
        <v>41431.814317129632</v>
      </c>
      <c r="M63" t="b">
        <v>0</v>
      </c>
      <c r="N63">
        <v>23</v>
      </c>
      <c r="O63" t="b">
        <v>1</v>
      </c>
      <c r="P63" t="s">
        <v>8266</v>
      </c>
      <c r="Q63" s="6">
        <f t="shared" si="2"/>
        <v>1.4830000000000001</v>
      </c>
      <c r="R63" s="8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 t="shared" si="0"/>
        <v>41336.799513888887</v>
      </c>
      <c r="K64">
        <v>1360177878</v>
      </c>
      <c r="L64" s="10">
        <f t="shared" si="1"/>
        <v>41336.799513888887</v>
      </c>
      <c r="M64" t="b">
        <v>0</v>
      </c>
      <c r="N64">
        <v>48</v>
      </c>
      <c r="O64" t="b">
        <v>1</v>
      </c>
      <c r="P64" t="s">
        <v>8266</v>
      </c>
      <c r="Q64" s="6">
        <f t="shared" si="2"/>
        <v>1.5473333333333332</v>
      </c>
      <c r="R64" s="8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 t="shared" si="0"/>
        <v>41636.207638888889</v>
      </c>
      <c r="K65">
        <v>1386194013</v>
      </c>
      <c r="L65" s="10">
        <f t="shared" si="1"/>
        <v>41636.207638888889</v>
      </c>
      <c r="M65" t="b">
        <v>0</v>
      </c>
      <c r="N65">
        <v>64</v>
      </c>
      <c r="O65" t="b">
        <v>1</v>
      </c>
      <c r="P65" t="s">
        <v>8266</v>
      </c>
      <c r="Q65" s="6">
        <f t="shared" si="2"/>
        <v>1.1351849999999999</v>
      </c>
      <c r="R65" s="8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 t="shared" si="0"/>
        <v>41463.01829861111</v>
      </c>
      <c r="K66">
        <v>1370651181</v>
      </c>
      <c r="L66" s="10">
        <f t="shared" si="1"/>
        <v>41463.01829861111</v>
      </c>
      <c r="M66" t="b">
        <v>0</v>
      </c>
      <c r="N66">
        <v>24</v>
      </c>
      <c r="O66" t="b">
        <v>1</v>
      </c>
      <c r="P66" t="s">
        <v>8266</v>
      </c>
      <c r="Q66" s="6">
        <f t="shared" si="2"/>
        <v>1.7333333333333334</v>
      </c>
      <c r="R66" s="8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0">
        <f t="shared" ref="J67:J130" si="6">I67/60/60/24 + DATE(1970,1,1)</f>
        <v>41862.249305555553</v>
      </c>
      <c r="K67">
        <v>1405453354</v>
      </c>
      <c r="L67" s="10">
        <f t="shared" ref="L67:L130" si="7">I67/60/60/24 + DATE(1970,1,1)</f>
        <v>41862.249305555553</v>
      </c>
      <c r="M67" t="b">
        <v>0</v>
      </c>
      <c r="N67">
        <v>57</v>
      </c>
      <c r="O67" t="b">
        <v>1</v>
      </c>
      <c r="P67" t="s">
        <v>8266</v>
      </c>
      <c r="Q67" s="6">
        <f t="shared" ref="Q67:Q130" si="8">E67/D67</f>
        <v>1.0752857142857142</v>
      </c>
      <c r="R67" s="8">
        <f t="shared" ref="R67:R130" si="9">IFERROR(E67/N67,0)</f>
        <v>132.05263157894737</v>
      </c>
      <c r="S67" t="str">
        <f t="shared" ref="S67:S130" si="10">LEFT(P67,SEARCH("/",P67)-1)</f>
        <v>film &amp; video</v>
      </c>
      <c r="T67" t="str">
        <f t="shared" ref="T67:T130" si="11">RIGHT(P67,LEN(P67)-SEARCH("/",P67))</f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 t="shared" si="6"/>
        <v>42569.849768518514</v>
      </c>
      <c r="K68">
        <v>1466281420</v>
      </c>
      <c r="L68" s="10">
        <f t="shared" si="7"/>
        <v>42569.849768518514</v>
      </c>
      <c r="M68" t="b">
        <v>0</v>
      </c>
      <c r="N68">
        <v>26</v>
      </c>
      <c r="O68" t="b">
        <v>1</v>
      </c>
      <c r="P68" t="s">
        <v>8266</v>
      </c>
      <c r="Q68" s="6">
        <f t="shared" si="8"/>
        <v>1.1859999999999999</v>
      </c>
      <c r="R68" s="8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 t="shared" si="6"/>
        <v>41105.583379629628</v>
      </c>
      <c r="K69">
        <v>1339768804</v>
      </c>
      <c r="L69" s="10">
        <f t="shared" si="7"/>
        <v>41105.583379629628</v>
      </c>
      <c r="M69" t="b">
        <v>0</v>
      </c>
      <c r="N69">
        <v>20</v>
      </c>
      <c r="O69" t="b">
        <v>1</v>
      </c>
      <c r="P69" t="s">
        <v>8266</v>
      </c>
      <c r="Q69" s="6">
        <f t="shared" si="8"/>
        <v>1.1625000000000001</v>
      </c>
      <c r="R69" s="8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0">
        <f t="shared" si="6"/>
        <v>41693.569340277776</v>
      </c>
      <c r="K70">
        <v>1390570791</v>
      </c>
      <c r="L70" s="10">
        <f t="shared" si="7"/>
        <v>41693.569340277776</v>
      </c>
      <c r="M70" t="b">
        <v>0</v>
      </c>
      <c r="N70">
        <v>36</v>
      </c>
      <c r="O70" t="b">
        <v>1</v>
      </c>
      <c r="P70" t="s">
        <v>8266</v>
      </c>
      <c r="Q70" s="6">
        <f t="shared" si="8"/>
        <v>1.2716666666666667</v>
      </c>
      <c r="R70" s="8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 t="shared" si="6"/>
        <v>40818.290972222225</v>
      </c>
      <c r="K71">
        <v>1314765025</v>
      </c>
      <c r="L71" s="10">
        <f t="shared" si="7"/>
        <v>40818.290972222225</v>
      </c>
      <c r="M71" t="b">
        <v>0</v>
      </c>
      <c r="N71">
        <v>178</v>
      </c>
      <c r="O71" t="b">
        <v>1</v>
      </c>
      <c r="P71" t="s">
        <v>8266</v>
      </c>
      <c r="Q71" s="6">
        <f t="shared" si="8"/>
        <v>1.109423</v>
      </c>
      <c r="R71" s="8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 t="shared" si="6"/>
        <v>40790.896354166667</v>
      </c>
      <c r="K72">
        <v>1309987845</v>
      </c>
      <c r="L72" s="10">
        <f t="shared" si="7"/>
        <v>40790.896354166667</v>
      </c>
      <c r="M72" t="b">
        <v>0</v>
      </c>
      <c r="N72">
        <v>17</v>
      </c>
      <c r="O72" t="b">
        <v>1</v>
      </c>
      <c r="P72" t="s">
        <v>8266</v>
      </c>
      <c r="Q72" s="6">
        <f t="shared" si="8"/>
        <v>1.272</v>
      </c>
      <c r="R72" s="8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 t="shared" si="6"/>
        <v>41057.271493055552</v>
      </c>
      <c r="K73">
        <v>1333002657</v>
      </c>
      <c r="L73" s="10">
        <f t="shared" si="7"/>
        <v>41057.271493055552</v>
      </c>
      <c r="M73" t="b">
        <v>0</v>
      </c>
      <c r="N73">
        <v>32</v>
      </c>
      <c r="O73" t="b">
        <v>1</v>
      </c>
      <c r="P73" t="s">
        <v>8266</v>
      </c>
      <c r="Q73" s="6">
        <f t="shared" si="8"/>
        <v>1.2394444444444443</v>
      </c>
      <c r="R73" s="8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 t="shared" si="6"/>
        <v>41228</v>
      </c>
      <c r="K74">
        <v>1351210481</v>
      </c>
      <c r="L74" s="10">
        <f t="shared" si="7"/>
        <v>41228</v>
      </c>
      <c r="M74" t="b">
        <v>0</v>
      </c>
      <c r="N74">
        <v>41</v>
      </c>
      <c r="O74" t="b">
        <v>1</v>
      </c>
      <c r="P74" t="s">
        <v>8266</v>
      </c>
      <c r="Q74" s="6">
        <f t="shared" si="8"/>
        <v>1.084090909090909</v>
      </c>
      <c r="R74" s="8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 t="shared" si="6"/>
        <v>40666.165972222225</v>
      </c>
      <c r="K75">
        <v>1297620584</v>
      </c>
      <c r="L75" s="10">
        <f t="shared" si="7"/>
        <v>40666.165972222225</v>
      </c>
      <c r="M75" t="b">
        <v>0</v>
      </c>
      <c r="N75">
        <v>18</v>
      </c>
      <c r="O75" t="b">
        <v>1</v>
      </c>
      <c r="P75" t="s">
        <v>8266</v>
      </c>
      <c r="Q75" s="6">
        <f t="shared" si="8"/>
        <v>1</v>
      </c>
      <c r="R75" s="8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0">
        <f t="shared" si="6"/>
        <v>42390.487210648149</v>
      </c>
      <c r="K76">
        <v>1450784495</v>
      </c>
      <c r="L76" s="10">
        <f t="shared" si="7"/>
        <v>42390.487210648149</v>
      </c>
      <c r="M76" t="b">
        <v>0</v>
      </c>
      <c r="N76">
        <v>29</v>
      </c>
      <c r="O76" t="b">
        <v>1</v>
      </c>
      <c r="P76" t="s">
        <v>8266</v>
      </c>
      <c r="Q76" s="6">
        <f t="shared" si="8"/>
        <v>1.1293199999999999</v>
      </c>
      <c r="R76" s="8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 t="shared" si="6"/>
        <v>41387.209166666667</v>
      </c>
      <c r="K77">
        <v>1364101272</v>
      </c>
      <c r="L77" s="10">
        <f t="shared" si="7"/>
        <v>41387.209166666667</v>
      </c>
      <c r="M77" t="b">
        <v>0</v>
      </c>
      <c r="N77">
        <v>47</v>
      </c>
      <c r="O77" t="b">
        <v>1</v>
      </c>
      <c r="P77" t="s">
        <v>8266</v>
      </c>
      <c r="Q77" s="6">
        <f t="shared" si="8"/>
        <v>1.1542857142857144</v>
      </c>
      <c r="R77" s="8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 t="shared" si="6"/>
        <v>40904.733310185184</v>
      </c>
      <c r="K78">
        <v>1319819758</v>
      </c>
      <c r="L78" s="10">
        <f t="shared" si="7"/>
        <v>40904.733310185184</v>
      </c>
      <c r="M78" t="b">
        <v>0</v>
      </c>
      <c r="N78">
        <v>15</v>
      </c>
      <c r="O78" t="b">
        <v>1</v>
      </c>
      <c r="P78" t="s">
        <v>8266</v>
      </c>
      <c r="Q78" s="6">
        <f t="shared" si="8"/>
        <v>1.5333333333333334</v>
      </c>
      <c r="R78" s="8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 t="shared" si="6"/>
        <v>41050.124305555553</v>
      </c>
      <c r="K79">
        <v>1332991717</v>
      </c>
      <c r="L79" s="10">
        <f t="shared" si="7"/>
        <v>41050.124305555553</v>
      </c>
      <c r="M79" t="b">
        <v>0</v>
      </c>
      <c r="N79">
        <v>26</v>
      </c>
      <c r="O79" t="b">
        <v>1</v>
      </c>
      <c r="P79" t="s">
        <v>8266</v>
      </c>
      <c r="Q79" s="6">
        <f t="shared" si="8"/>
        <v>3.9249999999999998</v>
      </c>
      <c r="R79" s="8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0">
        <f t="shared" si="6"/>
        <v>42614.730567129634</v>
      </c>
      <c r="K80">
        <v>1471887121</v>
      </c>
      <c r="L80" s="10">
        <f t="shared" si="7"/>
        <v>42614.730567129634</v>
      </c>
      <c r="M80" t="b">
        <v>0</v>
      </c>
      <c r="N80">
        <v>35</v>
      </c>
      <c r="O80" t="b">
        <v>1</v>
      </c>
      <c r="P80" t="s">
        <v>8266</v>
      </c>
      <c r="Q80" s="6">
        <f t="shared" si="8"/>
        <v>27.02</v>
      </c>
      <c r="R80" s="8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0">
        <f t="shared" si="6"/>
        <v>41754.776539351849</v>
      </c>
      <c r="K81">
        <v>1395859093</v>
      </c>
      <c r="L81" s="10">
        <f t="shared" si="7"/>
        <v>41754.776539351849</v>
      </c>
      <c r="M81" t="b">
        <v>0</v>
      </c>
      <c r="N81">
        <v>41</v>
      </c>
      <c r="O81" t="b">
        <v>1</v>
      </c>
      <c r="P81" t="s">
        <v>8266</v>
      </c>
      <c r="Q81" s="6">
        <f t="shared" si="8"/>
        <v>1.27</v>
      </c>
      <c r="R81" s="8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 t="shared" si="6"/>
        <v>41618.083981481483</v>
      </c>
      <c r="K82">
        <v>1383616856</v>
      </c>
      <c r="L82" s="10">
        <f t="shared" si="7"/>
        <v>41618.083981481483</v>
      </c>
      <c r="M82" t="b">
        <v>0</v>
      </c>
      <c r="N82">
        <v>47</v>
      </c>
      <c r="O82" t="b">
        <v>1</v>
      </c>
      <c r="P82" t="s">
        <v>8266</v>
      </c>
      <c r="Q82" s="6">
        <f t="shared" si="8"/>
        <v>1.0725</v>
      </c>
      <c r="R82" s="8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 t="shared" si="6"/>
        <v>41104.126388888886</v>
      </c>
      <c r="K83">
        <v>1341892127</v>
      </c>
      <c r="L83" s="10">
        <f t="shared" si="7"/>
        <v>41104.126388888886</v>
      </c>
      <c r="M83" t="b">
        <v>0</v>
      </c>
      <c r="N83">
        <v>28</v>
      </c>
      <c r="O83" t="b">
        <v>1</v>
      </c>
      <c r="P83" t="s">
        <v>8266</v>
      </c>
      <c r="Q83" s="6">
        <f t="shared" si="8"/>
        <v>1.98</v>
      </c>
      <c r="R83" s="8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 t="shared" si="6"/>
        <v>40825.820150462961</v>
      </c>
      <c r="K84">
        <v>1315597261</v>
      </c>
      <c r="L84" s="10">
        <f t="shared" si="7"/>
        <v>40825.820150462961</v>
      </c>
      <c r="M84" t="b">
        <v>0</v>
      </c>
      <c r="N84">
        <v>100</v>
      </c>
      <c r="O84" t="b">
        <v>1</v>
      </c>
      <c r="P84" t="s">
        <v>8266</v>
      </c>
      <c r="Q84" s="6">
        <f t="shared" si="8"/>
        <v>1.0001249999999999</v>
      </c>
      <c r="R84" s="8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0">
        <f t="shared" si="6"/>
        <v>42057.479166666672</v>
      </c>
      <c r="K85">
        <v>1423320389</v>
      </c>
      <c r="L85" s="10">
        <f t="shared" si="7"/>
        <v>42057.479166666672</v>
      </c>
      <c r="M85" t="b">
        <v>0</v>
      </c>
      <c r="N85">
        <v>13</v>
      </c>
      <c r="O85" t="b">
        <v>1</v>
      </c>
      <c r="P85" t="s">
        <v>8266</v>
      </c>
      <c r="Q85" s="6">
        <f t="shared" si="8"/>
        <v>1.0249999999999999</v>
      </c>
      <c r="R85" s="8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 t="shared" si="6"/>
        <v>40678.757939814815</v>
      </c>
      <c r="K86">
        <v>1302891086</v>
      </c>
      <c r="L86" s="10">
        <f t="shared" si="7"/>
        <v>40678.757939814815</v>
      </c>
      <c r="M86" t="b">
        <v>0</v>
      </c>
      <c r="N86">
        <v>7</v>
      </c>
      <c r="O86" t="b">
        <v>1</v>
      </c>
      <c r="P86" t="s">
        <v>8266</v>
      </c>
      <c r="Q86" s="6">
        <f t="shared" si="8"/>
        <v>1</v>
      </c>
      <c r="R86" s="8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 t="shared" si="6"/>
        <v>40809.125428240739</v>
      </c>
      <c r="K87">
        <v>1314154837</v>
      </c>
      <c r="L87" s="10">
        <f t="shared" si="7"/>
        <v>40809.125428240739</v>
      </c>
      <c r="M87" t="b">
        <v>0</v>
      </c>
      <c r="N87">
        <v>21</v>
      </c>
      <c r="O87" t="b">
        <v>1</v>
      </c>
      <c r="P87" t="s">
        <v>8266</v>
      </c>
      <c r="Q87" s="6">
        <f t="shared" si="8"/>
        <v>1.2549999999999999</v>
      </c>
      <c r="R87" s="8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0">
        <f t="shared" si="6"/>
        <v>42365.59774305555</v>
      </c>
      <c r="K88">
        <v>1444828845</v>
      </c>
      <c r="L88" s="10">
        <f t="shared" si="7"/>
        <v>42365.59774305555</v>
      </c>
      <c r="M88" t="b">
        <v>0</v>
      </c>
      <c r="N88">
        <v>17</v>
      </c>
      <c r="O88" t="b">
        <v>1</v>
      </c>
      <c r="P88" t="s">
        <v>8266</v>
      </c>
      <c r="Q88" s="6">
        <f t="shared" si="8"/>
        <v>1.0646666666666667</v>
      </c>
      <c r="R88" s="8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 t="shared" si="6"/>
        <v>40332.070138888892</v>
      </c>
      <c r="K89">
        <v>1274705803</v>
      </c>
      <c r="L89" s="10">
        <f t="shared" si="7"/>
        <v>40332.070138888892</v>
      </c>
      <c r="M89" t="b">
        <v>0</v>
      </c>
      <c r="N89">
        <v>25</v>
      </c>
      <c r="O89" t="b">
        <v>1</v>
      </c>
      <c r="P89" t="s">
        <v>8266</v>
      </c>
      <c r="Q89" s="6">
        <f t="shared" si="8"/>
        <v>1.046</v>
      </c>
      <c r="R89" s="8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 t="shared" si="6"/>
        <v>41812.65892361111</v>
      </c>
      <c r="K90">
        <v>1401205731</v>
      </c>
      <c r="L90" s="10">
        <f t="shared" si="7"/>
        <v>41812.65892361111</v>
      </c>
      <c r="M90" t="b">
        <v>0</v>
      </c>
      <c r="N90">
        <v>60</v>
      </c>
      <c r="O90" t="b">
        <v>1</v>
      </c>
      <c r="P90" t="s">
        <v>8266</v>
      </c>
      <c r="Q90" s="6">
        <f t="shared" si="8"/>
        <v>1.0285714285714285</v>
      </c>
      <c r="R90" s="8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 t="shared" si="6"/>
        <v>41427.752222222225</v>
      </c>
      <c r="K91">
        <v>1368036192</v>
      </c>
      <c r="L91" s="10">
        <f t="shared" si="7"/>
        <v>41427.752222222225</v>
      </c>
      <c r="M91" t="b">
        <v>0</v>
      </c>
      <c r="N91">
        <v>56</v>
      </c>
      <c r="O91" t="b">
        <v>1</v>
      </c>
      <c r="P91" t="s">
        <v>8266</v>
      </c>
      <c r="Q91" s="6">
        <f t="shared" si="8"/>
        <v>1.1506666666666667</v>
      </c>
      <c r="R91" s="8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 t="shared" si="6"/>
        <v>40736.297442129631</v>
      </c>
      <c r="K92">
        <v>1307862499</v>
      </c>
      <c r="L92" s="10">
        <f t="shared" si="7"/>
        <v>40736.297442129631</v>
      </c>
      <c r="M92" t="b">
        <v>0</v>
      </c>
      <c r="N92">
        <v>16</v>
      </c>
      <c r="O92" t="b">
        <v>1</v>
      </c>
      <c r="P92" t="s">
        <v>8266</v>
      </c>
      <c r="Q92" s="6">
        <f t="shared" si="8"/>
        <v>1.004</v>
      </c>
      <c r="R92" s="8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 t="shared" si="6"/>
        <v>40680.402361111112</v>
      </c>
      <c r="K93">
        <v>1300354764</v>
      </c>
      <c r="L93" s="10">
        <f t="shared" si="7"/>
        <v>40680.402361111112</v>
      </c>
      <c r="M93" t="b">
        <v>0</v>
      </c>
      <c r="N93">
        <v>46</v>
      </c>
      <c r="O93" t="b">
        <v>1</v>
      </c>
      <c r="P93" t="s">
        <v>8266</v>
      </c>
      <c r="Q93" s="6">
        <f t="shared" si="8"/>
        <v>1.2</v>
      </c>
      <c r="R93" s="8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0">
        <f t="shared" si="6"/>
        <v>42767.333333333328</v>
      </c>
      <c r="K94">
        <v>1481949983</v>
      </c>
      <c r="L94" s="10">
        <f t="shared" si="7"/>
        <v>42767.333333333328</v>
      </c>
      <c r="M94" t="b">
        <v>0</v>
      </c>
      <c r="N94">
        <v>43</v>
      </c>
      <c r="O94" t="b">
        <v>1</v>
      </c>
      <c r="P94" t="s">
        <v>8266</v>
      </c>
      <c r="Q94" s="6">
        <f t="shared" si="8"/>
        <v>1.052</v>
      </c>
      <c r="R94" s="8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 t="shared" si="6"/>
        <v>41093.875</v>
      </c>
      <c r="K95">
        <v>1338928537</v>
      </c>
      <c r="L95" s="10">
        <f t="shared" si="7"/>
        <v>41093.875</v>
      </c>
      <c r="M95" t="b">
        <v>0</v>
      </c>
      <c r="N95">
        <v>15</v>
      </c>
      <c r="O95" t="b">
        <v>1</v>
      </c>
      <c r="P95" t="s">
        <v>8266</v>
      </c>
      <c r="Q95" s="6">
        <f t="shared" si="8"/>
        <v>1.1060000000000001</v>
      </c>
      <c r="R95" s="8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0">
        <f t="shared" si="6"/>
        <v>41736.717847222222</v>
      </c>
      <c r="K96">
        <v>1395162822</v>
      </c>
      <c r="L96" s="10">
        <f t="shared" si="7"/>
        <v>41736.717847222222</v>
      </c>
      <c r="M96" t="b">
        <v>0</v>
      </c>
      <c r="N96">
        <v>12</v>
      </c>
      <c r="O96" t="b">
        <v>1</v>
      </c>
      <c r="P96" t="s">
        <v>8266</v>
      </c>
      <c r="Q96" s="6">
        <f t="shared" si="8"/>
        <v>1.04</v>
      </c>
      <c r="R96" s="8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 t="shared" si="6"/>
        <v>40965.005104166667</v>
      </c>
      <c r="K97">
        <v>1327622841</v>
      </c>
      <c r="L97" s="10">
        <f t="shared" si="7"/>
        <v>40965.005104166667</v>
      </c>
      <c r="M97" t="b">
        <v>0</v>
      </c>
      <c r="N97">
        <v>21</v>
      </c>
      <c r="O97" t="b">
        <v>1</v>
      </c>
      <c r="P97" t="s">
        <v>8266</v>
      </c>
      <c r="Q97" s="6">
        <f t="shared" si="8"/>
        <v>1.3142857142857143</v>
      </c>
      <c r="R97" s="8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 t="shared" si="6"/>
        <v>40391.125</v>
      </c>
      <c r="K98">
        <v>1274889241</v>
      </c>
      <c r="L98" s="10">
        <f t="shared" si="7"/>
        <v>40391.125</v>
      </c>
      <c r="M98" t="b">
        <v>0</v>
      </c>
      <c r="N98">
        <v>34</v>
      </c>
      <c r="O98" t="b">
        <v>1</v>
      </c>
      <c r="P98" t="s">
        <v>8266</v>
      </c>
      <c r="Q98" s="6">
        <f t="shared" si="8"/>
        <v>1.1466666666666667</v>
      </c>
      <c r="R98" s="8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 t="shared" si="6"/>
        <v>40736.135208333333</v>
      </c>
      <c r="K99">
        <v>1307848482</v>
      </c>
      <c r="L99" s="10">
        <f t="shared" si="7"/>
        <v>40736.135208333333</v>
      </c>
      <c r="M99" t="b">
        <v>0</v>
      </c>
      <c r="N99">
        <v>8</v>
      </c>
      <c r="O99" t="b">
        <v>1</v>
      </c>
      <c r="P99" t="s">
        <v>8266</v>
      </c>
      <c r="Q99" s="6">
        <f t="shared" si="8"/>
        <v>1.0625</v>
      </c>
      <c r="R99" s="8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 t="shared" si="6"/>
        <v>41250.979166666664</v>
      </c>
      <c r="K100">
        <v>1351796674</v>
      </c>
      <c r="L100" s="10">
        <f t="shared" si="7"/>
        <v>41250.979166666664</v>
      </c>
      <c r="M100" t="b">
        <v>0</v>
      </c>
      <c r="N100">
        <v>60</v>
      </c>
      <c r="O100" t="b">
        <v>1</v>
      </c>
      <c r="P100" t="s">
        <v>8266</v>
      </c>
      <c r="Q100" s="6">
        <f t="shared" si="8"/>
        <v>1.0625</v>
      </c>
      <c r="R100" s="8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 t="shared" si="6"/>
        <v>41661.902766203704</v>
      </c>
      <c r="K101">
        <v>1387834799</v>
      </c>
      <c r="L101" s="10">
        <f t="shared" si="7"/>
        <v>41661.902766203704</v>
      </c>
      <c r="M101" t="b">
        <v>0</v>
      </c>
      <c r="N101">
        <v>39</v>
      </c>
      <c r="O101" t="b">
        <v>1</v>
      </c>
      <c r="P101" t="s">
        <v>8266</v>
      </c>
      <c r="Q101" s="6">
        <f t="shared" si="8"/>
        <v>1.0601933333333333</v>
      </c>
      <c r="R101" s="8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 t="shared" si="6"/>
        <v>41217.794976851852</v>
      </c>
      <c r="K102">
        <v>1350324286</v>
      </c>
      <c r="L102" s="10">
        <f t="shared" si="7"/>
        <v>41217.794976851852</v>
      </c>
      <c r="M102" t="b">
        <v>0</v>
      </c>
      <c r="N102">
        <v>26</v>
      </c>
      <c r="O102" t="b">
        <v>1</v>
      </c>
      <c r="P102" t="s">
        <v>8266</v>
      </c>
      <c r="Q102" s="6">
        <f t="shared" si="8"/>
        <v>1</v>
      </c>
      <c r="R102" s="8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 t="shared" si="6"/>
        <v>41298.776736111111</v>
      </c>
      <c r="K103">
        <v>1356979110</v>
      </c>
      <c r="L103" s="10">
        <f t="shared" si="7"/>
        <v>41298.776736111111</v>
      </c>
      <c r="M103" t="b">
        <v>0</v>
      </c>
      <c r="N103">
        <v>35</v>
      </c>
      <c r="O103" t="b">
        <v>1</v>
      </c>
      <c r="P103" t="s">
        <v>8266</v>
      </c>
      <c r="Q103" s="6">
        <f t="shared" si="8"/>
        <v>1</v>
      </c>
      <c r="R103" s="8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 t="shared" si="6"/>
        <v>40535.131168981483</v>
      </c>
      <c r="K104">
        <v>1290481733</v>
      </c>
      <c r="L104" s="10">
        <f t="shared" si="7"/>
        <v>40535.131168981483</v>
      </c>
      <c r="M104" t="b">
        <v>0</v>
      </c>
      <c r="N104">
        <v>65</v>
      </c>
      <c r="O104" t="b">
        <v>1</v>
      </c>
      <c r="P104" t="s">
        <v>8266</v>
      </c>
      <c r="Q104" s="6">
        <f t="shared" si="8"/>
        <v>1.2775000000000001</v>
      </c>
      <c r="R104" s="8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0">
        <f t="shared" si="6"/>
        <v>41705.805902777778</v>
      </c>
      <c r="K105">
        <v>1392232830</v>
      </c>
      <c r="L105" s="10">
        <f t="shared" si="7"/>
        <v>41705.805902777778</v>
      </c>
      <c r="M105" t="b">
        <v>0</v>
      </c>
      <c r="N105">
        <v>49</v>
      </c>
      <c r="O105" t="b">
        <v>1</v>
      </c>
      <c r="P105" t="s">
        <v>8266</v>
      </c>
      <c r="Q105" s="6">
        <f t="shared" si="8"/>
        <v>1.0515384615384615</v>
      </c>
      <c r="R105" s="8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 t="shared" si="6"/>
        <v>40636.041666666664</v>
      </c>
      <c r="K106">
        <v>1299775266</v>
      </c>
      <c r="L106" s="10">
        <f t="shared" si="7"/>
        <v>40636.041666666664</v>
      </c>
      <c r="M106" t="b">
        <v>0</v>
      </c>
      <c r="N106">
        <v>10</v>
      </c>
      <c r="O106" t="b">
        <v>1</v>
      </c>
      <c r="P106" t="s">
        <v>8266</v>
      </c>
      <c r="Q106" s="6">
        <f t="shared" si="8"/>
        <v>1.2</v>
      </c>
      <c r="R106" s="8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 t="shared" si="6"/>
        <v>42504</v>
      </c>
      <c r="K107">
        <v>1461605020</v>
      </c>
      <c r="L107" s="10">
        <f t="shared" si="7"/>
        <v>42504</v>
      </c>
      <c r="M107" t="b">
        <v>0</v>
      </c>
      <c r="N107">
        <v>60</v>
      </c>
      <c r="O107" t="b">
        <v>1</v>
      </c>
      <c r="P107" t="s">
        <v>8266</v>
      </c>
      <c r="Q107" s="6">
        <f t="shared" si="8"/>
        <v>1.074090909090909</v>
      </c>
      <c r="R107" s="8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 t="shared" si="6"/>
        <v>41001.776631944449</v>
      </c>
      <c r="K108">
        <v>1332182301</v>
      </c>
      <c r="L108" s="10">
        <f t="shared" si="7"/>
        <v>41001.776631944449</v>
      </c>
      <c r="M108" t="b">
        <v>0</v>
      </c>
      <c r="N108">
        <v>27</v>
      </c>
      <c r="O108" t="b">
        <v>1</v>
      </c>
      <c r="P108" t="s">
        <v>8266</v>
      </c>
      <c r="Q108" s="6">
        <f t="shared" si="8"/>
        <v>1.0049999999999999</v>
      </c>
      <c r="R108" s="8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 t="shared" si="6"/>
        <v>40657.982488425929</v>
      </c>
      <c r="K109">
        <v>1301787287</v>
      </c>
      <c r="L109" s="10">
        <f t="shared" si="7"/>
        <v>40657.982488425929</v>
      </c>
      <c r="M109" t="b">
        <v>0</v>
      </c>
      <c r="N109">
        <v>69</v>
      </c>
      <c r="O109" t="b">
        <v>1</v>
      </c>
      <c r="P109" t="s">
        <v>8266</v>
      </c>
      <c r="Q109" s="6">
        <f t="shared" si="8"/>
        <v>1.0246666666666666</v>
      </c>
      <c r="R109" s="8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 t="shared" si="6"/>
        <v>41425.613078703704</v>
      </c>
      <c r="K110">
        <v>1364827370</v>
      </c>
      <c r="L110" s="10">
        <f t="shared" si="7"/>
        <v>41425.613078703704</v>
      </c>
      <c r="M110" t="b">
        <v>0</v>
      </c>
      <c r="N110">
        <v>47</v>
      </c>
      <c r="O110" t="b">
        <v>1</v>
      </c>
      <c r="P110" t="s">
        <v>8266</v>
      </c>
      <c r="Q110" s="6">
        <f t="shared" si="8"/>
        <v>2.4666666666666668</v>
      </c>
      <c r="R110" s="8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 t="shared" si="6"/>
        <v>40600.025810185187</v>
      </c>
      <c r="K111">
        <v>1296088630</v>
      </c>
      <c r="L111" s="10">
        <f t="shared" si="7"/>
        <v>40600.025810185187</v>
      </c>
      <c r="M111" t="b">
        <v>0</v>
      </c>
      <c r="N111">
        <v>47</v>
      </c>
      <c r="O111" t="b">
        <v>1</v>
      </c>
      <c r="P111" t="s">
        <v>8266</v>
      </c>
      <c r="Q111" s="6">
        <f t="shared" si="8"/>
        <v>2.1949999999999998</v>
      </c>
      <c r="R111" s="8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 t="shared" si="6"/>
        <v>41592.249305555553</v>
      </c>
      <c r="K112">
        <v>1381445253</v>
      </c>
      <c r="L112" s="10">
        <f t="shared" si="7"/>
        <v>41592.249305555553</v>
      </c>
      <c r="M112" t="b">
        <v>0</v>
      </c>
      <c r="N112">
        <v>26</v>
      </c>
      <c r="O112" t="b">
        <v>1</v>
      </c>
      <c r="P112" t="s">
        <v>8266</v>
      </c>
      <c r="Q112" s="6">
        <f t="shared" si="8"/>
        <v>1.3076923076923077</v>
      </c>
      <c r="R112" s="8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0">
        <f t="shared" si="6"/>
        <v>42155.333182870367</v>
      </c>
      <c r="K113">
        <v>1430467187</v>
      </c>
      <c r="L113" s="10">
        <f t="shared" si="7"/>
        <v>42155.333182870367</v>
      </c>
      <c r="M113" t="b">
        <v>0</v>
      </c>
      <c r="N113">
        <v>53</v>
      </c>
      <c r="O113" t="b">
        <v>1</v>
      </c>
      <c r="P113" t="s">
        <v>8266</v>
      </c>
      <c r="Q113" s="6">
        <f t="shared" si="8"/>
        <v>1.5457142857142858</v>
      </c>
      <c r="R113" s="8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 t="shared" si="6"/>
        <v>41742.083333333336</v>
      </c>
      <c r="K114">
        <v>1395277318</v>
      </c>
      <c r="L114" s="10">
        <f t="shared" si="7"/>
        <v>41742.083333333336</v>
      </c>
      <c r="M114" t="b">
        <v>0</v>
      </c>
      <c r="N114">
        <v>81</v>
      </c>
      <c r="O114" t="b">
        <v>1</v>
      </c>
      <c r="P114" t="s">
        <v>8266</v>
      </c>
      <c r="Q114" s="6">
        <f t="shared" si="8"/>
        <v>1.04</v>
      </c>
      <c r="R114" s="8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 t="shared" si="6"/>
        <v>40761.625</v>
      </c>
      <c r="K115">
        <v>1311963128</v>
      </c>
      <c r="L115" s="10">
        <f t="shared" si="7"/>
        <v>40761.625</v>
      </c>
      <c r="M115" t="b">
        <v>0</v>
      </c>
      <c r="N115">
        <v>78</v>
      </c>
      <c r="O115" t="b">
        <v>1</v>
      </c>
      <c r="P115" t="s">
        <v>8266</v>
      </c>
      <c r="Q115" s="6">
        <f t="shared" si="8"/>
        <v>1.41</v>
      </c>
      <c r="R115" s="8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 t="shared" si="6"/>
        <v>40921.27416666667</v>
      </c>
      <c r="K116">
        <v>1321252488</v>
      </c>
      <c r="L116" s="10">
        <f t="shared" si="7"/>
        <v>40921.27416666667</v>
      </c>
      <c r="M116" t="b">
        <v>0</v>
      </c>
      <c r="N116">
        <v>35</v>
      </c>
      <c r="O116" t="b">
        <v>1</v>
      </c>
      <c r="P116" t="s">
        <v>8266</v>
      </c>
      <c r="Q116" s="6">
        <f t="shared" si="8"/>
        <v>1.0333333333333334</v>
      </c>
      <c r="R116" s="8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 t="shared" si="6"/>
        <v>40943.738935185182</v>
      </c>
      <c r="K117">
        <v>1326217444</v>
      </c>
      <c r="L117" s="10">
        <f t="shared" si="7"/>
        <v>40943.738935185182</v>
      </c>
      <c r="M117" t="b">
        <v>0</v>
      </c>
      <c r="N117">
        <v>22</v>
      </c>
      <c r="O117" t="b">
        <v>1</v>
      </c>
      <c r="P117" t="s">
        <v>8266</v>
      </c>
      <c r="Q117" s="6">
        <f t="shared" si="8"/>
        <v>1.4044444444444444</v>
      </c>
      <c r="R117" s="8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 t="shared" si="6"/>
        <v>40641.455497685187</v>
      </c>
      <c r="K118">
        <v>1298289355</v>
      </c>
      <c r="L118" s="10">
        <f t="shared" si="7"/>
        <v>40641.455497685187</v>
      </c>
      <c r="M118" t="b">
        <v>0</v>
      </c>
      <c r="N118">
        <v>57</v>
      </c>
      <c r="O118" t="b">
        <v>1</v>
      </c>
      <c r="P118" t="s">
        <v>8266</v>
      </c>
      <c r="Q118" s="6">
        <f t="shared" si="8"/>
        <v>1.1365714285714286</v>
      </c>
      <c r="R118" s="8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 t="shared" si="6"/>
        <v>40338.791666666664</v>
      </c>
      <c r="K119">
        <v>1268337744</v>
      </c>
      <c r="L119" s="10">
        <f t="shared" si="7"/>
        <v>40338.791666666664</v>
      </c>
      <c r="M119" t="b">
        <v>0</v>
      </c>
      <c r="N119">
        <v>27</v>
      </c>
      <c r="O119" t="b">
        <v>1</v>
      </c>
      <c r="P119" t="s">
        <v>8266</v>
      </c>
      <c r="Q119" s="6">
        <f t="shared" si="8"/>
        <v>1.0049377777777779</v>
      </c>
      <c r="R119" s="8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 t="shared" si="6"/>
        <v>40753.053657407407</v>
      </c>
      <c r="K120">
        <v>1309310236</v>
      </c>
      <c r="L120" s="10">
        <f t="shared" si="7"/>
        <v>40753.053657407407</v>
      </c>
      <c r="M120" t="b">
        <v>0</v>
      </c>
      <c r="N120">
        <v>39</v>
      </c>
      <c r="O120" t="b">
        <v>1</v>
      </c>
      <c r="P120" t="s">
        <v>8266</v>
      </c>
      <c r="Q120" s="6">
        <f t="shared" si="8"/>
        <v>1.1303159999999999</v>
      </c>
      <c r="R120" s="8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 t="shared" si="6"/>
        <v>40768.958333333336</v>
      </c>
      <c r="K121">
        <v>1310693986</v>
      </c>
      <c r="L121" s="10">
        <f t="shared" si="7"/>
        <v>40768.958333333336</v>
      </c>
      <c r="M121" t="b">
        <v>0</v>
      </c>
      <c r="N121">
        <v>37</v>
      </c>
      <c r="O121" t="b">
        <v>1</v>
      </c>
      <c r="P121" t="s">
        <v>8266</v>
      </c>
      <c r="Q121" s="6">
        <f t="shared" si="8"/>
        <v>1.0455692307692308</v>
      </c>
      <c r="R121" s="8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0">
        <f t="shared" si="6"/>
        <v>42646.049849537041</v>
      </c>
      <c r="K122">
        <v>1472865107</v>
      </c>
      <c r="L122" s="10">
        <f t="shared" si="7"/>
        <v>42646.049849537041</v>
      </c>
      <c r="M122" t="b">
        <v>0</v>
      </c>
      <c r="N122">
        <v>1</v>
      </c>
      <c r="O122" t="b">
        <v>0</v>
      </c>
      <c r="P122" t="s">
        <v>8267</v>
      </c>
      <c r="Q122" s="6">
        <f t="shared" si="8"/>
        <v>1.4285714285714287E-4</v>
      </c>
      <c r="R122" s="8">
        <f t="shared" si="9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 t="shared" si="6"/>
        <v>42112.427777777775</v>
      </c>
      <c r="K123">
        <v>1427993710</v>
      </c>
      <c r="L123" s="10">
        <f t="shared" si="7"/>
        <v>42112.427777777775</v>
      </c>
      <c r="M123" t="b">
        <v>0</v>
      </c>
      <c r="N123">
        <v>1</v>
      </c>
      <c r="O123" t="b">
        <v>0</v>
      </c>
      <c r="P123" t="s">
        <v>8267</v>
      </c>
      <c r="Q123" s="6">
        <f t="shared" si="8"/>
        <v>3.3333333333333332E-4</v>
      </c>
      <c r="R123" s="8">
        <f t="shared" si="9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 t="shared" si="6"/>
        <v>42653.431793981479</v>
      </c>
      <c r="K124">
        <v>1470910907</v>
      </c>
      <c r="L124" s="10">
        <f t="shared" si="7"/>
        <v>42653.431793981479</v>
      </c>
      <c r="M124" t="b">
        <v>0</v>
      </c>
      <c r="N124">
        <v>0</v>
      </c>
      <c r="O124" t="b">
        <v>0</v>
      </c>
      <c r="P124" t="s">
        <v>8267</v>
      </c>
      <c r="Q124" s="6">
        <f t="shared" si="8"/>
        <v>0</v>
      </c>
      <c r="R124" s="8">
        <f t="shared" si="9"/>
        <v>0</v>
      </c>
      <c r="S124" t="str">
        <f t="shared" si="10"/>
        <v>film &amp; video</v>
      </c>
      <c r="T124" t="str">
        <f t="shared" si="11"/>
        <v>science fiction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 t="shared" si="6"/>
        <v>41940.916666666664</v>
      </c>
      <c r="K125">
        <v>1411411564</v>
      </c>
      <c r="L125" s="10">
        <f t="shared" si="7"/>
        <v>41940.916666666664</v>
      </c>
      <c r="M125" t="b">
        <v>0</v>
      </c>
      <c r="N125">
        <v>6</v>
      </c>
      <c r="O125" t="b">
        <v>0</v>
      </c>
      <c r="P125" t="s">
        <v>8267</v>
      </c>
      <c r="Q125" s="6">
        <f t="shared" si="8"/>
        <v>2.7454545454545453E-3</v>
      </c>
      <c r="R125" s="8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 t="shared" si="6"/>
        <v>42139.928726851853</v>
      </c>
      <c r="K126">
        <v>1429568242</v>
      </c>
      <c r="L126" s="10">
        <f t="shared" si="7"/>
        <v>42139.928726851853</v>
      </c>
      <c r="M126" t="b">
        <v>0</v>
      </c>
      <c r="N126">
        <v>0</v>
      </c>
      <c r="O126" t="b">
        <v>0</v>
      </c>
      <c r="P126" t="s">
        <v>8267</v>
      </c>
      <c r="Q126" s="6">
        <f t="shared" si="8"/>
        <v>0</v>
      </c>
      <c r="R126" s="8">
        <f t="shared" si="9"/>
        <v>0</v>
      </c>
      <c r="S126" t="str">
        <f t="shared" si="10"/>
        <v>film &amp; video</v>
      </c>
      <c r="T126" t="str">
        <f t="shared" si="11"/>
        <v>science fiction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0">
        <f t="shared" si="6"/>
        <v>42769.993981481486</v>
      </c>
      <c r="K127">
        <v>1480981880</v>
      </c>
      <c r="L127" s="10">
        <f t="shared" si="7"/>
        <v>42769.993981481486</v>
      </c>
      <c r="M127" t="b">
        <v>0</v>
      </c>
      <c r="N127">
        <v>6</v>
      </c>
      <c r="O127" t="b">
        <v>0</v>
      </c>
      <c r="P127" t="s">
        <v>8267</v>
      </c>
      <c r="Q127" s="6">
        <f t="shared" si="8"/>
        <v>0.14000000000000001</v>
      </c>
      <c r="R127" s="8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 t="shared" si="6"/>
        <v>42166.083333333328</v>
      </c>
      <c r="K128">
        <v>1431353337</v>
      </c>
      <c r="L128" s="10">
        <f t="shared" si="7"/>
        <v>42166.083333333328</v>
      </c>
      <c r="M128" t="b">
        <v>0</v>
      </c>
      <c r="N128">
        <v>13</v>
      </c>
      <c r="O128" t="b">
        <v>0</v>
      </c>
      <c r="P128" t="s">
        <v>8267</v>
      </c>
      <c r="Q128" s="6">
        <f t="shared" si="8"/>
        <v>5.5480000000000002E-2</v>
      </c>
      <c r="R128" s="8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 t="shared" si="6"/>
        <v>42097.582650462966</v>
      </c>
      <c r="K129">
        <v>1425481141</v>
      </c>
      <c r="L129" s="10">
        <f t="shared" si="7"/>
        <v>42097.582650462966</v>
      </c>
      <c r="M129" t="b">
        <v>0</v>
      </c>
      <c r="N129">
        <v>4</v>
      </c>
      <c r="O129" t="b">
        <v>0</v>
      </c>
      <c r="P129" t="s">
        <v>8267</v>
      </c>
      <c r="Q129" s="6">
        <f t="shared" si="8"/>
        <v>2.375E-2</v>
      </c>
      <c r="R129" s="8">
        <f t="shared" si="9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 t="shared" si="6"/>
        <v>42663.22792824074</v>
      </c>
      <c r="K130">
        <v>1473917293</v>
      </c>
      <c r="L130" s="10">
        <f t="shared" si="7"/>
        <v>42663.22792824074</v>
      </c>
      <c r="M130" t="b">
        <v>0</v>
      </c>
      <c r="N130">
        <v>6</v>
      </c>
      <c r="O130" t="b">
        <v>0</v>
      </c>
      <c r="P130" t="s">
        <v>8267</v>
      </c>
      <c r="Q130" s="6">
        <f t="shared" si="8"/>
        <v>1.8669999999999999E-2</v>
      </c>
      <c r="R130" s="8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 t="shared" ref="J131:J194" si="12">I131/60/60/24 + DATE(1970,1,1)</f>
        <v>41942.937303240738</v>
      </c>
      <c r="K131">
        <v>1409524183</v>
      </c>
      <c r="L131" s="10">
        <f t="shared" ref="L131:L194" si="13">I131/60/60/24 + DATE(1970,1,1)</f>
        <v>41942.937303240738</v>
      </c>
      <c r="M131" t="b">
        <v>0</v>
      </c>
      <c r="N131">
        <v>0</v>
      </c>
      <c r="O131" t="b">
        <v>0</v>
      </c>
      <c r="P131" t="s">
        <v>8267</v>
      </c>
      <c r="Q131" s="6">
        <f t="shared" ref="Q131:Q194" si="14">E131/D131</f>
        <v>0</v>
      </c>
      <c r="R131" s="8">
        <f t="shared" ref="R131:R194" si="15">IFERROR(E131/N131,0)</f>
        <v>0</v>
      </c>
      <c r="S131" t="str">
        <f t="shared" ref="S131:S194" si="16">LEFT(P131,SEARCH("/",P131)-1)</f>
        <v>film &amp; video</v>
      </c>
      <c r="T131" t="str">
        <f t="shared" ref="T131:T194" si="17">RIGHT(P131,LEN(P131)-SEARCH("/",P131))</f>
        <v>science fiction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0">
        <f t="shared" si="12"/>
        <v>41806.844444444447</v>
      </c>
      <c r="K132">
        <v>1400536692</v>
      </c>
      <c r="L132" s="10">
        <f t="shared" si="13"/>
        <v>41806.844444444447</v>
      </c>
      <c r="M132" t="b">
        <v>0</v>
      </c>
      <c r="N132">
        <v>0</v>
      </c>
      <c r="O132" t="b">
        <v>0</v>
      </c>
      <c r="P132" t="s">
        <v>8267</v>
      </c>
      <c r="Q132" s="6">
        <f t="shared" si="14"/>
        <v>0</v>
      </c>
      <c r="R132" s="8">
        <f t="shared" si="15"/>
        <v>0</v>
      </c>
      <c r="S132" t="str">
        <f t="shared" si="16"/>
        <v>film &amp; video</v>
      </c>
      <c r="T132" t="str">
        <f t="shared" si="17"/>
        <v>science fiction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 t="shared" si="12"/>
        <v>42557</v>
      </c>
      <c r="K133">
        <v>1466453161</v>
      </c>
      <c r="L133" s="10">
        <f t="shared" si="13"/>
        <v>42557</v>
      </c>
      <c r="M133" t="b">
        <v>0</v>
      </c>
      <c r="N133">
        <v>0</v>
      </c>
      <c r="O133" t="b">
        <v>0</v>
      </c>
      <c r="P133" t="s">
        <v>8267</v>
      </c>
      <c r="Q133" s="6">
        <f t="shared" si="14"/>
        <v>0</v>
      </c>
      <c r="R133" s="8">
        <f t="shared" si="15"/>
        <v>0</v>
      </c>
      <c r="S133" t="str">
        <f t="shared" si="16"/>
        <v>film &amp; video</v>
      </c>
      <c r="T133" t="str">
        <f t="shared" si="17"/>
        <v>science fiction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 t="shared" si="12"/>
        <v>41950.854247685187</v>
      </c>
      <c r="K134">
        <v>1411500607</v>
      </c>
      <c r="L134" s="10">
        <f t="shared" si="13"/>
        <v>41950.854247685187</v>
      </c>
      <c r="M134" t="b">
        <v>0</v>
      </c>
      <c r="N134">
        <v>81</v>
      </c>
      <c r="O134" t="b">
        <v>0</v>
      </c>
      <c r="P134" t="s">
        <v>8267</v>
      </c>
      <c r="Q134" s="6">
        <f t="shared" si="14"/>
        <v>9.5687499999999995E-2</v>
      </c>
      <c r="R134" s="8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 t="shared" si="12"/>
        <v>42521.729861111111</v>
      </c>
      <c r="K135">
        <v>1462130584</v>
      </c>
      <c r="L135" s="10">
        <f t="shared" si="13"/>
        <v>42521.729861111111</v>
      </c>
      <c r="M135" t="b">
        <v>0</v>
      </c>
      <c r="N135">
        <v>0</v>
      </c>
      <c r="O135" t="b">
        <v>0</v>
      </c>
      <c r="P135" t="s">
        <v>8267</v>
      </c>
      <c r="Q135" s="6">
        <f t="shared" si="14"/>
        <v>0</v>
      </c>
      <c r="R135" s="8">
        <f t="shared" si="15"/>
        <v>0</v>
      </c>
      <c r="S135" t="str">
        <f t="shared" si="16"/>
        <v>film &amp; video</v>
      </c>
      <c r="T135" t="str">
        <f t="shared" si="17"/>
        <v>science fiction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 t="shared" si="12"/>
        <v>42251.708333333328</v>
      </c>
      <c r="K136">
        <v>1438811418</v>
      </c>
      <c r="L136" s="10">
        <f t="shared" si="13"/>
        <v>42251.708333333328</v>
      </c>
      <c r="M136" t="b">
        <v>0</v>
      </c>
      <c r="N136">
        <v>0</v>
      </c>
      <c r="O136" t="b">
        <v>0</v>
      </c>
      <c r="P136" t="s">
        <v>8267</v>
      </c>
      <c r="Q136" s="6">
        <f t="shared" si="14"/>
        <v>0</v>
      </c>
      <c r="R136" s="8">
        <f t="shared" si="15"/>
        <v>0</v>
      </c>
      <c r="S136" t="str">
        <f t="shared" si="16"/>
        <v>film &amp; video</v>
      </c>
      <c r="T136" t="str">
        <f t="shared" si="17"/>
        <v>science fiction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 t="shared" si="12"/>
        <v>41821.791666666664</v>
      </c>
      <c r="K137">
        <v>1401354597</v>
      </c>
      <c r="L137" s="10">
        <f t="shared" si="13"/>
        <v>41821.791666666664</v>
      </c>
      <c r="M137" t="b">
        <v>0</v>
      </c>
      <c r="N137">
        <v>5</v>
      </c>
      <c r="O137" t="b">
        <v>0</v>
      </c>
      <c r="P137" t="s">
        <v>8267</v>
      </c>
      <c r="Q137" s="6">
        <f t="shared" si="14"/>
        <v>0.13433333333333333</v>
      </c>
      <c r="R137" s="8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 t="shared" si="12"/>
        <v>42140.427777777775</v>
      </c>
      <c r="K138">
        <v>1427968234</v>
      </c>
      <c r="L138" s="10">
        <f t="shared" si="13"/>
        <v>42140.427777777775</v>
      </c>
      <c r="M138" t="b">
        <v>0</v>
      </c>
      <c r="N138">
        <v>0</v>
      </c>
      <c r="O138" t="b">
        <v>0</v>
      </c>
      <c r="P138" t="s">
        <v>8267</v>
      </c>
      <c r="Q138" s="6">
        <f t="shared" si="14"/>
        <v>0</v>
      </c>
      <c r="R138" s="8">
        <f t="shared" si="15"/>
        <v>0</v>
      </c>
      <c r="S138" t="str">
        <f t="shared" si="16"/>
        <v>film &amp; video</v>
      </c>
      <c r="T138" t="str">
        <f t="shared" si="17"/>
        <v>science fiction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0">
        <f t="shared" si="12"/>
        <v>42289.573993055557</v>
      </c>
      <c r="K139">
        <v>1440337593</v>
      </c>
      <c r="L139" s="10">
        <f t="shared" si="13"/>
        <v>42289.573993055557</v>
      </c>
      <c r="M139" t="b">
        <v>0</v>
      </c>
      <c r="N139">
        <v>0</v>
      </c>
      <c r="O139" t="b">
        <v>0</v>
      </c>
      <c r="P139" t="s">
        <v>8267</v>
      </c>
      <c r="Q139" s="6">
        <f t="shared" si="14"/>
        <v>0</v>
      </c>
      <c r="R139" s="8">
        <f t="shared" si="15"/>
        <v>0</v>
      </c>
      <c r="S139" t="str">
        <f t="shared" si="16"/>
        <v>film &amp; video</v>
      </c>
      <c r="T139" t="str">
        <f t="shared" si="17"/>
        <v>science fiction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 t="shared" si="12"/>
        <v>42217.207638888889</v>
      </c>
      <c r="K140">
        <v>1435731041</v>
      </c>
      <c r="L140" s="10">
        <f t="shared" si="13"/>
        <v>42217.207638888889</v>
      </c>
      <c r="M140" t="b">
        <v>0</v>
      </c>
      <c r="N140">
        <v>58</v>
      </c>
      <c r="O140" t="b">
        <v>0</v>
      </c>
      <c r="P140" t="s">
        <v>8267</v>
      </c>
      <c r="Q140" s="6">
        <f t="shared" si="14"/>
        <v>3.1413333333333335E-2</v>
      </c>
      <c r="R140" s="8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 t="shared" si="12"/>
        <v>42197.920972222222</v>
      </c>
      <c r="K141">
        <v>1435874772</v>
      </c>
      <c r="L141" s="10">
        <f t="shared" si="13"/>
        <v>42197.920972222222</v>
      </c>
      <c r="M141" t="b">
        <v>0</v>
      </c>
      <c r="N141">
        <v>1</v>
      </c>
      <c r="O141" t="b">
        <v>0</v>
      </c>
      <c r="P141" t="s">
        <v>8267</v>
      </c>
      <c r="Q141" s="6">
        <f t="shared" si="14"/>
        <v>1</v>
      </c>
      <c r="R141" s="8">
        <f t="shared" si="15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 t="shared" si="12"/>
        <v>42083.15662037037</v>
      </c>
      <c r="K142">
        <v>1424234732</v>
      </c>
      <c r="L142" s="10">
        <f t="shared" si="13"/>
        <v>42083.15662037037</v>
      </c>
      <c r="M142" t="b">
        <v>0</v>
      </c>
      <c r="N142">
        <v>0</v>
      </c>
      <c r="O142" t="b">
        <v>0</v>
      </c>
      <c r="P142" t="s">
        <v>8267</v>
      </c>
      <c r="Q142" s="6">
        <f t="shared" si="14"/>
        <v>0</v>
      </c>
      <c r="R142" s="8">
        <f t="shared" si="15"/>
        <v>0</v>
      </c>
      <c r="S142" t="str">
        <f t="shared" si="16"/>
        <v>film &amp; video</v>
      </c>
      <c r="T142" t="str">
        <f t="shared" si="17"/>
        <v>science fiction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 t="shared" si="12"/>
        <v>42155.153043981481</v>
      </c>
      <c r="K143">
        <v>1429155623</v>
      </c>
      <c r="L143" s="10">
        <f t="shared" si="13"/>
        <v>42155.153043981481</v>
      </c>
      <c r="M143" t="b">
        <v>0</v>
      </c>
      <c r="N143">
        <v>28</v>
      </c>
      <c r="O143" t="b">
        <v>0</v>
      </c>
      <c r="P143" t="s">
        <v>8267</v>
      </c>
      <c r="Q143" s="6">
        <f t="shared" si="14"/>
        <v>0.10775</v>
      </c>
      <c r="R143" s="8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 t="shared" si="12"/>
        <v>41959.934930555552</v>
      </c>
      <c r="K144">
        <v>1414358778</v>
      </c>
      <c r="L144" s="10">
        <f t="shared" si="13"/>
        <v>41959.934930555552</v>
      </c>
      <c r="M144" t="b">
        <v>0</v>
      </c>
      <c r="N144">
        <v>1</v>
      </c>
      <c r="O144" t="b">
        <v>0</v>
      </c>
      <c r="P144" t="s">
        <v>8267</v>
      </c>
      <c r="Q144" s="6">
        <f t="shared" si="14"/>
        <v>3.3333333333333335E-3</v>
      </c>
      <c r="R144" s="8">
        <f t="shared" si="15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0">
        <f t="shared" si="12"/>
        <v>42616.246527777781</v>
      </c>
      <c r="K145">
        <v>1467941542</v>
      </c>
      <c r="L145" s="10">
        <f t="shared" si="13"/>
        <v>42616.246527777781</v>
      </c>
      <c r="M145" t="b">
        <v>0</v>
      </c>
      <c r="N145">
        <v>0</v>
      </c>
      <c r="O145" t="b">
        <v>0</v>
      </c>
      <c r="P145" t="s">
        <v>8267</v>
      </c>
      <c r="Q145" s="6">
        <f t="shared" si="14"/>
        <v>0</v>
      </c>
      <c r="R145" s="8">
        <f t="shared" si="15"/>
        <v>0</v>
      </c>
      <c r="S145" t="str">
        <f t="shared" si="16"/>
        <v>film &amp; video</v>
      </c>
      <c r="T145" t="str">
        <f t="shared" si="17"/>
        <v>science fiction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0">
        <f t="shared" si="12"/>
        <v>42107.72074074074</v>
      </c>
      <c r="K146">
        <v>1423765072</v>
      </c>
      <c r="L146" s="10">
        <f t="shared" si="13"/>
        <v>42107.72074074074</v>
      </c>
      <c r="M146" t="b">
        <v>0</v>
      </c>
      <c r="N146">
        <v>37</v>
      </c>
      <c r="O146" t="b">
        <v>0</v>
      </c>
      <c r="P146" t="s">
        <v>8267</v>
      </c>
      <c r="Q146" s="6">
        <f t="shared" si="14"/>
        <v>0.27600000000000002</v>
      </c>
      <c r="R146" s="8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 t="shared" si="12"/>
        <v>42227.542268518519</v>
      </c>
      <c r="K147">
        <v>1436965252</v>
      </c>
      <c r="L147" s="10">
        <f t="shared" si="13"/>
        <v>42227.542268518519</v>
      </c>
      <c r="M147" t="b">
        <v>0</v>
      </c>
      <c r="N147">
        <v>9</v>
      </c>
      <c r="O147" t="b">
        <v>0</v>
      </c>
      <c r="P147" t="s">
        <v>8267</v>
      </c>
      <c r="Q147" s="6">
        <f t="shared" si="14"/>
        <v>7.5111111111111115E-2</v>
      </c>
      <c r="R147" s="8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 t="shared" si="12"/>
        <v>42753.016180555554</v>
      </c>
      <c r="K148">
        <v>1479514998</v>
      </c>
      <c r="L148" s="10">
        <f t="shared" si="13"/>
        <v>42753.016180555554</v>
      </c>
      <c r="M148" t="b">
        <v>0</v>
      </c>
      <c r="N148">
        <v>3</v>
      </c>
      <c r="O148" t="b">
        <v>0</v>
      </c>
      <c r="P148" t="s">
        <v>8267</v>
      </c>
      <c r="Q148" s="6">
        <f t="shared" si="14"/>
        <v>5.7499999999999999E-3</v>
      </c>
      <c r="R148" s="8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0">
        <f t="shared" si="12"/>
        <v>42012.762499999997</v>
      </c>
      <c r="K149">
        <v>1417026340</v>
      </c>
      <c r="L149" s="10">
        <f t="shared" si="13"/>
        <v>42012.762499999997</v>
      </c>
      <c r="M149" t="b">
        <v>0</v>
      </c>
      <c r="N149">
        <v>0</v>
      </c>
      <c r="O149" t="b">
        <v>0</v>
      </c>
      <c r="P149" t="s">
        <v>8267</v>
      </c>
      <c r="Q149" s="6">
        <f t="shared" si="14"/>
        <v>0</v>
      </c>
      <c r="R149" s="8">
        <f t="shared" si="15"/>
        <v>0</v>
      </c>
      <c r="S149" t="str">
        <f t="shared" si="16"/>
        <v>film &amp; video</v>
      </c>
      <c r="T149" t="str">
        <f t="shared" si="17"/>
        <v>science fiction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 t="shared" si="12"/>
        <v>42427.281666666662</v>
      </c>
      <c r="K150">
        <v>1453963536</v>
      </c>
      <c r="L150" s="10">
        <f t="shared" si="13"/>
        <v>42427.281666666662</v>
      </c>
      <c r="M150" t="b">
        <v>0</v>
      </c>
      <c r="N150">
        <v>2</v>
      </c>
      <c r="O150" t="b">
        <v>0</v>
      </c>
      <c r="P150" t="s">
        <v>8267</v>
      </c>
      <c r="Q150" s="6">
        <f t="shared" si="14"/>
        <v>8.0000000000000004E-4</v>
      </c>
      <c r="R150" s="8">
        <f t="shared" si="15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 t="shared" si="12"/>
        <v>41998.333333333328</v>
      </c>
      <c r="K151">
        <v>1416888470</v>
      </c>
      <c r="L151" s="10">
        <f t="shared" si="13"/>
        <v>41998.333333333328</v>
      </c>
      <c r="M151" t="b">
        <v>0</v>
      </c>
      <c r="N151">
        <v>6</v>
      </c>
      <c r="O151" t="b">
        <v>0</v>
      </c>
      <c r="P151" t="s">
        <v>8267</v>
      </c>
      <c r="Q151" s="6">
        <f t="shared" si="14"/>
        <v>9.1999999999999998E-3</v>
      </c>
      <c r="R151" s="8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 t="shared" si="12"/>
        <v>42150.161828703705</v>
      </c>
      <c r="K152">
        <v>1427428382</v>
      </c>
      <c r="L152" s="10">
        <f t="shared" si="13"/>
        <v>42150.161828703705</v>
      </c>
      <c r="M152" t="b">
        <v>0</v>
      </c>
      <c r="N152">
        <v>67</v>
      </c>
      <c r="O152" t="b">
        <v>0</v>
      </c>
      <c r="P152" t="s">
        <v>8267</v>
      </c>
      <c r="Q152" s="6">
        <f t="shared" si="14"/>
        <v>0.23163076923076922</v>
      </c>
      <c r="R152" s="8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0">
        <f t="shared" si="12"/>
        <v>42173.550821759258</v>
      </c>
      <c r="K153">
        <v>1429449191</v>
      </c>
      <c r="L153" s="10">
        <f t="shared" si="13"/>
        <v>42173.550821759258</v>
      </c>
      <c r="M153" t="b">
        <v>0</v>
      </c>
      <c r="N153">
        <v>5</v>
      </c>
      <c r="O153" t="b">
        <v>0</v>
      </c>
      <c r="P153" t="s">
        <v>8267</v>
      </c>
      <c r="Q153" s="6">
        <f t="shared" si="14"/>
        <v>5.5999999999999995E-4</v>
      </c>
      <c r="R153" s="8">
        <f t="shared" si="15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 t="shared" si="12"/>
        <v>41905.077546296299</v>
      </c>
      <c r="K154">
        <v>1408845100</v>
      </c>
      <c r="L154" s="10">
        <f t="shared" si="13"/>
        <v>41905.077546296299</v>
      </c>
      <c r="M154" t="b">
        <v>0</v>
      </c>
      <c r="N154">
        <v>2</v>
      </c>
      <c r="O154" t="b">
        <v>0</v>
      </c>
      <c r="P154" t="s">
        <v>8267</v>
      </c>
      <c r="Q154" s="6">
        <f t="shared" si="14"/>
        <v>7.8947368421052633E-5</v>
      </c>
      <c r="R154" s="8">
        <f t="shared" si="15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 t="shared" si="12"/>
        <v>41975.627824074079</v>
      </c>
      <c r="K155">
        <v>1413900244</v>
      </c>
      <c r="L155" s="10">
        <f t="shared" si="13"/>
        <v>41975.627824074079</v>
      </c>
      <c r="M155" t="b">
        <v>0</v>
      </c>
      <c r="N155">
        <v>10</v>
      </c>
      <c r="O155" t="b">
        <v>0</v>
      </c>
      <c r="P155" t="s">
        <v>8267</v>
      </c>
      <c r="Q155" s="6">
        <f t="shared" si="14"/>
        <v>7.1799999999999998E-3</v>
      </c>
      <c r="R155" s="8">
        <f t="shared" si="15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 t="shared" si="12"/>
        <v>42158.547395833331</v>
      </c>
      <c r="K156">
        <v>1429621695</v>
      </c>
      <c r="L156" s="10">
        <f t="shared" si="13"/>
        <v>42158.547395833331</v>
      </c>
      <c r="M156" t="b">
        <v>0</v>
      </c>
      <c r="N156">
        <v>3</v>
      </c>
      <c r="O156" t="b">
        <v>0</v>
      </c>
      <c r="P156" t="s">
        <v>8267</v>
      </c>
      <c r="Q156" s="6">
        <f t="shared" si="14"/>
        <v>2.6666666666666668E-2</v>
      </c>
      <c r="R156" s="8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 t="shared" si="12"/>
        <v>42208.559432870374</v>
      </c>
      <c r="K157">
        <v>1434201935</v>
      </c>
      <c r="L157" s="10">
        <f t="shared" si="13"/>
        <v>42208.559432870374</v>
      </c>
      <c r="M157" t="b">
        <v>0</v>
      </c>
      <c r="N157">
        <v>4</v>
      </c>
      <c r="O157" t="b">
        <v>0</v>
      </c>
      <c r="P157" t="s">
        <v>8267</v>
      </c>
      <c r="Q157" s="6">
        <f t="shared" si="14"/>
        <v>6.0000000000000002E-5</v>
      </c>
      <c r="R157" s="8">
        <f t="shared" si="15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0">
        <f t="shared" si="12"/>
        <v>41854.124953703707</v>
      </c>
      <c r="K158">
        <v>1401850796</v>
      </c>
      <c r="L158" s="10">
        <f t="shared" si="13"/>
        <v>41854.124953703707</v>
      </c>
      <c r="M158" t="b">
        <v>0</v>
      </c>
      <c r="N158">
        <v>15</v>
      </c>
      <c r="O158" t="b">
        <v>0</v>
      </c>
      <c r="P158" t="s">
        <v>8267</v>
      </c>
      <c r="Q158" s="6">
        <f t="shared" si="14"/>
        <v>5.0999999999999997E-2</v>
      </c>
      <c r="R158" s="8">
        <f t="shared" si="15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 t="shared" si="12"/>
        <v>42426.911712962959</v>
      </c>
      <c r="K159">
        <v>1453931572</v>
      </c>
      <c r="L159" s="10">
        <f t="shared" si="13"/>
        <v>42426.911712962959</v>
      </c>
      <c r="M159" t="b">
        <v>0</v>
      </c>
      <c r="N159">
        <v>2</v>
      </c>
      <c r="O159" t="b">
        <v>0</v>
      </c>
      <c r="P159" t="s">
        <v>8267</v>
      </c>
      <c r="Q159" s="6">
        <f t="shared" si="14"/>
        <v>2.671118530884808E-3</v>
      </c>
      <c r="R159" s="8">
        <f t="shared" si="15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 t="shared" si="12"/>
        <v>41934.07671296296</v>
      </c>
      <c r="K160">
        <v>1411350628</v>
      </c>
      <c r="L160" s="10">
        <f t="shared" si="13"/>
        <v>41934.07671296296</v>
      </c>
      <c r="M160" t="b">
        <v>0</v>
      </c>
      <c r="N160">
        <v>0</v>
      </c>
      <c r="O160" t="b">
        <v>0</v>
      </c>
      <c r="P160" t="s">
        <v>8267</v>
      </c>
      <c r="Q160" s="6">
        <f t="shared" si="14"/>
        <v>0</v>
      </c>
      <c r="R160" s="8">
        <f t="shared" si="15"/>
        <v>0</v>
      </c>
      <c r="S160" t="str">
        <f t="shared" si="16"/>
        <v>film &amp; video</v>
      </c>
      <c r="T160" t="str">
        <f t="shared" si="17"/>
        <v>science fiction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 t="shared" si="12"/>
        <v>42554.434548611112</v>
      </c>
      <c r="K161">
        <v>1464085545</v>
      </c>
      <c r="L161" s="10">
        <f t="shared" si="13"/>
        <v>42554.434548611112</v>
      </c>
      <c r="M161" t="b">
        <v>0</v>
      </c>
      <c r="N161">
        <v>1</v>
      </c>
      <c r="O161" t="b">
        <v>0</v>
      </c>
      <c r="P161" t="s">
        <v>8267</v>
      </c>
      <c r="Q161" s="6">
        <f t="shared" si="14"/>
        <v>2.0000000000000002E-5</v>
      </c>
      <c r="R161" s="8">
        <f t="shared" si="15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 t="shared" si="12"/>
        <v>42231.913090277783</v>
      </c>
      <c r="K162">
        <v>1434491691</v>
      </c>
      <c r="L162" s="10">
        <f t="shared" si="13"/>
        <v>42231.913090277783</v>
      </c>
      <c r="M162" t="b">
        <v>0</v>
      </c>
      <c r="N162">
        <v>0</v>
      </c>
      <c r="O162" t="b">
        <v>0</v>
      </c>
      <c r="P162" t="s">
        <v>8268</v>
      </c>
      <c r="Q162" s="6">
        <f t="shared" si="14"/>
        <v>0</v>
      </c>
      <c r="R162" s="8">
        <f t="shared" si="15"/>
        <v>0</v>
      </c>
      <c r="S162" t="str">
        <f t="shared" si="16"/>
        <v>film &amp; video</v>
      </c>
      <c r="T162" t="str">
        <f t="shared" si="17"/>
        <v>drama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 t="shared" si="12"/>
        <v>41822.687442129631</v>
      </c>
      <c r="K163">
        <v>1401726595</v>
      </c>
      <c r="L163" s="10">
        <f t="shared" si="13"/>
        <v>41822.687442129631</v>
      </c>
      <c r="M163" t="b">
        <v>0</v>
      </c>
      <c r="N163">
        <v>1</v>
      </c>
      <c r="O163" t="b">
        <v>0</v>
      </c>
      <c r="P163" t="s">
        <v>8268</v>
      </c>
      <c r="Q163" s="6">
        <f t="shared" si="14"/>
        <v>1E-4</v>
      </c>
      <c r="R163" s="8">
        <f t="shared" si="15"/>
        <v>5</v>
      </c>
      <c r="S163" t="str">
        <f t="shared" si="16"/>
        <v>film &amp; video</v>
      </c>
      <c r="T163" t="str">
        <f t="shared" si="17"/>
        <v>drama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 t="shared" si="12"/>
        <v>41867.987500000003</v>
      </c>
      <c r="K164">
        <v>1405393356</v>
      </c>
      <c r="L164" s="10">
        <f t="shared" si="13"/>
        <v>41867.987500000003</v>
      </c>
      <c r="M164" t="b">
        <v>0</v>
      </c>
      <c r="N164">
        <v>10</v>
      </c>
      <c r="O164" t="b">
        <v>0</v>
      </c>
      <c r="P164" t="s">
        <v>8268</v>
      </c>
      <c r="Q164" s="6">
        <f t="shared" si="14"/>
        <v>0.15535714285714286</v>
      </c>
      <c r="R164" s="8">
        <f t="shared" si="15"/>
        <v>43.5</v>
      </c>
      <c r="S164" t="str">
        <f t="shared" si="16"/>
        <v>film &amp; video</v>
      </c>
      <c r="T164" t="str">
        <f t="shared" si="17"/>
        <v>drama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 t="shared" si="12"/>
        <v>42278</v>
      </c>
      <c r="K165">
        <v>1440716654</v>
      </c>
      <c r="L165" s="10">
        <f t="shared" si="13"/>
        <v>42278</v>
      </c>
      <c r="M165" t="b">
        <v>0</v>
      </c>
      <c r="N165">
        <v>0</v>
      </c>
      <c r="O165" t="b">
        <v>0</v>
      </c>
      <c r="P165" t="s">
        <v>8268</v>
      </c>
      <c r="Q165" s="6">
        <f t="shared" si="14"/>
        <v>0</v>
      </c>
      <c r="R165" s="8">
        <f t="shared" si="15"/>
        <v>0</v>
      </c>
      <c r="S165" t="str">
        <f t="shared" si="16"/>
        <v>film &amp; video</v>
      </c>
      <c r="T165" t="str">
        <f t="shared" si="17"/>
        <v>drama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 t="shared" si="12"/>
        <v>41901.762743055559</v>
      </c>
      <c r="K166">
        <v>1405966701</v>
      </c>
      <c r="L166" s="10">
        <f t="shared" si="13"/>
        <v>41901.762743055559</v>
      </c>
      <c r="M166" t="b">
        <v>0</v>
      </c>
      <c r="N166">
        <v>7</v>
      </c>
      <c r="O166" t="b">
        <v>0</v>
      </c>
      <c r="P166" t="s">
        <v>8268</v>
      </c>
      <c r="Q166" s="6">
        <f t="shared" si="14"/>
        <v>5.3333333333333332E-3</v>
      </c>
      <c r="R166" s="8">
        <f t="shared" si="15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0">
        <f t="shared" si="12"/>
        <v>42381.658842592587</v>
      </c>
      <c r="K167">
        <v>1450021724</v>
      </c>
      <c r="L167" s="10">
        <f t="shared" si="13"/>
        <v>42381.658842592587</v>
      </c>
      <c r="M167" t="b">
        <v>0</v>
      </c>
      <c r="N167">
        <v>0</v>
      </c>
      <c r="O167" t="b">
        <v>0</v>
      </c>
      <c r="P167" t="s">
        <v>8268</v>
      </c>
      <c r="Q167" s="6">
        <f t="shared" si="14"/>
        <v>0</v>
      </c>
      <c r="R167" s="8">
        <f t="shared" si="15"/>
        <v>0</v>
      </c>
      <c r="S167" t="str">
        <f t="shared" si="16"/>
        <v>film &amp; video</v>
      </c>
      <c r="T167" t="str">
        <f t="shared" si="17"/>
        <v>drama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 t="shared" si="12"/>
        <v>42751.075949074075</v>
      </c>
      <c r="K168">
        <v>1481939362</v>
      </c>
      <c r="L168" s="10">
        <f t="shared" si="13"/>
        <v>42751.075949074075</v>
      </c>
      <c r="M168" t="b">
        <v>0</v>
      </c>
      <c r="N168">
        <v>1</v>
      </c>
      <c r="O168" t="b">
        <v>0</v>
      </c>
      <c r="P168" t="s">
        <v>8268</v>
      </c>
      <c r="Q168" s="6">
        <f t="shared" si="14"/>
        <v>0.6</v>
      </c>
      <c r="R168" s="8">
        <f t="shared" si="15"/>
        <v>3000</v>
      </c>
      <c r="S168" t="str">
        <f t="shared" si="16"/>
        <v>film &amp; video</v>
      </c>
      <c r="T168" t="str">
        <f t="shared" si="17"/>
        <v>drama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 t="shared" si="12"/>
        <v>42220.927488425921</v>
      </c>
      <c r="K169">
        <v>1433542535</v>
      </c>
      <c r="L169" s="10">
        <f t="shared" si="13"/>
        <v>42220.927488425921</v>
      </c>
      <c r="M169" t="b">
        <v>0</v>
      </c>
      <c r="N169">
        <v>2</v>
      </c>
      <c r="O169" t="b">
        <v>0</v>
      </c>
      <c r="P169" t="s">
        <v>8268</v>
      </c>
      <c r="Q169" s="6">
        <f t="shared" si="14"/>
        <v>1E-4</v>
      </c>
      <c r="R169" s="8">
        <f t="shared" si="15"/>
        <v>5.5</v>
      </c>
      <c r="S169" t="str">
        <f t="shared" si="16"/>
        <v>film &amp; video</v>
      </c>
      <c r="T169" t="str">
        <f t="shared" si="17"/>
        <v>drama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 t="shared" si="12"/>
        <v>42082.793634259258</v>
      </c>
      <c r="K170">
        <v>1424203370</v>
      </c>
      <c r="L170" s="10">
        <f t="shared" si="13"/>
        <v>42082.793634259258</v>
      </c>
      <c r="M170" t="b">
        <v>0</v>
      </c>
      <c r="N170">
        <v>3</v>
      </c>
      <c r="O170" t="b">
        <v>0</v>
      </c>
      <c r="P170" t="s">
        <v>8268</v>
      </c>
      <c r="Q170" s="6">
        <f t="shared" si="14"/>
        <v>4.0625000000000001E-2</v>
      </c>
      <c r="R170" s="8">
        <f t="shared" si="15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0">
        <f t="shared" si="12"/>
        <v>41930.505312499998</v>
      </c>
      <c r="K171">
        <v>1411042059</v>
      </c>
      <c r="L171" s="10">
        <f t="shared" si="13"/>
        <v>41930.505312499998</v>
      </c>
      <c r="M171" t="b">
        <v>0</v>
      </c>
      <c r="N171">
        <v>10</v>
      </c>
      <c r="O171" t="b">
        <v>0</v>
      </c>
      <c r="P171" t="s">
        <v>8268</v>
      </c>
      <c r="Q171" s="6">
        <f t="shared" si="14"/>
        <v>0.224</v>
      </c>
      <c r="R171" s="8">
        <f t="shared" si="15"/>
        <v>56</v>
      </c>
      <c r="S171" t="str">
        <f t="shared" si="16"/>
        <v>film &amp; video</v>
      </c>
      <c r="T171" t="str">
        <f t="shared" si="17"/>
        <v>drama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 t="shared" si="12"/>
        <v>42246.227777777778</v>
      </c>
      <c r="K172">
        <v>1438385283</v>
      </c>
      <c r="L172" s="10">
        <f t="shared" si="13"/>
        <v>42246.227777777778</v>
      </c>
      <c r="M172" t="b">
        <v>0</v>
      </c>
      <c r="N172">
        <v>10</v>
      </c>
      <c r="O172" t="b">
        <v>0</v>
      </c>
      <c r="P172" t="s">
        <v>8268</v>
      </c>
      <c r="Q172" s="6">
        <f t="shared" si="14"/>
        <v>3.2500000000000001E-2</v>
      </c>
      <c r="R172" s="8">
        <f t="shared" si="15"/>
        <v>32.5</v>
      </c>
      <c r="S172" t="str">
        <f t="shared" si="16"/>
        <v>film &amp; video</v>
      </c>
      <c r="T172" t="str">
        <f t="shared" si="17"/>
        <v>drama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 t="shared" si="12"/>
        <v>42594.180717592593</v>
      </c>
      <c r="K173">
        <v>1465791614</v>
      </c>
      <c r="L173" s="10">
        <f t="shared" si="13"/>
        <v>42594.180717592593</v>
      </c>
      <c r="M173" t="b">
        <v>0</v>
      </c>
      <c r="N173">
        <v>1</v>
      </c>
      <c r="O173" t="b">
        <v>0</v>
      </c>
      <c r="P173" t="s">
        <v>8268</v>
      </c>
      <c r="Q173" s="6">
        <f t="shared" si="14"/>
        <v>2.0000000000000002E-5</v>
      </c>
      <c r="R173" s="8">
        <f t="shared" si="15"/>
        <v>1</v>
      </c>
      <c r="S173" t="str">
        <f t="shared" si="16"/>
        <v>film &amp; video</v>
      </c>
      <c r="T173" t="str">
        <f t="shared" si="17"/>
        <v>drama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 t="shared" si="12"/>
        <v>42082.353275462956</v>
      </c>
      <c r="K174">
        <v>1423733323</v>
      </c>
      <c r="L174" s="10">
        <f t="shared" si="13"/>
        <v>42082.353275462956</v>
      </c>
      <c r="M174" t="b">
        <v>0</v>
      </c>
      <c r="N174">
        <v>0</v>
      </c>
      <c r="O174" t="b">
        <v>0</v>
      </c>
      <c r="P174" t="s">
        <v>8268</v>
      </c>
      <c r="Q174" s="6">
        <f t="shared" si="14"/>
        <v>0</v>
      </c>
      <c r="R174" s="8">
        <f t="shared" si="15"/>
        <v>0</v>
      </c>
      <c r="S174" t="str">
        <f t="shared" si="16"/>
        <v>film &amp; video</v>
      </c>
      <c r="T174" t="str">
        <f t="shared" si="17"/>
        <v>drama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0">
        <f t="shared" si="12"/>
        <v>42063.573009259257</v>
      </c>
      <c r="K175">
        <v>1422539108</v>
      </c>
      <c r="L175" s="10">
        <f t="shared" si="13"/>
        <v>42063.573009259257</v>
      </c>
      <c r="M175" t="b">
        <v>0</v>
      </c>
      <c r="N175">
        <v>0</v>
      </c>
      <c r="O175" t="b">
        <v>0</v>
      </c>
      <c r="P175" t="s">
        <v>8268</v>
      </c>
      <c r="Q175" s="6">
        <f t="shared" si="14"/>
        <v>0</v>
      </c>
      <c r="R175" s="8">
        <f t="shared" si="15"/>
        <v>0</v>
      </c>
      <c r="S175" t="str">
        <f t="shared" si="16"/>
        <v>film &amp; video</v>
      </c>
      <c r="T175" t="str">
        <f t="shared" si="17"/>
        <v>drama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0">
        <f t="shared" si="12"/>
        <v>42132.758981481486</v>
      </c>
      <c r="K176">
        <v>1425924776</v>
      </c>
      <c r="L176" s="10">
        <f t="shared" si="13"/>
        <v>42132.758981481486</v>
      </c>
      <c r="M176" t="b">
        <v>0</v>
      </c>
      <c r="N176">
        <v>0</v>
      </c>
      <c r="O176" t="b">
        <v>0</v>
      </c>
      <c r="P176" t="s">
        <v>8268</v>
      </c>
      <c r="Q176" s="6">
        <f t="shared" si="14"/>
        <v>0</v>
      </c>
      <c r="R176" s="8">
        <f t="shared" si="15"/>
        <v>0</v>
      </c>
      <c r="S176" t="str">
        <f t="shared" si="16"/>
        <v>film &amp; video</v>
      </c>
      <c r="T176" t="str">
        <f t="shared" si="17"/>
        <v>drama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0">
        <f t="shared" si="12"/>
        <v>41880.777905092589</v>
      </c>
      <c r="K177">
        <v>1407177611</v>
      </c>
      <c r="L177" s="10">
        <f t="shared" si="13"/>
        <v>41880.777905092589</v>
      </c>
      <c r="M177" t="b">
        <v>0</v>
      </c>
      <c r="N177">
        <v>26</v>
      </c>
      <c r="O177" t="b">
        <v>0</v>
      </c>
      <c r="P177" t="s">
        <v>8268</v>
      </c>
      <c r="Q177" s="6">
        <f t="shared" si="14"/>
        <v>6.4850000000000005E-2</v>
      </c>
      <c r="R177" s="8">
        <f t="shared" si="15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 t="shared" si="12"/>
        <v>42221.824062500003</v>
      </c>
      <c r="K178">
        <v>1436211999</v>
      </c>
      <c r="L178" s="10">
        <f t="shared" si="13"/>
        <v>42221.824062500003</v>
      </c>
      <c r="M178" t="b">
        <v>0</v>
      </c>
      <c r="N178">
        <v>0</v>
      </c>
      <c r="O178" t="b">
        <v>0</v>
      </c>
      <c r="P178" t="s">
        <v>8268</v>
      </c>
      <c r="Q178" s="6">
        <f t="shared" si="14"/>
        <v>0</v>
      </c>
      <c r="R178" s="8">
        <f t="shared" si="15"/>
        <v>0</v>
      </c>
      <c r="S178" t="str">
        <f t="shared" si="16"/>
        <v>film &amp; video</v>
      </c>
      <c r="T178" t="str">
        <f t="shared" si="17"/>
        <v>drama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 t="shared" si="12"/>
        <v>42087.00608796296</v>
      </c>
      <c r="K179">
        <v>1425690526</v>
      </c>
      <c r="L179" s="10">
        <f t="shared" si="13"/>
        <v>42087.00608796296</v>
      </c>
      <c r="M179" t="b">
        <v>0</v>
      </c>
      <c r="N179">
        <v>7</v>
      </c>
      <c r="O179" t="b">
        <v>0</v>
      </c>
      <c r="P179" t="s">
        <v>8268</v>
      </c>
      <c r="Q179" s="6">
        <f t="shared" si="14"/>
        <v>0.4</v>
      </c>
      <c r="R179" s="8">
        <f t="shared" si="15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0">
        <f t="shared" si="12"/>
        <v>42334.997048611112</v>
      </c>
      <c r="K180">
        <v>1445986545</v>
      </c>
      <c r="L180" s="10">
        <f t="shared" si="13"/>
        <v>42334.997048611112</v>
      </c>
      <c r="M180" t="b">
        <v>0</v>
      </c>
      <c r="N180">
        <v>0</v>
      </c>
      <c r="O180" t="b">
        <v>0</v>
      </c>
      <c r="P180" t="s">
        <v>8268</v>
      </c>
      <c r="Q180" s="6">
        <f t="shared" si="14"/>
        <v>0</v>
      </c>
      <c r="R180" s="8">
        <f t="shared" si="15"/>
        <v>0</v>
      </c>
      <c r="S180" t="str">
        <f t="shared" si="16"/>
        <v>film &amp; video</v>
      </c>
      <c r="T180" t="str">
        <f t="shared" si="17"/>
        <v>drama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 t="shared" si="12"/>
        <v>42433.080497685187</v>
      </c>
      <c r="K181">
        <v>1454464555</v>
      </c>
      <c r="L181" s="10">
        <f t="shared" si="13"/>
        <v>42433.080497685187</v>
      </c>
      <c r="M181" t="b">
        <v>0</v>
      </c>
      <c r="N181">
        <v>2</v>
      </c>
      <c r="O181" t="b">
        <v>0</v>
      </c>
      <c r="P181" t="s">
        <v>8268</v>
      </c>
      <c r="Q181" s="6">
        <f t="shared" si="14"/>
        <v>0.2</v>
      </c>
      <c r="R181" s="8">
        <f t="shared" si="15"/>
        <v>100</v>
      </c>
      <c r="S181" t="str">
        <f t="shared" si="16"/>
        <v>film &amp; video</v>
      </c>
      <c r="T181" t="str">
        <f t="shared" si="17"/>
        <v>drama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0">
        <f t="shared" si="12"/>
        <v>42107.791666666672</v>
      </c>
      <c r="K182">
        <v>1425512843</v>
      </c>
      <c r="L182" s="10">
        <f t="shared" si="13"/>
        <v>42107.791666666672</v>
      </c>
      <c r="M182" t="b">
        <v>0</v>
      </c>
      <c r="N182">
        <v>13</v>
      </c>
      <c r="O182" t="b">
        <v>0</v>
      </c>
      <c r="P182" t="s">
        <v>8268</v>
      </c>
      <c r="Q182" s="6">
        <f t="shared" si="14"/>
        <v>0.33416666666666667</v>
      </c>
      <c r="R182" s="8">
        <f t="shared" si="15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0">
        <f t="shared" si="12"/>
        <v>42177.741840277777</v>
      </c>
      <c r="K183">
        <v>1432403295</v>
      </c>
      <c r="L183" s="10">
        <f t="shared" si="13"/>
        <v>42177.741840277777</v>
      </c>
      <c r="M183" t="b">
        <v>0</v>
      </c>
      <c r="N183">
        <v>4</v>
      </c>
      <c r="O183" t="b">
        <v>0</v>
      </c>
      <c r="P183" t="s">
        <v>8268</v>
      </c>
      <c r="Q183" s="6">
        <f t="shared" si="14"/>
        <v>0.21092608822670172</v>
      </c>
      <c r="R183" s="8">
        <f t="shared" si="15"/>
        <v>180.5</v>
      </c>
      <c r="S183" t="str">
        <f t="shared" si="16"/>
        <v>film &amp; video</v>
      </c>
      <c r="T183" t="str">
        <f t="shared" si="17"/>
        <v>drama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 t="shared" si="12"/>
        <v>42742.011944444443</v>
      </c>
      <c r="K184">
        <v>1481156232</v>
      </c>
      <c r="L184" s="10">
        <f t="shared" si="13"/>
        <v>42742.011944444443</v>
      </c>
      <c r="M184" t="b">
        <v>0</v>
      </c>
      <c r="N184">
        <v>0</v>
      </c>
      <c r="O184" t="b">
        <v>0</v>
      </c>
      <c r="P184" t="s">
        <v>8268</v>
      </c>
      <c r="Q184" s="6">
        <f t="shared" si="14"/>
        <v>0</v>
      </c>
      <c r="R184" s="8">
        <f t="shared" si="15"/>
        <v>0</v>
      </c>
      <c r="S184" t="str">
        <f t="shared" si="16"/>
        <v>film &amp; video</v>
      </c>
      <c r="T184" t="str">
        <f t="shared" si="17"/>
        <v>drama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0">
        <f t="shared" si="12"/>
        <v>41969.851967592593</v>
      </c>
      <c r="K185">
        <v>1414438010</v>
      </c>
      <c r="L185" s="10">
        <f t="shared" si="13"/>
        <v>41969.851967592593</v>
      </c>
      <c r="M185" t="b">
        <v>0</v>
      </c>
      <c r="N185">
        <v>12</v>
      </c>
      <c r="O185" t="b">
        <v>0</v>
      </c>
      <c r="P185" t="s">
        <v>8268</v>
      </c>
      <c r="Q185" s="6">
        <f t="shared" si="14"/>
        <v>0.35855999999999999</v>
      </c>
      <c r="R185" s="8">
        <f t="shared" si="15"/>
        <v>373.5</v>
      </c>
      <c r="S185" t="str">
        <f t="shared" si="16"/>
        <v>film &amp; video</v>
      </c>
      <c r="T185" t="str">
        <f t="shared" si="17"/>
        <v>drama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0">
        <f t="shared" si="12"/>
        <v>41883.165972222225</v>
      </c>
      <c r="K186">
        <v>1404586762</v>
      </c>
      <c r="L186" s="10">
        <f t="shared" si="13"/>
        <v>41883.165972222225</v>
      </c>
      <c r="M186" t="b">
        <v>0</v>
      </c>
      <c r="N186">
        <v>2</v>
      </c>
      <c r="O186" t="b">
        <v>0</v>
      </c>
      <c r="P186" t="s">
        <v>8268</v>
      </c>
      <c r="Q186" s="6">
        <f t="shared" si="14"/>
        <v>3.4000000000000002E-2</v>
      </c>
      <c r="R186" s="8">
        <f t="shared" si="15"/>
        <v>25.5</v>
      </c>
      <c r="S186" t="str">
        <f t="shared" si="16"/>
        <v>film &amp; video</v>
      </c>
      <c r="T186" t="str">
        <f t="shared" si="17"/>
        <v>drama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0">
        <f t="shared" si="12"/>
        <v>42600.91133101852</v>
      </c>
      <c r="K187">
        <v>1468965139</v>
      </c>
      <c r="L187" s="10">
        <f t="shared" si="13"/>
        <v>42600.91133101852</v>
      </c>
      <c r="M187" t="b">
        <v>0</v>
      </c>
      <c r="N187">
        <v>10</v>
      </c>
      <c r="O187" t="b">
        <v>0</v>
      </c>
      <c r="P187" t="s">
        <v>8268</v>
      </c>
      <c r="Q187" s="6">
        <f t="shared" si="14"/>
        <v>5.5E-2</v>
      </c>
      <c r="R187" s="8">
        <f t="shared" si="15"/>
        <v>220</v>
      </c>
      <c r="S187" t="str">
        <f t="shared" si="16"/>
        <v>film &amp; video</v>
      </c>
      <c r="T187" t="str">
        <f t="shared" si="17"/>
        <v>drama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 t="shared" si="12"/>
        <v>42797.833333333328</v>
      </c>
      <c r="K188">
        <v>1485977434</v>
      </c>
      <c r="L188" s="10">
        <f t="shared" si="13"/>
        <v>42797.833333333328</v>
      </c>
      <c r="M188" t="b">
        <v>0</v>
      </c>
      <c r="N188">
        <v>0</v>
      </c>
      <c r="O188" t="b">
        <v>0</v>
      </c>
      <c r="P188" t="s">
        <v>8268</v>
      </c>
      <c r="Q188" s="6">
        <f t="shared" si="14"/>
        <v>0</v>
      </c>
      <c r="R188" s="8">
        <f t="shared" si="15"/>
        <v>0</v>
      </c>
      <c r="S188" t="str">
        <f t="shared" si="16"/>
        <v>film &amp; video</v>
      </c>
      <c r="T188" t="str">
        <f t="shared" si="17"/>
        <v>drama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 t="shared" si="12"/>
        <v>42206.290972222225</v>
      </c>
      <c r="K189">
        <v>1435383457</v>
      </c>
      <c r="L189" s="10">
        <f t="shared" si="13"/>
        <v>42206.290972222225</v>
      </c>
      <c r="M189" t="b">
        <v>0</v>
      </c>
      <c r="N189">
        <v>5</v>
      </c>
      <c r="O189" t="b">
        <v>0</v>
      </c>
      <c r="P189" t="s">
        <v>8268</v>
      </c>
      <c r="Q189" s="6">
        <f t="shared" si="14"/>
        <v>0.16</v>
      </c>
      <c r="R189" s="8">
        <f t="shared" si="15"/>
        <v>160</v>
      </c>
      <c r="S189" t="str">
        <f t="shared" si="16"/>
        <v>film &amp; video</v>
      </c>
      <c r="T189" t="str">
        <f t="shared" si="17"/>
        <v>drama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 t="shared" si="12"/>
        <v>41887.18304398148</v>
      </c>
      <c r="K190">
        <v>1407299015</v>
      </c>
      <c r="L190" s="10">
        <f t="shared" si="13"/>
        <v>41887.18304398148</v>
      </c>
      <c r="M190" t="b">
        <v>0</v>
      </c>
      <c r="N190">
        <v>0</v>
      </c>
      <c r="O190" t="b">
        <v>0</v>
      </c>
      <c r="P190" t="s">
        <v>8268</v>
      </c>
      <c r="Q190" s="6">
        <f t="shared" si="14"/>
        <v>0</v>
      </c>
      <c r="R190" s="8">
        <f t="shared" si="15"/>
        <v>0</v>
      </c>
      <c r="S190" t="str">
        <f t="shared" si="16"/>
        <v>film &amp; video</v>
      </c>
      <c r="T190" t="str">
        <f t="shared" si="17"/>
        <v>drama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 t="shared" si="12"/>
        <v>42616.690706018519</v>
      </c>
      <c r="K191">
        <v>1467736477</v>
      </c>
      <c r="L191" s="10">
        <f t="shared" si="13"/>
        <v>42616.690706018519</v>
      </c>
      <c r="M191" t="b">
        <v>0</v>
      </c>
      <c r="N191">
        <v>5</v>
      </c>
      <c r="O191" t="b">
        <v>0</v>
      </c>
      <c r="P191" t="s">
        <v>8268</v>
      </c>
      <c r="Q191" s="6">
        <f t="shared" si="14"/>
        <v>6.8999999999999997E-4</v>
      </c>
      <c r="R191" s="8">
        <f t="shared" si="15"/>
        <v>69</v>
      </c>
      <c r="S191" t="str">
        <f t="shared" si="16"/>
        <v>film &amp; video</v>
      </c>
      <c r="T191" t="str">
        <f t="shared" si="17"/>
        <v>drama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 t="shared" si="12"/>
        <v>42537.650995370372</v>
      </c>
      <c r="K192">
        <v>1465227446</v>
      </c>
      <c r="L192" s="10">
        <f t="shared" si="13"/>
        <v>42537.650995370372</v>
      </c>
      <c r="M192" t="b">
        <v>0</v>
      </c>
      <c r="N192">
        <v>1</v>
      </c>
      <c r="O192" t="b">
        <v>0</v>
      </c>
      <c r="P192" t="s">
        <v>8268</v>
      </c>
      <c r="Q192" s="6">
        <f t="shared" si="14"/>
        <v>4.1666666666666666E-3</v>
      </c>
      <c r="R192" s="8">
        <f t="shared" si="15"/>
        <v>50</v>
      </c>
      <c r="S192" t="str">
        <f t="shared" si="16"/>
        <v>film &amp; video</v>
      </c>
      <c r="T192" t="str">
        <f t="shared" si="17"/>
        <v>drama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0">
        <f t="shared" si="12"/>
        <v>42279.441412037035</v>
      </c>
      <c r="K193">
        <v>1440326138</v>
      </c>
      <c r="L193" s="10">
        <f t="shared" si="13"/>
        <v>42279.441412037035</v>
      </c>
      <c r="M193" t="b">
        <v>0</v>
      </c>
      <c r="N193">
        <v>3</v>
      </c>
      <c r="O193" t="b">
        <v>0</v>
      </c>
      <c r="P193" t="s">
        <v>8268</v>
      </c>
      <c r="Q193" s="6">
        <f t="shared" si="14"/>
        <v>0.05</v>
      </c>
      <c r="R193" s="8">
        <f t="shared" si="15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 t="shared" si="12"/>
        <v>41929.792037037041</v>
      </c>
      <c r="K194">
        <v>1410980432</v>
      </c>
      <c r="L194" s="10">
        <f t="shared" si="13"/>
        <v>41929.792037037041</v>
      </c>
      <c r="M194" t="b">
        <v>0</v>
      </c>
      <c r="N194">
        <v>3</v>
      </c>
      <c r="O194" t="b">
        <v>0</v>
      </c>
      <c r="P194" t="s">
        <v>8268</v>
      </c>
      <c r="Q194" s="6">
        <f t="shared" si="14"/>
        <v>1.7E-5</v>
      </c>
      <c r="R194" s="8">
        <f t="shared" si="15"/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0">
        <f t="shared" ref="J195:J258" si="18">I195/60/60/24 + DATE(1970,1,1)</f>
        <v>41971.976458333331</v>
      </c>
      <c r="K195">
        <v>1412029566</v>
      </c>
      <c r="L195" s="10">
        <f t="shared" ref="L195:L258" si="19">I195/60/60/24 + DATE(1970,1,1)</f>
        <v>41971.976458333331</v>
      </c>
      <c r="M195" t="b">
        <v>0</v>
      </c>
      <c r="N195">
        <v>0</v>
      </c>
      <c r="O195" t="b">
        <v>0</v>
      </c>
      <c r="P195" t="s">
        <v>8268</v>
      </c>
      <c r="Q195" s="6">
        <f t="shared" ref="Q195:Q258" si="20">E195/D195</f>
        <v>0</v>
      </c>
      <c r="R195" s="8">
        <f t="shared" ref="R195:R258" si="21">IFERROR(E195/N195,0)</f>
        <v>0</v>
      </c>
      <c r="S195" t="str">
        <f t="shared" ref="S195:S258" si="22">LEFT(P195,SEARCH("/",P195)-1)</f>
        <v>film &amp; video</v>
      </c>
      <c r="T195" t="str">
        <f t="shared" ref="T195:T258" si="23">RIGHT(P195,LEN(P195)-SEARCH("/",P195))</f>
        <v>drama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0">
        <f t="shared" si="18"/>
        <v>42435.996886574074</v>
      </c>
      <c r="K196">
        <v>1452124531</v>
      </c>
      <c r="L196" s="10">
        <f t="shared" si="19"/>
        <v>42435.996886574074</v>
      </c>
      <c r="M196" t="b">
        <v>0</v>
      </c>
      <c r="N196">
        <v>3</v>
      </c>
      <c r="O196" t="b">
        <v>0</v>
      </c>
      <c r="P196" t="s">
        <v>8268</v>
      </c>
      <c r="Q196" s="6">
        <f t="shared" si="20"/>
        <v>1.1999999999999999E-3</v>
      </c>
      <c r="R196" s="8">
        <f t="shared" si="21"/>
        <v>1</v>
      </c>
      <c r="S196" t="str">
        <f t="shared" si="22"/>
        <v>film &amp; video</v>
      </c>
      <c r="T196" t="str">
        <f t="shared" si="23"/>
        <v>drama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 t="shared" si="18"/>
        <v>42195.67050925926</v>
      </c>
      <c r="K197">
        <v>1431360332</v>
      </c>
      <c r="L197" s="10">
        <f t="shared" si="19"/>
        <v>42195.67050925926</v>
      </c>
      <c r="M197" t="b">
        <v>0</v>
      </c>
      <c r="N197">
        <v>0</v>
      </c>
      <c r="O197" t="b">
        <v>0</v>
      </c>
      <c r="P197" t="s">
        <v>8268</v>
      </c>
      <c r="Q197" s="6">
        <f t="shared" si="20"/>
        <v>0</v>
      </c>
      <c r="R197" s="8">
        <f t="shared" si="21"/>
        <v>0</v>
      </c>
      <c r="S197" t="str">
        <f t="shared" si="22"/>
        <v>film &amp; video</v>
      </c>
      <c r="T197" t="str">
        <f t="shared" si="23"/>
        <v>drama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0">
        <f t="shared" si="18"/>
        <v>42287.875</v>
      </c>
      <c r="K198">
        <v>1442062898</v>
      </c>
      <c r="L198" s="10">
        <f t="shared" si="19"/>
        <v>42287.875</v>
      </c>
      <c r="M198" t="b">
        <v>0</v>
      </c>
      <c r="N198">
        <v>19</v>
      </c>
      <c r="O198" t="b">
        <v>0</v>
      </c>
      <c r="P198" t="s">
        <v>8268</v>
      </c>
      <c r="Q198" s="6">
        <f t="shared" si="20"/>
        <v>0.41857142857142859</v>
      </c>
      <c r="R198" s="8">
        <f t="shared" si="21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0">
        <f t="shared" si="18"/>
        <v>42783.875</v>
      </c>
      <c r="K199">
        <v>1483734100</v>
      </c>
      <c r="L199" s="10">
        <f t="shared" si="19"/>
        <v>42783.875</v>
      </c>
      <c r="M199" t="b">
        <v>0</v>
      </c>
      <c r="N199">
        <v>8</v>
      </c>
      <c r="O199" t="b">
        <v>0</v>
      </c>
      <c r="P199" t="s">
        <v>8268</v>
      </c>
      <c r="Q199" s="6">
        <f t="shared" si="20"/>
        <v>0.1048</v>
      </c>
      <c r="R199" s="8">
        <f t="shared" si="21"/>
        <v>32.75</v>
      </c>
      <c r="S199" t="str">
        <f t="shared" si="22"/>
        <v>film &amp; video</v>
      </c>
      <c r="T199" t="str">
        <f t="shared" si="23"/>
        <v>drama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 t="shared" si="18"/>
        <v>41917.383356481485</v>
      </c>
      <c r="K200">
        <v>1409908322</v>
      </c>
      <c r="L200" s="10">
        <f t="shared" si="19"/>
        <v>41917.383356481485</v>
      </c>
      <c r="M200" t="b">
        <v>0</v>
      </c>
      <c r="N200">
        <v>6</v>
      </c>
      <c r="O200" t="b">
        <v>0</v>
      </c>
      <c r="P200" t="s">
        <v>8268</v>
      </c>
      <c r="Q200" s="6">
        <f t="shared" si="20"/>
        <v>1.116E-2</v>
      </c>
      <c r="R200" s="8">
        <f t="shared" si="21"/>
        <v>46.5</v>
      </c>
      <c r="S200" t="str">
        <f t="shared" si="22"/>
        <v>film &amp; video</v>
      </c>
      <c r="T200" t="str">
        <f t="shared" si="23"/>
        <v>drama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 t="shared" si="18"/>
        <v>42614.123865740738</v>
      </c>
      <c r="K201">
        <v>1470106702</v>
      </c>
      <c r="L201" s="10">
        <f t="shared" si="19"/>
        <v>42614.123865740738</v>
      </c>
      <c r="M201" t="b">
        <v>0</v>
      </c>
      <c r="N201">
        <v>0</v>
      </c>
      <c r="O201" t="b">
        <v>0</v>
      </c>
      <c r="P201" t="s">
        <v>8268</v>
      </c>
      <c r="Q201" s="6">
        <f t="shared" si="20"/>
        <v>0</v>
      </c>
      <c r="R201" s="8">
        <f t="shared" si="21"/>
        <v>0</v>
      </c>
      <c r="S201" t="str">
        <f t="shared" si="22"/>
        <v>film &amp; video</v>
      </c>
      <c r="T201" t="str">
        <f t="shared" si="23"/>
        <v>drama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 t="shared" si="18"/>
        <v>41897.083368055559</v>
      </c>
      <c r="K202">
        <v>1408154403</v>
      </c>
      <c r="L202" s="10">
        <f t="shared" si="19"/>
        <v>41897.083368055559</v>
      </c>
      <c r="M202" t="b">
        <v>0</v>
      </c>
      <c r="N202">
        <v>18</v>
      </c>
      <c r="O202" t="b">
        <v>0</v>
      </c>
      <c r="P202" t="s">
        <v>8268</v>
      </c>
      <c r="Q202" s="6">
        <f t="shared" si="20"/>
        <v>0.26192500000000002</v>
      </c>
      <c r="R202" s="8">
        <f t="shared" si="21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 t="shared" si="18"/>
        <v>42043.818622685183</v>
      </c>
      <c r="K203">
        <v>1421696329</v>
      </c>
      <c r="L203" s="10">
        <f t="shared" si="19"/>
        <v>42043.818622685183</v>
      </c>
      <c r="M203" t="b">
        <v>0</v>
      </c>
      <c r="N203">
        <v>7</v>
      </c>
      <c r="O203" t="b">
        <v>0</v>
      </c>
      <c r="P203" t="s">
        <v>8268</v>
      </c>
      <c r="Q203" s="6">
        <f t="shared" si="20"/>
        <v>0.58461538461538465</v>
      </c>
      <c r="R203" s="8">
        <f t="shared" si="21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 t="shared" si="18"/>
        <v>42285.874305555553</v>
      </c>
      <c r="K204">
        <v>1441750564</v>
      </c>
      <c r="L204" s="10">
        <f t="shared" si="19"/>
        <v>42285.874305555553</v>
      </c>
      <c r="M204" t="b">
        <v>0</v>
      </c>
      <c r="N204">
        <v>0</v>
      </c>
      <c r="O204" t="b">
        <v>0</v>
      </c>
      <c r="P204" t="s">
        <v>8268</v>
      </c>
      <c r="Q204" s="6">
        <f t="shared" si="20"/>
        <v>0</v>
      </c>
      <c r="R204" s="8">
        <f t="shared" si="21"/>
        <v>0</v>
      </c>
      <c r="S204" t="str">
        <f t="shared" si="22"/>
        <v>film &amp; video</v>
      </c>
      <c r="T204" t="str">
        <f t="shared" si="23"/>
        <v>drama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0">
        <f t="shared" si="18"/>
        <v>42033.847962962958</v>
      </c>
      <c r="K205">
        <v>1417378864</v>
      </c>
      <c r="L205" s="10">
        <f t="shared" si="19"/>
        <v>42033.847962962958</v>
      </c>
      <c r="M205" t="b">
        <v>0</v>
      </c>
      <c r="N205">
        <v>8</v>
      </c>
      <c r="O205" t="b">
        <v>0</v>
      </c>
      <c r="P205" t="s">
        <v>8268</v>
      </c>
      <c r="Q205" s="6">
        <f t="shared" si="20"/>
        <v>0.2984</v>
      </c>
      <c r="R205" s="8">
        <f t="shared" si="21"/>
        <v>93.25</v>
      </c>
      <c r="S205" t="str">
        <f t="shared" si="22"/>
        <v>film &amp; video</v>
      </c>
      <c r="T205" t="str">
        <f t="shared" si="23"/>
        <v>drama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0">
        <f t="shared" si="18"/>
        <v>42586.583368055552</v>
      </c>
      <c r="K206">
        <v>1467727203</v>
      </c>
      <c r="L206" s="10">
        <f t="shared" si="19"/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6">
        <f t="shared" si="20"/>
        <v>0.50721666666666665</v>
      </c>
      <c r="R206" s="8">
        <f t="shared" si="21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 t="shared" si="18"/>
        <v>42283.632199074069</v>
      </c>
      <c r="K207">
        <v>1441120222</v>
      </c>
      <c r="L207" s="10">
        <f t="shared" si="19"/>
        <v>42283.632199074069</v>
      </c>
      <c r="M207" t="b">
        <v>0</v>
      </c>
      <c r="N207">
        <v>17</v>
      </c>
      <c r="O207" t="b">
        <v>0</v>
      </c>
      <c r="P207" t="s">
        <v>8268</v>
      </c>
      <c r="Q207" s="6">
        <f t="shared" si="20"/>
        <v>0.16250000000000001</v>
      </c>
      <c r="R207" s="8">
        <f t="shared" si="21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 t="shared" si="18"/>
        <v>42588.004432870366</v>
      </c>
      <c r="K208">
        <v>1468627583</v>
      </c>
      <c r="L208" s="10">
        <f t="shared" si="19"/>
        <v>42588.004432870366</v>
      </c>
      <c r="M208" t="b">
        <v>0</v>
      </c>
      <c r="N208">
        <v>0</v>
      </c>
      <c r="O208" t="b">
        <v>0</v>
      </c>
      <c r="P208" t="s">
        <v>8268</v>
      </c>
      <c r="Q208" s="6">
        <f t="shared" si="20"/>
        <v>0</v>
      </c>
      <c r="R208" s="8">
        <f t="shared" si="21"/>
        <v>0</v>
      </c>
      <c r="S208" t="str">
        <f t="shared" si="22"/>
        <v>film &amp; video</v>
      </c>
      <c r="T208" t="str">
        <f t="shared" si="23"/>
        <v>drama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0">
        <f t="shared" si="18"/>
        <v>42008.197199074071</v>
      </c>
      <c r="K209">
        <v>1417754638</v>
      </c>
      <c r="L209" s="10">
        <f t="shared" si="19"/>
        <v>42008.197199074071</v>
      </c>
      <c r="M209" t="b">
        <v>0</v>
      </c>
      <c r="N209">
        <v>13</v>
      </c>
      <c r="O209" t="b">
        <v>0</v>
      </c>
      <c r="P209" t="s">
        <v>8268</v>
      </c>
      <c r="Q209" s="6">
        <f t="shared" si="20"/>
        <v>0.15214285714285714</v>
      </c>
      <c r="R209" s="8">
        <f t="shared" si="21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0">
        <f t="shared" si="18"/>
        <v>41989.369988425926</v>
      </c>
      <c r="K210">
        <v>1416127967</v>
      </c>
      <c r="L210" s="10">
        <f t="shared" si="19"/>
        <v>41989.369988425926</v>
      </c>
      <c r="M210" t="b">
        <v>0</v>
      </c>
      <c r="N210">
        <v>0</v>
      </c>
      <c r="O210" t="b">
        <v>0</v>
      </c>
      <c r="P210" t="s">
        <v>8268</v>
      </c>
      <c r="Q210" s="6">
        <f t="shared" si="20"/>
        <v>0</v>
      </c>
      <c r="R210" s="8">
        <f t="shared" si="21"/>
        <v>0</v>
      </c>
      <c r="S210" t="str">
        <f t="shared" si="22"/>
        <v>film &amp; video</v>
      </c>
      <c r="T210" t="str">
        <f t="shared" si="23"/>
        <v>drama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 t="shared" si="18"/>
        <v>42195.922858796301</v>
      </c>
      <c r="K211">
        <v>1433974135</v>
      </c>
      <c r="L211" s="10">
        <f t="shared" si="19"/>
        <v>42195.922858796301</v>
      </c>
      <c r="M211" t="b">
        <v>0</v>
      </c>
      <c r="N211">
        <v>0</v>
      </c>
      <c r="O211" t="b">
        <v>0</v>
      </c>
      <c r="P211" t="s">
        <v>8268</v>
      </c>
      <c r="Q211" s="6">
        <f t="shared" si="20"/>
        <v>0</v>
      </c>
      <c r="R211" s="8">
        <f t="shared" si="21"/>
        <v>0</v>
      </c>
      <c r="S211" t="str">
        <f t="shared" si="22"/>
        <v>film &amp; video</v>
      </c>
      <c r="T211" t="str">
        <f t="shared" si="23"/>
        <v>drama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 t="shared" si="18"/>
        <v>42278.208333333328</v>
      </c>
      <c r="K212">
        <v>1441157592</v>
      </c>
      <c r="L212" s="10">
        <f t="shared" si="19"/>
        <v>42278.208333333328</v>
      </c>
      <c r="M212" t="b">
        <v>0</v>
      </c>
      <c r="N212">
        <v>33</v>
      </c>
      <c r="O212" t="b">
        <v>0</v>
      </c>
      <c r="P212" t="s">
        <v>8268</v>
      </c>
      <c r="Q212" s="6">
        <f t="shared" si="20"/>
        <v>0.2525</v>
      </c>
      <c r="R212" s="8">
        <f t="shared" si="21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 t="shared" si="18"/>
        <v>42266.159918981488</v>
      </c>
      <c r="K213">
        <v>1440042617</v>
      </c>
      <c r="L213" s="10">
        <f t="shared" si="19"/>
        <v>42266.159918981488</v>
      </c>
      <c r="M213" t="b">
        <v>0</v>
      </c>
      <c r="N213">
        <v>12</v>
      </c>
      <c r="O213" t="b">
        <v>0</v>
      </c>
      <c r="P213" t="s">
        <v>8268</v>
      </c>
      <c r="Q213" s="6">
        <f t="shared" si="20"/>
        <v>0.44600000000000001</v>
      </c>
      <c r="R213" s="8">
        <f t="shared" si="21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 t="shared" si="18"/>
        <v>42476.839351851857</v>
      </c>
      <c r="K214">
        <v>1455656920</v>
      </c>
      <c r="L214" s="10">
        <f t="shared" si="19"/>
        <v>42476.839351851857</v>
      </c>
      <c r="M214" t="b">
        <v>0</v>
      </c>
      <c r="N214">
        <v>1</v>
      </c>
      <c r="O214" t="b">
        <v>0</v>
      </c>
      <c r="P214" t="s">
        <v>8268</v>
      </c>
      <c r="Q214" s="6">
        <f t="shared" si="20"/>
        <v>1.5873015873015873E-4</v>
      </c>
      <c r="R214" s="8">
        <f t="shared" si="21"/>
        <v>1</v>
      </c>
      <c r="S214" t="str">
        <f t="shared" si="22"/>
        <v>film &amp; video</v>
      </c>
      <c r="T214" t="str">
        <f t="shared" si="23"/>
        <v>drama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 t="shared" si="18"/>
        <v>42232.587974537033</v>
      </c>
      <c r="K215">
        <v>1437142547</v>
      </c>
      <c r="L215" s="10">
        <f t="shared" si="19"/>
        <v>42232.587974537033</v>
      </c>
      <c r="M215" t="b">
        <v>0</v>
      </c>
      <c r="N215">
        <v>1</v>
      </c>
      <c r="O215" t="b">
        <v>0</v>
      </c>
      <c r="P215" t="s">
        <v>8268</v>
      </c>
      <c r="Q215" s="6">
        <f t="shared" si="20"/>
        <v>4.0000000000000002E-4</v>
      </c>
      <c r="R215" s="8">
        <f t="shared" si="21"/>
        <v>20</v>
      </c>
      <c r="S215" t="str">
        <f t="shared" si="22"/>
        <v>film &amp; video</v>
      </c>
      <c r="T215" t="str">
        <f t="shared" si="23"/>
        <v>drama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 t="shared" si="18"/>
        <v>42069.64061342593</v>
      </c>
      <c r="K216">
        <v>1420471349</v>
      </c>
      <c r="L216" s="10">
        <f t="shared" si="19"/>
        <v>42069.64061342593</v>
      </c>
      <c r="M216" t="b">
        <v>0</v>
      </c>
      <c r="N216">
        <v>1</v>
      </c>
      <c r="O216" t="b">
        <v>0</v>
      </c>
      <c r="P216" t="s">
        <v>8268</v>
      </c>
      <c r="Q216" s="6">
        <f t="shared" si="20"/>
        <v>8.0000000000000007E-5</v>
      </c>
      <c r="R216" s="8">
        <f t="shared" si="21"/>
        <v>1</v>
      </c>
      <c r="S216" t="str">
        <f t="shared" si="22"/>
        <v>film &amp; video</v>
      </c>
      <c r="T216" t="str">
        <f t="shared" si="23"/>
        <v>drama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0">
        <f t="shared" si="18"/>
        <v>42417.999305555553</v>
      </c>
      <c r="K217">
        <v>1452058282</v>
      </c>
      <c r="L217" s="10">
        <f t="shared" si="19"/>
        <v>42417.999305555553</v>
      </c>
      <c r="M217" t="b">
        <v>0</v>
      </c>
      <c r="N217">
        <v>1</v>
      </c>
      <c r="O217" t="b">
        <v>0</v>
      </c>
      <c r="P217" t="s">
        <v>8268</v>
      </c>
      <c r="Q217" s="6">
        <f t="shared" si="20"/>
        <v>2.2727272727272726E-3</v>
      </c>
      <c r="R217" s="8">
        <f t="shared" si="21"/>
        <v>10</v>
      </c>
      <c r="S217" t="str">
        <f t="shared" si="22"/>
        <v>film &amp; video</v>
      </c>
      <c r="T217" t="str">
        <f t="shared" si="23"/>
        <v>drama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 t="shared" si="18"/>
        <v>42116.917094907403</v>
      </c>
      <c r="K218">
        <v>1425423637</v>
      </c>
      <c r="L218" s="10">
        <f t="shared" si="19"/>
        <v>42116.917094907403</v>
      </c>
      <c r="M218" t="b">
        <v>0</v>
      </c>
      <c r="N218">
        <v>84</v>
      </c>
      <c r="O218" t="b">
        <v>0</v>
      </c>
      <c r="P218" t="s">
        <v>8268</v>
      </c>
      <c r="Q218" s="6">
        <f t="shared" si="20"/>
        <v>0.55698440000000005</v>
      </c>
      <c r="R218" s="8">
        <f t="shared" si="21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0">
        <f t="shared" si="18"/>
        <v>42001.64061342593</v>
      </c>
      <c r="K219">
        <v>1417101749</v>
      </c>
      <c r="L219" s="10">
        <f t="shared" si="19"/>
        <v>42001.64061342593</v>
      </c>
      <c r="M219" t="b">
        <v>0</v>
      </c>
      <c r="N219">
        <v>38</v>
      </c>
      <c r="O219" t="b">
        <v>0</v>
      </c>
      <c r="P219" t="s">
        <v>8268</v>
      </c>
      <c r="Q219" s="6">
        <f t="shared" si="20"/>
        <v>0.11942999999999999</v>
      </c>
      <c r="R219" s="8">
        <f t="shared" si="21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 t="shared" si="18"/>
        <v>42139.628344907411</v>
      </c>
      <c r="K220">
        <v>1426518289</v>
      </c>
      <c r="L220" s="10">
        <f t="shared" si="19"/>
        <v>42139.628344907411</v>
      </c>
      <c r="M220" t="b">
        <v>0</v>
      </c>
      <c r="N220">
        <v>1</v>
      </c>
      <c r="O220" t="b">
        <v>0</v>
      </c>
      <c r="P220" t="s">
        <v>8268</v>
      </c>
      <c r="Q220" s="6">
        <f t="shared" si="20"/>
        <v>0.02</v>
      </c>
      <c r="R220" s="8">
        <f t="shared" si="21"/>
        <v>100</v>
      </c>
      <c r="S220" t="str">
        <f t="shared" si="22"/>
        <v>film &amp; video</v>
      </c>
      <c r="T220" t="str">
        <f t="shared" si="23"/>
        <v>drama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 t="shared" si="18"/>
        <v>42461.290972222225</v>
      </c>
      <c r="K221">
        <v>1456732225</v>
      </c>
      <c r="L221" s="10">
        <f t="shared" si="19"/>
        <v>42461.290972222225</v>
      </c>
      <c r="M221" t="b">
        <v>0</v>
      </c>
      <c r="N221">
        <v>76</v>
      </c>
      <c r="O221" t="b">
        <v>0</v>
      </c>
      <c r="P221" t="s">
        <v>8268</v>
      </c>
      <c r="Q221" s="6">
        <f t="shared" si="20"/>
        <v>0.17630000000000001</v>
      </c>
      <c r="R221" s="8">
        <f t="shared" si="21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 t="shared" si="18"/>
        <v>42236.837499999994</v>
      </c>
      <c r="K222">
        <v>1436542030</v>
      </c>
      <c r="L222" s="10">
        <f t="shared" si="19"/>
        <v>42236.837499999994</v>
      </c>
      <c r="M222" t="b">
        <v>0</v>
      </c>
      <c r="N222">
        <v>3</v>
      </c>
      <c r="O222" t="b">
        <v>0</v>
      </c>
      <c r="P222" t="s">
        <v>8268</v>
      </c>
      <c r="Q222" s="6">
        <f t="shared" si="20"/>
        <v>7.1999999999999998E-3</v>
      </c>
      <c r="R222" s="8">
        <f t="shared" si="21"/>
        <v>120</v>
      </c>
      <c r="S222" t="str">
        <f t="shared" si="22"/>
        <v>film &amp; video</v>
      </c>
      <c r="T222" t="str">
        <f t="shared" si="23"/>
        <v>drama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 t="shared" si="18"/>
        <v>42091.79587962963</v>
      </c>
      <c r="K223">
        <v>1422389164</v>
      </c>
      <c r="L223" s="10">
        <f t="shared" si="19"/>
        <v>42091.79587962963</v>
      </c>
      <c r="M223" t="b">
        <v>0</v>
      </c>
      <c r="N223">
        <v>0</v>
      </c>
      <c r="O223" t="b">
        <v>0</v>
      </c>
      <c r="P223" t="s">
        <v>8268</v>
      </c>
      <c r="Q223" s="6">
        <f t="shared" si="20"/>
        <v>0</v>
      </c>
      <c r="R223" s="8">
        <f t="shared" si="21"/>
        <v>0</v>
      </c>
      <c r="S223" t="str">
        <f t="shared" si="22"/>
        <v>film &amp; video</v>
      </c>
      <c r="T223" t="str">
        <f t="shared" si="23"/>
        <v>drama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 t="shared" si="18"/>
        <v>42090.110416666663</v>
      </c>
      <c r="K224">
        <v>1422383318</v>
      </c>
      <c r="L224" s="10">
        <f t="shared" si="19"/>
        <v>42090.110416666663</v>
      </c>
      <c r="M224" t="b">
        <v>0</v>
      </c>
      <c r="N224">
        <v>2</v>
      </c>
      <c r="O224" t="b">
        <v>0</v>
      </c>
      <c r="P224" t="s">
        <v>8268</v>
      </c>
      <c r="Q224" s="6">
        <f t="shared" si="20"/>
        <v>0.13</v>
      </c>
      <c r="R224" s="8">
        <f t="shared" si="21"/>
        <v>65</v>
      </c>
      <c r="S224" t="str">
        <f t="shared" si="22"/>
        <v>film &amp; video</v>
      </c>
      <c r="T224" t="str">
        <f t="shared" si="23"/>
        <v>drama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 t="shared" si="18"/>
        <v>42512.045138888891</v>
      </c>
      <c r="K225">
        <v>1461287350</v>
      </c>
      <c r="L225" s="10">
        <f t="shared" si="19"/>
        <v>42512.045138888891</v>
      </c>
      <c r="M225" t="b">
        <v>0</v>
      </c>
      <c r="N225">
        <v>0</v>
      </c>
      <c r="O225" t="b">
        <v>0</v>
      </c>
      <c r="P225" t="s">
        <v>8268</v>
      </c>
      <c r="Q225" s="6">
        <f t="shared" si="20"/>
        <v>0</v>
      </c>
      <c r="R225" s="8">
        <f t="shared" si="21"/>
        <v>0</v>
      </c>
      <c r="S225" t="str">
        <f t="shared" si="22"/>
        <v>film &amp; video</v>
      </c>
      <c r="T225" t="str">
        <f t="shared" si="23"/>
        <v>drama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0">
        <f t="shared" si="18"/>
        <v>42195.235254629632</v>
      </c>
      <c r="K226">
        <v>1431322726</v>
      </c>
      <c r="L226" s="10">
        <f t="shared" si="19"/>
        <v>42195.235254629632</v>
      </c>
      <c r="M226" t="b">
        <v>0</v>
      </c>
      <c r="N226">
        <v>0</v>
      </c>
      <c r="O226" t="b">
        <v>0</v>
      </c>
      <c r="P226" t="s">
        <v>8268</v>
      </c>
      <c r="Q226" s="6">
        <f t="shared" si="20"/>
        <v>0</v>
      </c>
      <c r="R226" s="8">
        <f t="shared" si="21"/>
        <v>0</v>
      </c>
      <c r="S226" t="str">
        <f t="shared" si="22"/>
        <v>film &amp; video</v>
      </c>
      <c r="T226" t="str">
        <f t="shared" si="23"/>
        <v>drama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 t="shared" si="18"/>
        <v>42468.919606481482</v>
      </c>
      <c r="K227">
        <v>1457564654</v>
      </c>
      <c r="L227" s="10">
        <f t="shared" si="19"/>
        <v>42468.919606481482</v>
      </c>
      <c r="M227" t="b">
        <v>0</v>
      </c>
      <c r="N227">
        <v>0</v>
      </c>
      <c r="O227" t="b">
        <v>0</v>
      </c>
      <c r="P227" t="s">
        <v>8268</v>
      </c>
      <c r="Q227" s="6">
        <f t="shared" si="20"/>
        <v>0</v>
      </c>
      <c r="R227" s="8">
        <f t="shared" si="21"/>
        <v>0</v>
      </c>
      <c r="S227" t="str">
        <f t="shared" si="22"/>
        <v>film &amp; video</v>
      </c>
      <c r="T227" t="str">
        <f t="shared" si="23"/>
        <v>drama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0">
        <f t="shared" si="18"/>
        <v>42155.395138888889</v>
      </c>
      <c r="K228">
        <v>1428854344</v>
      </c>
      <c r="L228" s="10">
        <f t="shared" si="19"/>
        <v>42155.395138888889</v>
      </c>
      <c r="M228" t="b">
        <v>0</v>
      </c>
      <c r="N228">
        <v>2</v>
      </c>
      <c r="O228" t="b">
        <v>0</v>
      </c>
      <c r="P228" t="s">
        <v>8268</v>
      </c>
      <c r="Q228" s="6">
        <f t="shared" si="20"/>
        <v>8.6206896551724137E-3</v>
      </c>
      <c r="R228" s="8">
        <f t="shared" si="21"/>
        <v>125</v>
      </c>
      <c r="S228" t="str">
        <f t="shared" si="22"/>
        <v>film &amp; video</v>
      </c>
      <c r="T228" t="str">
        <f t="shared" si="23"/>
        <v>drama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 t="shared" si="18"/>
        <v>42194.893993055557</v>
      </c>
      <c r="K229">
        <v>1433885241</v>
      </c>
      <c r="L229" s="10">
        <f t="shared" si="19"/>
        <v>42194.893993055557</v>
      </c>
      <c r="M229" t="b">
        <v>0</v>
      </c>
      <c r="N229">
        <v>0</v>
      </c>
      <c r="O229" t="b">
        <v>0</v>
      </c>
      <c r="P229" t="s">
        <v>8268</v>
      </c>
      <c r="Q229" s="6">
        <f t="shared" si="20"/>
        <v>0</v>
      </c>
      <c r="R229" s="8">
        <f t="shared" si="21"/>
        <v>0</v>
      </c>
      <c r="S229" t="str">
        <f t="shared" si="22"/>
        <v>film &amp; video</v>
      </c>
      <c r="T229" t="str">
        <f t="shared" si="23"/>
        <v>drama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0">
        <f t="shared" si="18"/>
        <v>42156.686400462961</v>
      </c>
      <c r="K230">
        <v>1427992105</v>
      </c>
      <c r="L230" s="10">
        <f t="shared" si="19"/>
        <v>42156.686400462961</v>
      </c>
      <c r="M230" t="b">
        <v>0</v>
      </c>
      <c r="N230">
        <v>0</v>
      </c>
      <c r="O230" t="b">
        <v>0</v>
      </c>
      <c r="P230" t="s">
        <v>8268</v>
      </c>
      <c r="Q230" s="6">
        <f t="shared" si="20"/>
        <v>0</v>
      </c>
      <c r="R230" s="8">
        <f t="shared" si="21"/>
        <v>0</v>
      </c>
      <c r="S230" t="str">
        <f t="shared" si="22"/>
        <v>film &amp; video</v>
      </c>
      <c r="T230" t="str">
        <f t="shared" si="23"/>
        <v>drama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0">
        <f t="shared" si="18"/>
        <v>42413.933993055558</v>
      </c>
      <c r="K231">
        <v>1452810297</v>
      </c>
      <c r="L231" s="10">
        <f t="shared" si="19"/>
        <v>42413.933993055558</v>
      </c>
      <c r="M231" t="b">
        <v>0</v>
      </c>
      <c r="N231">
        <v>0</v>
      </c>
      <c r="O231" t="b">
        <v>0</v>
      </c>
      <c r="P231" t="s">
        <v>8268</v>
      </c>
      <c r="Q231" s="6">
        <f t="shared" si="20"/>
        <v>0</v>
      </c>
      <c r="R231" s="8">
        <f t="shared" si="21"/>
        <v>0</v>
      </c>
      <c r="S231" t="str">
        <f t="shared" si="22"/>
        <v>film &amp; video</v>
      </c>
      <c r="T231" t="str">
        <f t="shared" si="23"/>
        <v>drama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 t="shared" si="18"/>
        <v>42159.777210648142</v>
      </c>
      <c r="K232">
        <v>1430851151</v>
      </c>
      <c r="L232" s="10">
        <f t="shared" si="19"/>
        <v>42159.777210648142</v>
      </c>
      <c r="M232" t="b">
        <v>0</v>
      </c>
      <c r="N232">
        <v>2</v>
      </c>
      <c r="O232" t="b">
        <v>0</v>
      </c>
      <c r="P232" t="s">
        <v>8268</v>
      </c>
      <c r="Q232" s="6">
        <f t="shared" si="20"/>
        <v>4.0000000000000001E-3</v>
      </c>
      <c r="R232" s="8">
        <f t="shared" si="21"/>
        <v>30</v>
      </c>
      <c r="S232" t="str">
        <f t="shared" si="22"/>
        <v>film &amp; video</v>
      </c>
      <c r="T232" t="str">
        <f t="shared" si="23"/>
        <v>drama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 t="shared" si="18"/>
        <v>42371.958923611113</v>
      </c>
      <c r="K233">
        <v>1449183651</v>
      </c>
      <c r="L233" s="10">
        <f t="shared" si="19"/>
        <v>42371.958923611113</v>
      </c>
      <c r="M233" t="b">
        <v>0</v>
      </c>
      <c r="N233">
        <v>0</v>
      </c>
      <c r="O233" t="b">
        <v>0</v>
      </c>
      <c r="P233" t="s">
        <v>8268</v>
      </c>
      <c r="Q233" s="6">
        <f t="shared" si="20"/>
        <v>0</v>
      </c>
      <c r="R233" s="8">
        <f t="shared" si="21"/>
        <v>0</v>
      </c>
      <c r="S233" t="str">
        <f t="shared" si="22"/>
        <v>film &amp; video</v>
      </c>
      <c r="T233" t="str">
        <f t="shared" si="23"/>
        <v>drama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0">
        <f t="shared" si="18"/>
        <v>42062.82576388889</v>
      </c>
      <c r="K234">
        <v>1422474546</v>
      </c>
      <c r="L234" s="10">
        <f t="shared" si="19"/>
        <v>42062.82576388889</v>
      </c>
      <c r="M234" t="b">
        <v>0</v>
      </c>
      <c r="N234">
        <v>7</v>
      </c>
      <c r="O234" t="b">
        <v>0</v>
      </c>
      <c r="P234" t="s">
        <v>8268</v>
      </c>
      <c r="Q234" s="6">
        <f t="shared" si="20"/>
        <v>2.75E-2</v>
      </c>
      <c r="R234" s="8">
        <f t="shared" si="21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 t="shared" si="18"/>
        <v>42642.911712962959</v>
      </c>
      <c r="K235">
        <v>1472593972</v>
      </c>
      <c r="L235" s="10">
        <f t="shared" si="19"/>
        <v>42642.911712962959</v>
      </c>
      <c r="M235" t="b">
        <v>0</v>
      </c>
      <c r="N235">
        <v>0</v>
      </c>
      <c r="O235" t="b">
        <v>0</v>
      </c>
      <c r="P235" t="s">
        <v>8268</v>
      </c>
      <c r="Q235" s="6">
        <f t="shared" si="20"/>
        <v>0</v>
      </c>
      <c r="R235" s="8">
        <f t="shared" si="21"/>
        <v>0</v>
      </c>
      <c r="S235" t="str">
        <f t="shared" si="22"/>
        <v>film &amp; video</v>
      </c>
      <c r="T235" t="str">
        <f t="shared" si="23"/>
        <v>drama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 t="shared" si="18"/>
        <v>42176.035405092596</v>
      </c>
      <c r="K236">
        <v>1431391859</v>
      </c>
      <c r="L236" s="10">
        <f t="shared" si="19"/>
        <v>42176.035405092596</v>
      </c>
      <c r="M236" t="b">
        <v>0</v>
      </c>
      <c r="N236">
        <v>5</v>
      </c>
      <c r="O236" t="b">
        <v>0</v>
      </c>
      <c r="P236" t="s">
        <v>8268</v>
      </c>
      <c r="Q236" s="6">
        <f t="shared" si="20"/>
        <v>0.40100000000000002</v>
      </c>
      <c r="R236" s="8">
        <f t="shared" si="21"/>
        <v>80.2</v>
      </c>
      <c r="S236" t="str">
        <f t="shared" si="22"/>
        <v>film &amp; video</v>
      </c>
      <c r="T236" t="str">
        <f t="shared" si="23"/>
        <v>drama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 t="shared" si="18"/>
        <v>42194.908530092594</v>
      </c>
      <c r="K237">
        <v>1433886497</v>
      </c>
      <c r="L237" s="10">
        <f t="shared" si="19"/>
        <v>42194.908530092594</v>
      </c>
      <c r="M237" t="b">
        <v>0</v>
      </c>
      <c r="N237">
        <v>0</v>
      </c>
      <c r="O237" t="b">
        <v>0</v>
      </c>
      <c r="P237" t="s">
        <v>8268</v>
      </c>
      <c r="Q237" s="6">
        <f t="shared" si="20"/>
        <v>0</v>
      </c>
      <c r="R237" s="8">
        <f t="shared" si="21"/>
        <v>0</v>
      </c>
      <c r="S237" t="str">
        <f t="shared" si="22"/>
        <v>film &amp; video</v>
      </c>
      <c r="T237" t="str">
        <f t="shared" si="23"/>
        <v>drama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 t="shared" si="18"/>
        <v>42374</v>
      </c>
      <c r="K238">
        <v>1447380099</v>
      </c>
      <c r="L238" s="10">
        <f t="shared" si="19"/>
        <v>42374</v>
      </c>
      <c r="M238" t="b">
        <v>0</v>
      </c>
      <c r="N238">
        <v>0</v>
      </c>
      <c r="O238" t="b">
        <v>0</v>
      </c>
      <c r="P238" t="s">
        <v>8268</v>
      </c>
      <c r="Q238" s="6">
        <f t="shared" si="20"/>
        <v>0</v>
      </c>
      <c r="R238" s="8">
        <f t="shared" si="21"/>
        <v>0</v>
      </c>
      <c r="S238" t="str">
        <f t="shared" si="22"/>
        <v>film &amp; video</v>
      </c>
      <c r="T238" t="str">
        <f t="shared" si="23"/>
        <v>drama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 t="shared" si="18"/>
        <v>42437.577187499999</v>
      </c>
      <c r="K239">
        <v>1452261069</v>
      </c>
      <c r="L239" s="10">
        <f t="shared" si="19"/>
        <v>42437.577187499999</v>
      </c>
      <c r="M239" t="b">
        <v>0</v>
      </c>
      <c r="N239">
        <v>1</v>
      </c>
      <c r="O239" t="b">
        <v>0</v>
      </c>
      <c r="P239" t="s">
        <v>8268</v>
      </c>
      <c r="Q239" s="6">
        <f t="shared" si="20"/>
        <v>3.3333333333333335E-3</v>
      </c>
      <c r="R239" s="8">
        <f t="shared" si="21"/>
        <v>50</v>
      </c>
      <c r="S239" t="str">
        <f t="shared" si="22"/>
        <v>film &amp; video</v>
      </c>
      <c r="T239" t="str">
        <f t="shared" si="23"/>
        <v>drama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 t="shared" si="18"/>
        <v>42734.375</v>
      </c>
      <c r="K240">
        <v>1481324760</v>
      </c>
      <c r="L240" s="10">
        <f t="shared" si="19"/>
        <v>42734.375</v>
      </c>
      <c r="M240" t="b">
        <v>0</v>
      </c>
      <c r="N240">
        <v>0</v>
      </c>
      <c r="O240" t="b">
        <v>0</v>
      </c>
      <c r="P240" t="s">
        <v>8268</v>
      </c>
      <c r="Q240" s="6">
        <f t="shared" si="20"/>
        <v>0</v>
      </c>
      <c r="R240" s="8">
        <f t="shared" si="21"/>
        <v>0</v>
      </c>
      <c r="S240" t="str">
        <f t="shared" si="22"/>
        <v>film &amp; video</v>
      </c>
      <c r="T240" t="str">
        <f t="shared" si="23"/>
        <v>drama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0">
        <f t="shared" si="18"/>
        <v>42316.5</v>
      </c>
      <c r="K241">
        <v>1445308730</v>
      </c>
      <c r="L241" s="10">
        <f t="shared" si="19"/>
        <v>42316.5</v>
      </c>
      <c r="M241" t="b">
        <v>0</v>
      </c>
      <c r="N241">
        <v>5</v>
      </c>
      <c r="O241" t="b">
        <v>0</v>
      </c>
      <c r="P241" t="s">
        <v>8268</v>
      </c>
      <c r="Q241" s="6">
        <f t="shared" si="20"/>
        <v>0.25</v>
      </c>
      <c r="R241" s="8">
        <f t="shared" si="21"/>
        <v>50</v>
      </c>
      <c r="S241" t="str">
        <f t="shared" si="22"/>
        <v>film &amp; video</v>
      </c>
      <c r="T241" t="str">
        <f t="shared" si="23"/>
        <v>drama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 t="shared" si="18"/>
        <v>41399.708460648151</v>
      </c>
      <c r="K242">
        <v>1363885211</v>
      </c>
      <c r="L242" s="10">
        <f t="shared" si="19"/>
        <v>41399.708460648151</v>
      </c>
      <c r="M242" t="b">
        <v>1</v>
      </c>
      <c r="N242">
        <v>137</v>
      </c>
      <c r="O242" t="b">
        <v>1</v>
      </c>
      <c r="P242" t="s">
        <v>8269</v>
      </c>
      <c r="Q242" s="6">
        <f t="shared" si="20"/>
        <v>1.0763413333333334</v>
      </c>
      <c r="R242" s="8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 t="shared" si="18"/>
        <v>41994.697962962964</v>
      </c>
      <c r="K243">
        <v>1415292304</v>
      </c>
      <c r="L243" s="10">
        <f t="shared" si="19"/>
        <v>41994.697962962964</v>
      </c>
      <c r="M243" t="b">
        <v>1</v>
      </c>
      <c r="N243">
        <v>376</v>
      </c>
      <c r="O243" t="b">
        <v>1</v>
      </c>
      <c r="P243" t="s">
        <v>8269</v>
      </c>
      <c r="Q243" s="6">
        <f t="shared" si="20"/>
        <v>1.1263736263736264</v>
      </c>
      <c r="R243" s="8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 t="shared" si="18"/>
        <v>40897.492939814816</v>
      </c>
      <c r="K244">
        <v>1321357790</v>
      </c>
      <c r="L244" s="10">
        <f t="shared" si="19"/>
        <v>40897.492939814816</v>
      </c>
      <c r="M244" t="b">
        <v>1</v>
      </c>
      <c r="N244">
        <v>202</v>
      </c>
      <c r="O244" t="b">
        <v>1</v>
      </c>
      <c r="P244" t="s">
        <v>8269</v>
      </c>
      <c r="Q244" s="6">
        <f t="shared" si="20"/>
        <v>1.1346153846153846</v>
      </c>
      <c r="R244" s="8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 t="shared" si="18"/>
        <v>41692.047500000001</v>
      </c>
      <c r="K245">
        <v>1390439304</v>
      </c>
      <c r="L245" s="10">
        <f t="shared" si="19"/>
        <v>41692.047500000001</v>
      </c>
      <c r="M245" t="b">
        <v>1</v>
      </c>
      <c r="N245">
        <v>328</v>
      </c>
      <c r="O245" t="b">
        <v>1</v>
      </c>
      <c r="P245" t="s">
        <v>8269</v>
      </c>
      <c r="Q245" s="6">
        <f t="shared" si="20"/>
        <v>1.0259199999999999</v>
      </c>
      <c r="R245" s="8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 t="shared" si="18"/>
        <v>40253.29583333333</v>
      </c>
      <c r="K246">
        <v>1265269559</v>
      </c>
      <c r="L246" s="10">
        <f t="shared" si="19"/>
        <v>40253.29583333333</v>
      </c>
      <c r="M246" t="b">
        <v>1</v>
      </c>
      <c r="N246">
        <v>84</v>
      </c>
      <c r="O246" t="b">
        <v>1</v>
      </c>
      <c r="P246" t="s">
        <v>8269</v>
      </c>
      <c r="Q246" s="6">
        <f t="shared" si="20"/>
        <v>1.1375714285714287</v>
      </c>
      <c r="R246" s="8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 t="shared" si="18"/>
        <v>41137.053067129629</v>
      </c>
      <c r="K247">
        <v>1342487785</v>
      </c>
      <c r="L247" s="10">
        <f t="shared" si="19"/>
        <v>41137.053067129629</v>
      </c>
      <c r="M247" t="b">
        <v>1</v>
      </c>
      <c r="N247">
        <v>96</v>
      </c>
      <c r="O247" t="b">
        <v>1</v>
      </c>
      <c r="P247" t="s">
        <v>8269</v>
      </c>
      <c r="Q247" s="6">
        <f t="shared" si="20"/>
        <v>1.0371999999999999</v>
      </c>
      <c r="R247" s="8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 t="shared" si="18"/>
        <v>40530.405150462961</v>
      </c>
      <c r="K248">
        <v>1288341805</v>
      </c>
      <c r="L248" s="10">
        <f t="shared" si="19"/>
        <v>40530.405150462961</v>
      </c>
      <c r="M248" t="b">
        <v>1</v>
      </c>
      <c r="N248">
        <v>223</v>
      </c>
      <c r="O248" t="b">
        <v>1</v>
      </c>
      <c r="P248" t="s">
        <v>8269</v>
      </c>
      <c r="Q248" s="6">
        <f t="shared" si="20"/>
        <v>3.0546000000000002</v>
      </c>
      <c r="R248" s="8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18"/>
        <v>40467.152083333334</v>
      </c>
      <c r="K249">
        <v>1284042614</v>
      </c>
      <c r="L249" s="10">
        <f t="shared" si="19"/>
        <v>40467.152083333334</v>
      </c>
      <c r="M249" t="b">
        <v>1</v>
      </c>
      <c r="N249">
        <v>62</v>
      </c>
      <c r="O249" t="b">
        <v>1</v>
      </c>
      <c r="P249" t="s">
        <v>8269</v>
      </c>
      <c r="Q249" s="6">
        <f t="shared" si="20"/>
        <v>1.341</v>
      </c>
      <c r="R249" s="8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 t="shared" si="18"/>
        <v>40915.774409722224</v>
      </c>
      <c r="K250">
        <v>1322073309</v>
      </c>
      <c r="L250" s="10">
        <f t="shared" si="19"/>
        <v>40915.774409722224</v>
      </c>
      <c r="M250" t="b">
        <v>1</v>
      </c>
      <c r="N250">
        <v>146</v>
      </c>
      <c r="O250" t="b">
        <v>1</v>
      </c>
      <c r="P250" t="s">
        <v>8269</v>
      </c>
      <c r="Q250" s="6">
        <f t="shared" si="20"/>
        <v>1.0133294117647058</v>
      </c>
      <c r="R250" s="8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 t="shared" si="18"/>
        <v>40412.736111111109</v>
      </c>
      <c r="K251">
        <v>1275603020</v>
      </c>
      <c r="L251" s="10">
        <f t="shared" si="19"/>
        <v>40412.736111111109</v>
      </c>
      <c r="M251" t="b">
        <v>1</v>
      </c>
      <c r="N251">
        <v>235</v>
      </c>
      <c r="O251" t="b">
        <v>1</v>
      </c>
      <c r="P251" t="s">
        <v>8269</v>
      </c>
      <c r="Q251" s="6">
        <f t="shared" si="20"/>
        <v>1.1292</v>
      </c>
      <c r="R251" s="8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 t="shared" si="18"/>
        <v>41431.565868055557</v>
      </c>
      <c r="K252">
        <v>1367933691</v>
      </c>
      <c r="L252" s="10">
        <f t="shared" si="19"/>
        <v>41431.565868055557</v>
      </c>
      <c r="M252" t="b">
        <v>1</v>
      </c>
      <c r="N252">
        <v>437</v>
      </c>
      <c r="O252" t="b">
        <v>1</v>
      </c>
      <c r="P252" t="s">
        <v>8269</v>
      </c>
      <c r="Q252" s="6">
        <f t="shared" si="20"/>
        <v>1.0558333333333334</v>
      </c>
      <c r="R252" s="8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 t="shared" si="18"/>
        <v>41045.791666666664</v>
      </c>
      <c r="K253">
        <v>1334429646</v>
      </c>
      <c r="L253" s="10">
        <f t="shared" si="19"/>
        <v>41045.791666666664</v>
      </c>
      <c r="M253" t="b">
        <v>1</v>
      </c>
      <c r="N253">
        <v>77</v>
      </c>
      <c r="O253" t="b">
        <v>1</v>
      </c>
      <c r="P253" t="s">
        <v>8269</v>
      </c>
      <c r="Q253" s="6">
        <f t="shared" si="20"/>
        <v>1.2557142857142858</v>
      </c>
      <c r="R253" s="8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 t="shared" si="18"/>
        <v>40330.165972222225</v>
      </c>
      <c r="K254">
        <v>1269878058</v>
      </c>
      <c r="L254" s="10">
        <f t="shared" si="19"/>
        <v>40330.165972222225</v>
      </c>
      <c r="M254" t="b">
        <v>1</v>
      </c>
      <c r="N254">
        <v>108</v>
      </c>
      <c r="O254" t="b">
        <v>1</v>
      </c>
      <c r="P254" t="s">
        <v>8269</v>
      </c>
      <c r="Q254" s="6">
        <f t="shared" si="20"/>
        <v>1.8455999999999999</v>
      </c>
      <c r="R254" s="8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 t="shared" si="18"/>
        <v>40954.650868055556</v>
      </c>
      <c r="K255">
        <v>1326728235</v>
      </c>
      <c r="L255" s="10">
        <f t="shared" si="19"/>
        <v>40954.650868055556</v>
      </c>
      <c r="M255" t="b">
        <v>1</v>
      </c>
      <c r="N255">
        <v>7</v>
      </c>
      <c r="O255" t="b">
        <v>1</v>
      </c>
      <c r="P255" t="s">
        <v>8269</v>
      </c>
      <c r="Q255" s="6">
        <f t="shared" si="20"/>
        <v>1.0073333333333334</v>
      </c>
      <c r="R255" s="8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 t="shared" si="18"/>
        <v>42294.083333333328</v>
      </c>
      <c r="K256">
        <v>1442443910</v>
      </c>
      <c r="L256" s="10">
        <f t="shared" si="19"/>
        <v>42294.083333333328</v>
      </c>
      <c r="M256" t="b">
        <v>1</v>
      </c>
      <c r="N256">
        <v>314</v>
      </c>
      <c r="O256" t="b">
        <v>1</v>
      </c>
      <c r="P256" t="s">
        <v>8269</v>
      </c>
      <c r="Q256" s="6">
        <f t="shared" si="20"/>
        <v>1.1694724999999999</v>
      </c>
      <c r="R256" s="8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 t="shared" si="18"/>
        <v>40618.48474537037</v>
      </c>
      <c r="K257">
        <v>1297687082</v>
      </c>
      <c r="L257" s="10">
        <f t="shared" si="19"/>
        <v>40618.48474537037</v>
      </c>
      <c r="M257" t="b">
        <v>1</v>
      </c>
      <c r="N257">
        <v>188</v>
      </c>
      <c r="O257" t="b">
        <v>1</v>
      </c>
      <c r="P257" t="s">
        <v>8269</v>
      </c>
      <c r="Q257" s="6">
        <f t="shared" si="20"/>
        <v>1.0673325</v>
      </c>
      <c r="R257" s="8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 t="shared" si="18"/>
        <v>41349.769293981481</v>
      </c>
      <c r="K258">
        <v>1360866467</v>
      </c>
      <c r="L258" s="10">
        <f t="shared" si="19"/>
        <v>41349.769293981481</v>
      </c>
      <c r="M258" t="b">
        <v>1</v>
      </c>
      <c r="N258">
        <v>275</v>
      </c>
      <c r="O258" t="b">
        <v>1</v>
      </c>
      <c r="P258" t="s">
        <v>8269</v>
      </c>
      <c r="Q258" s="6">
        <f t="shared" si="20"/>
        <v>1.391</v>
      </c>
      <c r="R258" s="8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 t="shared" ref="J259:J322" si="24">I259/60/60/24 + DATE(1970,1,1)</f>
        <v>42509.626875000002</v>
      </c>
      <c r="K259">
        <v>1461078162</v>
      </c>
      <c r="L259" s="10">
        <f t="shared" ref="L259:L322" si="25">I259/60/60/24 + DATE(1970,1,1)</f>
        <v>42509.626875000002</v>
      </c>
      <c r="M259" t="b">
        <v>1</v>
      </c>
      <c r="N259">
        <v>560</v>
      </c>
      <c r="O259" t="b">
        <v>1</v>
      </c>
      <c r="P259" t="s">
        <v>8269</v>
      </c>
      <c r="Q259" s="6">
        <f t="shared" ref="Q259:Q322" si="26">E259/D259</f>
        <v>1.0672648571428571</v>
      </c>
      <c r="R259" s="8">
        <f t="shared" ref="R259:R322" si="27">IFERROR(E259/N259,0)</f>
        <v>66.70405357142856</v>
      </c>
      <c r="S259" t="str">
        <f t="shared" ref="S259:S322" si="28">LEFT(P259,SEARCH("/",P259)-1)</f>
        <v>film &amp; video</v>
      </c>
      <c r="T259" t="str">
        <f t="shared" ref="T259:T322" si="29">RIGHT(P259,LEN(P259)-SEARCH("/",P259))</f>
        <v>documentary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 t="shared" si="24"/>
        <v>40712.051689814813</v>
      </c>
      <c r="K260">
        <v>1305767666</v>
      </c>
      <c r="L260" s="10">
        <f t="shared" si="25"/>
        <v>40712.051689814813</v>
      </c>
      <c r="M260" t="b">
        <v>1</v>
      </c>
      <c r="N260">
        <v>688</v>
      </c>
      <c r="O260" t="b">
        <v>1</v>
      </c>
      <c r="P260" t="s">
        <v>8269</v>
      </c>
      <c r="Q260" s="6">
        <f t="shared" si="26"/>
        <v>1.9114</v>
      </c>
      <c r="R260" s="8">
        <f t="shared" si="27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 t="shared" si="24"/>
        <v>42102.738067129627</v>
      </c>
      <c r="K261">
        <v>1425922969</v>
      </c>
      <c r="L261" s="10">
        <f t="shared" si="25"/>
        <v>42102.738067129627</v>
      </c>
      <c r="M261" t="b">
        <v>1</v>
      </c>
      <c r="N261">
        <v>942</v>
      </c>
      <c r="O261" t="b">
        <v>1</v>
      </c>
      <c r="P261" t="s">
        <v>8269</v>
      </c>
      <c r="Q261" s="6">
        <f t="shared" si="26"/>
        <v>1.3193789333333332</v>
      </c>
      <c r="R261" s="8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 t="shared" si="24"/>
        <v>40376.415972222225</v>
      </c>
      <c r="K262">
        <v>1275415679</v>
      </c>
      <c r="L262" s="10">
        <f t="shared" si="25"/>
        <v>40376.415972222225</v>
      </c>
      <c r="M262" t="b">
        <v>1</v>
      </c>
      <c r="N262">
        <v>88</v>
      </c>
      <c r="O262" t="b">
        <v>1</v>
      </c>
      <c r="P262" t="s">
        <v>8269</v>
      </c>
      <c r="Q262" s="6">
        <f t="shared" si="26"/>
        <v>1.0640000000000001</v>
      </c>
      <c r="R262" s="8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 t="shared" si="24"/>
        <v>41067.621527777781</v>
      </c>
      <c r="K263">
        <v>1334783704</v>
      </c>
      <c r="L263" s="10">
        <f t="shared" si="25"/>
        <v>41067.621527777781</v>
      </c>
      <c r="M263" t="b">
        <v>1</v>
      </c>
      <c r="N263">
        <v>220</v>
      </c>
      <c r="O263" t="b">
        <v>1</v>
      </c>
      <c r="P263" t="s">
        <v>8269</v>
      </c>
      <c r="Q263" s="6">
        <f t="shared" si="26"/>
        <v>1.0740000000000001</v>
      </c>
      <c r="R263" s="8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 t="shared" si="24"/>
        <v>40600.24800925926</v>
      </c>
      <c r="K264">
        <v>1294811828</v>
      </c>
      <c r="L264" s="10">
        <f t="shared" si="25"/>
        <v>40600.24800925926</v>
      </c>
      <c r="M264" t="b">
        <v>1</v>
      </c>
      <c r="N264">
        <v>145</v>
      </c>
      <c r="O264" t="b">
        <v>1</v>
      </c>
      <c r="P264" t="s">
        <v>8269</v>
      </c>
      <c r="Q264" s="6">
        <f t="shared" si="26"/>
        <v>2.4</v>
      </c>
      <c r="R264" s="8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 t="shared" si="24"/>
        <v>41179.954791666663</v>
      </c>
      <c r="K265">
        <v>1346194494</v>
      </c>
      <c r="L265" s="10">
        <f t="shared" si="25"/>
        <v>41179.954791666663</v>
      </c>
      <c r="M265" t="b">
        <v>1</v>
      </c>
      <c r="N265">
        <v>963</v>
      </c>
      <c r="O265" t="b">
        <v>1</v>
      </c>
      <c r="P265" t="s">
        <v>8269</v>
      </c>
      <c r="Q265" s="6">
        <f t="shared" si="26"/>
        <v>1.1808107999999999</v>
      </c>
      <c r="R265" s="8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 t="shared" si="24"/>
        <v>41040.620312500003</v>
      </c>
      <c r="K266">
        <v>1334155995</v>
      </c>
      <c r="L266" s="10">
        <f t="shared" si="25"/>
        <v>41040.620312500003</v>
      </c>
      <c r="M266" t="b">
        <v>1</v>
      </c>
      <c r="N266">
        <v>91</v>
      </c>
      <c r="O266" t="b">
        <v>1</v>
      </c>
      <c r="P266" t="s">
        <v>8269</v>
      </c>
      <c r="Q266" s="6">
        <f t="shared" si="26"/>
        <v>1.1819999999999999</v>
      </c>
      <c r="R266" s="8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 t="shared" si="24"/>
        <v>40308.844444444447</v>
      </c>
      <c r="K267">
        <v>1269928430</v>
      </c>
      <c r="L267" s="10">
        <f t="shared" si="25"/>
        <v>40308.844444444447</v>
      </c>
      <c r="M267" t="b">
        <v>1</v>
      </c>
      <c r="N267">
        <v>58</v>
      </c>
      <c r="O267" t="b">
        <v>1</v>
      </c>
      <c r="P267" t="s">
        <v>8269</v>
      </c>
      <c r="Q267" s="6">
        <f t="shared" si="26"/>
        <v>1.111</v>
      </c>
      <c r="R267" s="8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 t="shared" si="24"/>
        <v>40291.160416666666</v>
      </c>
      <c r="K268">
        <v>1264565507</v>
      </c>
      <c r="L268" s="10">
        <f t="shared" si="25"/>
        <v>40291.160416666666</v>
      </c>
      <c r="M268" t="b">
        <v>1</v>
      </c>
      <c r="N268">
        <v>36</v>
      </c>
      <c r="O268" t="b">
        <v>1</v>
      </c>
      <c r="P268" t="s">
        <v>8269</v>
      </c>
      <c r="Q268" s="6">
        <f t="shared" si="26"/>
        <v>1.4550000000000001</v>
      </c>
      <c r="R268" s="8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0">
        <f t="shared" si="24"/>
        <v>41815.452534722222</v>
      </c>
      <c r="K269">
        <v>1401101499</v>
      </c>
      <c r="L269" s="10">
        <f t="shared" si="25"/>
        <v>41815.452534722222</v>
      </c>
      <c r="M269" t="b">
        <v>1</v>
      </c>
      <c r="N269">
        <v>165</v>
      </c>
      <c r="O269" t="b">
        <v>1</v>
      </c>
      <c r="P269" t="s">
        <v>8269</v>
      </c>
      <c r="Q269" s="6">
        <f t="shared" si="26"/>
        <v>1.3162883248730965</v>
      </c>
      <c r="R269" s="8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 t="shared" si="24"/>
        <v>40854.194189814814</v>
      </c>
      <c r="K270">
        <v>1316749178</v>
      </c>
      <c r="L270" s="10">
        <f t="shared" si="25"/>
        <v>40854.194189814814</v>
      </c>
      <c r="M270" t="b">
        <v>1</v>
      </c>
      <c r="N270">
        <v>111</v>
      </c>
      <c r="O270" t="b">
        <v>1</v>
      </c>
      <c r="P270" t="s">
        <v>8269</v>
      </c>
      <c r="Q270" s="6">
        <f t="shared" si="26"/>
        <v>1.1140000000000001</v>
      </c>
      <c r="R270" s="8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0">
        <f t="shared" si="24"/>
        <v>42788.197013888886</v>
      </c>
      <c r="K271">
        <v>1485146622</v>
      </c>
      <c r="L271" s="10">
        <f t="shared" si="25"/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6">
        <f t="shared" si="26"/>
        <v>1.4723377</v>
      </c>
      <c r="R271" s="8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 t="shared" si="24"/>
        <v>40688.166666666664</v>
      </c>
      <c r="K272">
        <v>1301950070</v>
      </c>
      <c r="L272" s="10">
        <f t="shared" si="25"/>
        <v>40688.166666666664</v>
      </c>
      <c r="M272" t="b">
        <v>1</v>
      </c>
      <c r="N272">
        <v>61</v>
      </c>
      <c r="O272" t="b">
        <v>1</v>
      </c>
      <c r="P272" t="s">
        <v>8269</v>
      </c>
      <c r="Q272" s="6">
        <f t="shared" si="26"/>
        <v>1.5260869565217392</v>
      </c>
      <c r="R272" s="8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 t="shared" si="24"/>
        <v>41641.333333333336</v>
      </c>
      <c r="K273">
        <v>1386123861</v>
      </c>
      <c r="L273" s="10">
        <f t="shared" si="25"/>
        <v>41641.333333333336</v>
      </c>
      <c r="M273" t="b">
        <v>1</v>
      </c>
      <c r="N273">
        <v>287</v>
      </c>
      <c r="O273" t="b">
        <v>1</v>
      </c>
      <c r="P273" t="s">
        <v>8269</v>
      </c>
      <c r="Q273" s="6">
        <f t="shared" si="26"/>
        <v>1.0468</v>
      </c>
      <c r="R273" s="8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 t="shared" si="24"/>
        <v>40296.78402777778</v>
      </c>
      <c r="K274">
        <v>1267220191</v>
      </c>
      <c r="L274" s="10">
        <f t="shared" si="25"/>
        <v>40296.78402777778</v>
      </c>
      <c r="M274" t="b">
        <v>1</v>
      </c>
      <c r="N274">
        <v>65</v>
      </c>
      <c r="O274" t="b">
        <v>1</v>
      </c>
      <c r="P274" t="s">
        <v>8269</v>
      </c>
      <c r="Q274" s="6">
        <f t="shared" si="26"/>
        <v>1.7743366666666667</v>
      </c>
      <c r="R274" s="8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 t="shared" si="24"/>
        <v>40727.498449074075</v>
      </c>
      <c r="K275">
        <v>1307102266</v>
      </c>
      <c r="L275" s="10">
        <f t="shared" si="25"/>
        <v>40727.498449074075</v>
      </c>
      <c r="M275" t="b">
        <v>1</v>
      </c>
      <c r="N275">
        <v>118</v>
      </c>
      <c r="O275" t="b">
        <v>1</v>
      </c>
      <c r="P275" t="s">
        <v>8269</v>
      </c>
      <c r="Q275" s="6">
        <f t="shared" si="26"/>
        <v>1.077758</v>
      </c>
      <c r="R275" s="8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 t="shared" si="24"/>
        <v>41004.290972222225</v>
      </c>
      <c r="K276">
        <v>1330638829</v>
      </c>
      <c r="L276" s="10">
        <f t="shared" si="25"/>
        <v>41004.290972222225</v>
      </c>
      <c r="M276" t="b">
        <v>1</v>
      </c>
      <c r="N276">
        <v>113</v>
      </c>
      <c r="O276" t="b">
        <v>1</v>
      </c>
      <c r="P276" t="s">
        <v>8269</v>
      </c>
      <c r="Q276" s="6">
        <f t="shared" si="26"/>
        <v>1.56</v>
      </c>
      <c r="R276" s="8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 t="shared" si="24"/>
        <v>41223.073680555557</v>
      </c>
      <c r="K277">
        <v>1349916366</v>
      </c>
      <c r="L277" s="10">
        <f t="shared" si="25"/>
        <v>41223.073680555557</v>
      </c>
      <c r="M277" t="b">
        <v>1</v>
      </c>
      <c r="N277">
        <v>332</v>
      </c>
      <c r="O277" t="b">
        <v>1</v>
      </c>
      <c r="P277" t="s">
        <v>8269</v>
      </c>
      <c r="Q277" s="6">
        <f t="shared" si="26"/>
        <v>1.08395</v>
      </c>
      <c r="R277" s="8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 t="shared" si="24"/>
        <v>41027.040208333332</v>
      </c>
      <c r="K278">
        <v>1330394274</v>
      </c>
      <c r="L278" s="10">
        <f t="shared" si="25"/>
        <v>41027.040208333332</v>
      </c>
      <c r="M278" t="b">
        <v>1</v>
      </c>
      <c r="N278">
        <v>62</v>
      </c>
      <c r="O278" t="b">
        <v>1</v>
      </c>
      <c r="P278" t="s">
        <v>8269</v>
      </c>
      <c r="Q278" s="6">
        <f t="shared" si="26"/>
        <v>1.476</v>
      </c>
      <c r="R278" s="8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 t="shared" si="24"/>
        <v>42147.891423611116</v>
      </c>
      <c r="K279">
        <v>1429824219</v>
      </c>
      <c r="L279" s="10">
        <f t="shared" si="25"/>
        <v>42147.891423611116</v>
      </c>
      <c r="M279" t="b">
        <v>1</v>
      </c>
      <c r="N279">
        <v>951</v>
      </c>
      <c r="O279" t="b">
        <v>1</v>
      </c>
      <c r="P279" t="s">
        <v>8269</v>
      </c>
      <c r="Q279" s="6">
        <f t="shared" si="26"/>
        <v>1.1038153846153846</v>
      </c>
      <c r="R279" s="8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 t="shared" si="24"/>
        <v>41194.040960648148</v>
      </c>
      <c r="K280">
        <v>1347411539</v>
      </c>
      <c r="L280" s="10">
        <f t="shared" si="25"/>
        <v>41194.040960648148</v>
      </c>
      <c r="M280" t="b">
        <v>1</v>
      </c>
      <c r="N280">
        <v>415</v>
      </c>
      <c r="O280" t="b">
        <v>1</v>
      </c>
      <c r="P280" t="s">
        <v>8269</v>
      </c>
      <c r="Q280" s="6">
        <f t="shared" si="26"/>
        <v>1.5034814814814814</v>
      </c>
      <c r="R280" s="8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 t="shared" si="24"/>
        <v>42793.084027777775</v>
      </c>
      <c r="K281">
        <v>1485237096</v>
      </c>
      <c r="L281" s="10">
        <f t="shared" si="25"/>
        <v>42793.084027777775</v>
      </c>
      <c r="M281" t="b">
        <v>1</v>
      </c>
      <c r="N281">
        <v>305</v>
      </c>
      <c r="O281" t="b">
        <v>1</v>
      </c>
      <c r="P281" t="s">
        <v>8269</v>
      </c>
      <c r="Q281" s="6">
        <f t="shared" si="26"/>
        <v>1.5731829411764706</v>
      </c>
      <c r="R281" s="8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 t="shared" si="24"/>
        <v>41789.590682870366</v>
      </c>
      <c r="K282">
        <v>1397571035</v>
      </c>
      <c r="L282" s="10">
        <f t="shared" si="25"/>
        <v>41789.590682870366</v>
      </c>
      <c r="M282" t="b">
        <v>1</v>
      </c>
      <c r="N282">
        <v>2139</v>
      </c>
      <c r="O282" t="b">
        <v>1</v>
      </c>
      <c r="P282" t="s">
        <v>8269</v>
      </c>
      <c r="Q282" s="6">
        <f t="shared" si="26"/>
        <v>1.5614399999999999</v>
      </c>
      <c r="R282" s="8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 t="shared" si="24"/>
        <v>40035.80972222222</v>
      </c>
      <c r="K283">
        <v>1242532513</v>
      </c>
      <c r="L283" s="10">
        <f t="shared" si="25"/>
        <v>40035.80972222222</v>
      </c>
      <c r="M283" t="b">
        <v>1</v>
      </c>
      <c r="N283">
        <v>79</v>
      </c>
      <c r="O283" t="b">
        <v>1</v>
      </c>
      <c r="P283" t="s">
        <v>8269</v>
      </c>
      <c r="Q283" s="6">
        <f t="shared" si="26"/>
        <v>1.2058763636363636</v>
      </c>
      <c r="R283" s="8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 t="shared" si="24"/>
        <v>40231.916666666664</v>
      </c>
      <c r="K284">
        <v>1263679492</v>
      </c>
      <c r="L284" s="10">
        <f t="shared" si="25"/>
        <v>40231.916666666664</v>
      </c>
      <c r="M284" t="b">
        <v>1</v>
      </c>
      <c r="N284">
        <v>179</v>
      </c>
      <c r="O284" t="b">
        <v>1</v>
      </c>
      <c r="P284" t="s">
        <v>8269</v>
      </c>
      <c r="Q284" s="6">
        <f t="shared" si="26"/>
        <v>1.0118888888888888</v>
      </c>
      <c r="R284" s="8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 t="shared" si="24"/>
        <v>40695.207638888889</v>
      </c>
      <c r="K285">
        <v>1305219744</v>
      </c>
      <c r="L285" s="10">
        <f t="shared" si="25"/>
        <v>40695.207638888889</v>
      </c>
      <c r="M285" t="b">
        <v>1</v>
      </c>
      <c r="N285">
        <v>202</v>
      </c>
      <c r="O285" t="b">
        <v>1</v>
      </c>
      <c r="P285" t="s">
        <v>8269</v>
      </c>
      <c r="Q285" s="6">
        <f t="shared" si="26"/>
        <v>1.142725</v>
      </c>
      <c r="R285" s="8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 t="shared" si="24"/>
        <v>40929.738194444442</v>
      </c>
      <c r="K286">
        <v>1325007780</v>
      </c>
      <c r="L286" s="10">
        <f t="shared" si="25"/>
        <v>40929.738194444442</v>
      </c>
      <c r="M286" t="b">
        <v>1</v>
      </c>
      <c r="N286">
        <v>760</v>
      </c>
      <c r="O286" t="b">
        <v>1</v>
      </c>
      <c r="P286" t="s">
        <v>8269</v>
      </c>
      <c r="Q286" s="6">
        <f t="shared" si="26"/>
        <v>1.0462615</v>
      </c>
      <c r="R286" s="8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 t="shared" si="24"/>
        <v>41536.756111111114</v>
      </c>
      <c r="K287">
        <v>1377022128</v>
      </c>
      <c r="L287" s="10">
        <f t="shared" si="25"/>
        <v>41536.756111111114</v>
      </c>
      <c r="M287" t="b">
        <v>1</v>
      </c>
      <c r="N287">
        <v>563</v>
      </c>
      <c r="O287" t="b">
        <v>1</v>
      </c>
      <c r="P287" t="s">
        <v>8269</v>
      </c>
      <c r="Q287" s="6">
        <f t="shared" si="26"/>
        <v>2.2882507142857142</v>
      </c>
      <c r="R287" s="8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 t="shared" si="24"/>
        <v>41358.774583333332</v>
      </c>
      <c r="K288">
        <v>1360352124</v>
      </c>
      <c r="L288" s="10">
        <f t="shared" si="25"/>
        <v>41358.774583333332</v>
      </c>
      <c r="M288" t="b">
        <v>1</v>
      </c>
      <c r="N288">
        <v>135</v>
      </c>
      <c r="O288" t="b">
        <v>1</v>
      </c>
      <c r="P288" t="s">
        <v>8269</v>
      </c>
      <c r="Q288" s="6">
        <f t="shared" si="26"/>
        <v>1.0915333333333332</v>
      </c>
      <c r="R288" s="8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 t="shared" si="24"/>
        <v>41215.166666666664</v>
      </c>
      <c r="K289">
        <v>1349160018</v>
      </c>
      <c r="L289" s="10">
        <f t="shared" si="25"/>
        <v>41215.166666666664</v>
      </c>
      <c r="M289" t="b">
        <v>1</v>
      </c>
      <c r="N289">
        <v>290</v>
      </c>
      <c r="O289" t="b">
        <v>1</v>
      </c>
      <c r="P289" t="s">
        <v>8269</v>
      </c>
      <c r="Q289" s="6">
        <f t="shared" si="26"/>
        <v>1.7629999999999999</v>
      </c>
      <c r="R289" s="8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 t="shared" si="24"/>
        <v>41086.168900462959</v>
      </c>
      <c r="K290">
        <v>1337659393</v>
      </c>
      <c r="L290" s="10">
        <f t="shared" si="25"/>
        <v>41086.168900462959</v>
      </c>
      <c r="M290" t="b">
        <v>1</v>
      </c>
      <c r="N290">
        <v>447</v>
      </c>
      <c r="O290" t="b">
        <v>1</v>
      </c>
      <c r="P290" t="s">
        <v>8269</v>
      </c>
      <c r="Q290" s="6">
        <f t="shared" si="26"/>
        <v>1.0321061999999999</v>
      </c>
      <c r="R290" s="8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0">
        <f t="shared" si="24"/>
        <v>41580.456412037034</v>
      </c>
      <c r="K291">
        <v>1380797834</v>
      </c>
      <c r="L291" s="10">
        <f t="shared" si="25"/>
        <v>41580.456412037034</v>
      </c>
      <c r="M291" t="b">
        <v>1</v>
      </c>
      <c r="N291">
        <v>232</v>
      </c>
      <c r="O291" t="b">
        <v>1</v>
      </c>
      <c r="P291" t="s">
        <v>8269</v>
      </c>
      <c r="Q291" s="6">
        <f t="shared" si="26"/>
        <v>1.0482</v>
      </c>
      <c r="R291" s="8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 t="shared" si="24"/>
        <v>40576.332638888889</v>
      </c>
      <c r="K292">
        <v>1292316697</v>
      </c>
      <c r="L292" s="10">
        <f t="shared" si="25"/>
        <v>40576.332638888889</v>
      </c>
      <c r="M292" t="b">
        <v>1</v>
      </c>
      <c r="N292">
        <v>168</v>
      </c>
      <c r="O292" t="b">
        <v>1</v>
      </c>
      <c r="P292" t="s">
        <v>8269</v>
      </c>
      <c r="Q292" s="6">
        <f t="shared" si="26"/>
        <v>1.0668444444444445</v>
      </c>
      <c r="R292" s="8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 t="shared" si="24"/>
        <v>41395.000694444447</v>
      </c>
      <c r="K293">
        <v>1365791246</v>
      </c>
      <c r="L293" s="10">
        <f t="shared" si="25"/>
        <v>41395.000694444447</v>
      </c>
      <c r="M293" t="b">
        <v>1</v>
      </c>
      <c r="N293">
        <v>128</v>
      </c>
      <c r="O293" t="b">
        <v>1</v>
      </c>
      <c r="P293" t="s">
        <v>8269</v>
      </c>
      <c r="Q293" s="6">
        <f t="shared" si="26"/>
        <v>1.2001999999999999</v>
      </c>
      <c r="R293" s="8">
        <f t="shared" si="27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 t="shared" si="24"/>
        <v>40845.165972222225</v>
      </c>
      <c r="K294">
        <v>1317064599</v>
      </c>
      <c r="L294" s="10">
        <f t="shared" si="25"/>
        <v>40845.165972222225</v>
      </c>
      <c r="M294" t="b">
        <v>1</v>
      </c>
      <c r="N294">
        <v>493</v>
      </c>
      <c r="O294" t="b">
        <v>1</v>
      </c>
      <c r="P294" t="s">
        <v>8269</v>
      </c>
      <c r="Q294" s="6">
        <f t="shared" si="26"/>
        <v>1.0150693333333334</v>
      </c>
      <c r="R294" s="8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 t="shared" si="24"/>
        <v>41749.667986111112</v>
      </c>
      <c r="K295">
        <v>1395417714</v>
      </c>
      <c r="L295" s="10">
        <f t="shared" si="25"/>
        <v>41749.667986111112</v>
      </c>
      <c r="M295" t="b">
        <v>1</v>
      </c>
      <c r="N295">
        <v>131</v>
      </c>
      <c r="O295" t="b">
        <v>1</v>
      </c>
      <c r="P295" t="s">
        <v>8269</v>
      </c>
      <c r="Q295" s="6">
        <f t="shared" si="26"/>
        <v>1.0138461538461538</v>
      </c>
      <c r="R295" s="8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 t="shared" si="24"/>
        <v>40378.666666666664</v>
      </c>
      <c r="K296">
        <v>1276480894</v>
      </c>
      <c r="L296" s="10">
        <f t="shared" si="25"/>
        <v>40378.666666666664</v>
      </c>
      <c r="M296" t="b">
        <v>1</v>
      </c>
      <c r="N296">
        <v>50</v>
      </c>
      <c r="O296" t="b">
        <v>1</v>
      </c>
      <c r="P296" t="s">
        <v>8269</v>
      </c>
      <c r="Q296" s="6">
        <f t="shared" si="26"/>
        <v>1</v>
      </c>
      <c r="R296" s="8">
        <f t="shared" si="27"/>
        <v>100</v>
      </c>
      <c r="S296" t="str">
        <f t="shared" si="28"/>
        <v>film &amp; video</v>
      </c>
      <c r="T296" t="str">
        <f t="shared" si="29"/>
        <v>documentary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 t="shared" si="24"/>
        <v>41579</v>
      </c>
      <c r="K297">
        <v>1378080409</v>
      </c>
      <c r="L297" s="10">
        <f t="shared" si="25"/>
        <v>41579</v>
      </c>
      <c r="M297" t="b">
        <v>1</v>
      </c>
      <c r="N297">
        <v>665</v>
      </c>
      <c r="O297" t="b">
        <v>1</v>
      </c>
      <c r="P297" t="s">
        <v>8269</v>
      </c>
      <c r="Q297" s="6">
        <f t="shared" si="26"/>
        <v>1.3310911999999999</v>
      </c>
      <c r="R297" s="8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 t="shared" si="24"/>
        <v>41159.475497685184</v>
      </c>
      <c r="K298">
        <v>1344857083</v>
      </c>
      <c r="L298" s="10">
        <f t="shared" si="25"/>
        <v>41159.475497685184</v>
      </c>
      <c r="M298" t="b">
        <v>1</v>
      </c>
      <c r="N298">
        <v>129</v>
      </c>
      <c r="O298" t="b">
        <v>1</v>
      </c>
      <c r="P298" t="s">
        <v>8269</v>
      </c>
      <c r="Q298" s="6">
        <f t="shared" si="26"/>
        <v>1.187262</v>
      </c>
      <c r="R298" s="8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 t="shared" si="24"/>
        <v>42125.165972222225</v>
      </c>
      <c r="K299">
        <v>1427390901</v>
      </c>
      <c r="L299" s="10">
        <f t="shared" si="25"/>
        <v>42125.165972222225</v>
      </c>
      <c r="M299" t="b">
        <v>1</v>
      </c>
      <c r="N299">
        <v>142</v>
      </c>
      <c r="O299" t="b">
        <v>1</v>
      </c>
      <c r="P299" t="s">
        <v>8269</v>
      </c>
      <c r="Q299" s="6">
        <f t="shared" si="26"/>
        <v>1.0064</v>
      </c>
      <c r="R299" s="8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 t="shared" si="24"/>
        <v>41768.875</v>
      </c>
      <c r="K300">
        <v>1394536048</v>
      </c>
      <c r="L300" s="10">
        <f t="shared" si="25"/>
        <v>41768.875</v>
      </c>
      <c r="M300" t="b">
        <v>1</v>
      </c>
      <c r="N300">
        <v>2436</v>
      </c>
      <c r="O300" t="b">
        <v>1</v>
      </c>
      <c r="P300" t="s">
        <v>8269</v>
      </c>
      <c r="Q300" s="6">
        <f t="shared" si="26"/>
        <v>1.089324126984127</v>
      </c>
      <c r="R300" s="8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 t="shared" si="24"/>
        <v>40499.266898148147</v>
      </c>
      <c r="K301">
        <v>1287379460</v>
      </c>
      <c r="L301" s="10">
        <f t="shared" si="25"/>
        <v>40499.266898148147</v>
      </c>
      <c r="M301" t="b">
        <v>1</v>
      </c>
      <c r="N301">
        <v>244</v>
      </c>
      <c r="O301" t="b">
        <v>1</v>
      </c>
      <c r="P301" t="s">
        <v>8269</v>
      </c>
      <c r="Q301" s="6">
        <f t="shared" si="26"/>
        <v>1.789525</v>
      </c>
      <c r="R301" s="8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 t="shared" si="24"/>
        <v>40657.959930555553</v>
      </c>
      <c r="K302">
        <v>1301007738</v>
      </c>
      <c r="L302" s="10">
        <f t="shared" si="25"/>
        <v>40657.959930555553</v>
      </c>
      <c r="M302" t="b">
        <v>1</v>
      </c>
      <c r="N302">
        <v>298</v>
      </c>
      <c r="O302" t="b">
        <v>1</v>
      </c>
      <c r="P302" t="s">
        <v>8269</v>
      </c>
      <c r="Q302" s="6">
        <f t="shared" si="26"/>
        <v>1.0172264</v>
      </c>
      <c r="R302" s="8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 t="shared" si="24"/>
        <v>41352.696006944447</v>
      </c>
      <c r="K303">
        <v>1360258935</v>
      </c>
      <c r="L303" s="10">
        <f t="shared" si="25"/>
        <v>41352.696006944447</v>
      </c>
      <c r="M303" t="b">
        <v>1</v>
      </c>
      <c r="N303">
        <v>251</v>
      </c>
      <c r="O303" t="b">
        <v>1</v>
      </c>
      <c r="P303" t="s">
        <v>8269</v>
      </c>
      <c r="Q303" s="6">
        <f t="shared" si="26"/>
        <v>1.1873499999999999</v>
      </c>
      <c r="R303" s="8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 t="shared" si="24"/>
        <v>40963.856921296298</v>
      </c>
      <c r="K304">
        <v>1327523638</v>
      </c>
      <c r="L304" s="10">
        <f t="shared" si="25"/>
        <v>40963.856921296298</v>
      </c>
      <c r="M304" t="b">
        <v>1</v>
      </c>
      <c r="N304">
        <v>108</v>
      </c>
      <c r="O304" t="b">
        <v>1</v>
      </c>
      <c r="P304" t="s">
        <v>8269</v>
      </c>
      <c r="Q304" s="6">
        <f t="shared" si="26"/>
        <v>1.0045999999999999</v>
      </c>
      <c r="R304" s="8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 t="shared" si="24"/>
        <v>41062.071134259262</v>
      </c>
      <c r="K305">
        <v>1336009346</v>
      </c>
      <c r="L305" s="10">
        <f t="shared" si="25"/>
        <v>41062.071134259262</v>
      </c>
      <c r="M305" t="b">
        <v>1</v>
      </c>
      <c r="N305">
        <v>82</v>
      </c>
      <c r="O305" t="b">
        <v>1</v>
      </c>
      <c r="P305" t="s">
        <v>8269</v>
      </c>
      <c r="Q305" s="6">
        <f t="shared" si="26"/>
        <v>1.3746666666666667</v>
      </c>
      <c r="R305" s="8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 t="shared" si="24"/>
        <v>41153.083333333336</v>
      </c>
      <c r="K306">
        <v>1343096197</v>
      </c>
      <c r="L306" s="10">
        <f t="shared" si="25"/>
        <v>41153.083333333336</v>
      </c>
      <c r="M306" t="b">
        <v>1</v>
      </c>
      <c r="N306">
        <v>74</v>
      </c>
      <c r="O306" t="b">
        <v>1</v>
      </c>
      <c r="P306" t="s">
        <v>8269</v>
      </c>
      <c r="Q306" s="6">
        <f t="shared" si="26"/>
        <v>2.3164705882352941</v>
      </c>
      <c r="R306" s="8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 t="shared" si="24"/>
        <v>40978.630196759259</v>
      </c>
      <c r="K307">
        <v>1328800049</v>
      </c>
      <c r="L307" s="10">
        <f t="shared" si="25"/>
        <v>40978.630196759259</v>
      </c>
      <c r="M307" t="b">
        <v>1</v>
      </c>
      <c r="N307">
        <v>189</v>
      </c>
      <c r="O307" t="b">
        <v>1</v>
      </c>
      <c r="P307" t="s">
        <v>8269</v>
      </c>
      <c r="Q307" s="6">
        <f t="shared" si="26"/>
        <v>1.3033333333333332</v>
      </c>
      <c r="R307" s="8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 t="shared" si="24"/>
        <v>41353.795520833337</v>
      </c>
      <c r="K308">
        <v>1362081933</v>
      </c>
      <c r="L308" s="10">
        <f t="shared" si="25"/>
        <v>41353.795520833337</v>
      </c>
      <c r="M308" t="b">
        <v>1</v>
      </c>
      <c r="N308">
        <v>80</v>
      </c>
      <c r="O308" t="b">
        <v>1</v>
      </c>
      <c r="P308" t="s">
        <v>8269</v>
      </c>
      <c r="Q308" s="6">
        <f t="shared" si="26"/>
        <v>2.9289999999999998</v>
      </c>
      <c r="R308" s="8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 t="shared" si="24"/>
        <v>41312.944456018515</v>
      </c>
      <c r="K309">
        <v>1357684801</v>
      </c>
      <c r="L309" s="10">
        <f t="shared" si="25"/>
        <v>41312.944456018515</v>
      </c>
      <c r="M309" t="b">
        <v>1</v>
      </c>
      <c r="N309">
        <v>576</v>
      </c>
      <c r="O309" t="b">
        <v>1</v>
      </c>
      <c r="P309" t="s">
        <v>8269</v>
      </c>
      <c r="Q309" s="6">
        <f t="shared" si="26"/>
        <v>1.1131818181818183</v>
      </c>
      <c r="R309" s="8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 t="shared" si="24"/>
        <v>40612.694560185184</v>
      </c>
      <c r="K310">
        <v>1295887210</v>
      </c>
      <c r="L310" s="10">
        <f t="shared" si="25"/>
        <v>40612.694560185184</v>
      </c>
      <c r="M310" t="b">
        <v>1</v>
      </c>
      <c r="N310">
        <v>202</v>
      </c>
      <c r="O310" t="b">
        <v>1</v>
      </c>
      <c r="P310" t="s">
        <v>8269</v>
      </c>
      <c r="Q310" s="6">
        <f t="shared" si="26"/>
        <v>1.0556666666666668</v>
      </c>
      <c r="R310" s="8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 t="shared" si="24"/>
        <v>41155.751550925925</v>
      </c>
      <c r="K311">
        <v>1344880934</v>
      </c>
      <c r="L311" s="10">
        <f t="shared" si="25"/>
        <v>41155.751550925925</v>
      </c>
      <c r="M311" t="b">
        <v>1</v>
      </c>
      <c r="N311">
        <v>238</v>
      </c>
      <c r="O311" t="b">
        <v>1</v>
      </c>
      <c r="P311" t="s">
        <v>8269</v>
      </c>
      <c r="Q311" s="6">
        <f t="shared" si="26"/>
        <v>1.1894444444444445</v>
      </c>
      <c r="R311" s="8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 t="shared" si="24"/>
        <v>40836.083333333336</v>
      </c>
      <c r="K312">
        <v>1317788623</v>
      </c>
      <c r="L312" s="10">
        <f t="shared" si="25"/>
        <v>40836.083333333336</v>
      </c>
      <c r="M312" t="b">
        <v>1</v>
      </c>
      <c r="N312">
        <v>36</v>
      </c>
      <c r="O312" t="b">
        <v>1</v>
      </c>
      <c r="P312" t="s">
        <v>8269</v>
      </c>
      <c r="Q312" s="6">
        <f t="shared" si="26"/>
        <v>1.04129</v>
      </c>
      <c r="R312" s="8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 t="shared" si="24"/>
        <v>40909.332638888889</v>
      </c>
      <c r="K313">
        <v>1321852592</v>
      </c>
      <c r="L313" s="10">
        <f t="shared" si="25"/>
        <v>40909.332638888889</v>
      </c>
      <c r="M313" t="b">
        <v>1</v>
      </c>
      <c r="N313">
        <v>150</v>
      </c>
      <c r="O313" t="b">
        <v>1</v>
      </c>
      <c r="P313" t="s">
        <v>8269</v>
      </c>
      <c r="Q313" s="6">
        <f t="shared" si="26"/>
        <v>1.0410165</v>
      </c>
      <c r="R313" s="8">
        <f t="shared" si="27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 t="shared" si="24"/>
        <v>41378.877685185187</v>
      </c>
      <c r="K314">
        <v>1363381432</v>
      </c>
      <c r="L314" s="10">
        <f t="shared" si="25"/>
        <v>41378.877685185187</v>
      </c>
      <c r="M314" t="b">
        <v>1</v>
      </c>
      <c r="N314">
        <v>146</v>
      </c>
      <c r="O314" t="b">
        <v>1</v>
      </c>
      <c r="P314" t="s">
        <v>8269</v>
      </c>
      <c r="Q314" s="6">
        <f t="shared" si="26"/>
        <v>1.1187499999999999</v>
      </c>
      <c r="R314" s="8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 t="shared" si="24"/>
        <v>40401.665972222225</v>
      </c>
      <c r="K315">
        <v>1277702894</v>
      </c>
      <c r="L315" s="10">
        <f t="shared" si="25"/>
        <v>40401.665972222225</v>
      </c>
      <c r="M315" t="b">
        <v>1</v>
      </c>
      <c r="N315">
        <v>222</v>
      </c>
      <c r="O315" t="b">
        <v>1</v>
      </c>
      <c r="P315" t="s">
        <v>8269</v>
      </c>
      <c r="Q315" s="6">
        <f t="shared" si="26"/>
        <v>1.0473529411764706</v>
      </c>
      <c r="R315" s="8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 t="shared" si="24"/>
        <v>41334.833194444444</v>
      </c>
      <c r="K316">
        <v>1359575988</v>
      </c>
      <c r="L316" s="10">
        <f t="shared" si="25"/>
        <v>41334.833194444444</v>
      </c>
      <c r="M316" t="b">
        <v>1</v>
      </c>
      <c r="N316">
        <v>120</v>
      </c>
      <c r="O316" t="b">
        <v>1</v>
      </c>
      <c r="P316" t="s">
        <v>8269</v>
      </c>
      <c r="Q316" s="6">
        <f t="shared" si="26"/>
        <v>3.8515000000000001</v>
      </c>
      <c r="R316" s="8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 t="shared" si="24"/>
        <v>41143.77238425926</v>
      </c>
      <c r="K317">
        <v>1343068334</v>
      </c>
      <c r="L317" s="10">
        <f t="shared" si="25"/>
        <v>41143.77238425926</v>
      </c>
      <c r="M317" t="b">
        <v>1</v>
      </c>
      <c r="N317">
        <v>126</v>
      </c>
      <c r="O317" t="b">
        <v>1</v>
      </c>
      <c r="P317" t="s">
        <v>8269</v>
      </c>
      <c r="Q317" s="6">
        <f t="shared" si="26"/>
        <v>1.01248</v>
      </c>
      <c r="R317" s="8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0">
        <f t="shared" si="24"/>
        <v>41984.207638888889</v>
      </c>
      <c r="K318">
        <v>1415398197</v>
      </c>
      <c r="L318" s="10">
        <f t="shared" si="25"/>
        <v>41984.207638888889</v>
      </c>
      <c r="M318" t="b">
        <v>1</v>
      </c>
      <c r="N318">
        <v>158</v>
      </c>
      <c r="O318" t="b">
        <v>1</v>
      </c>
      <c r="P318" t="s">
        <v>8269</v>
      </c>
      <c r="Q318" s="6">
        <f t="shared" si="26"/>
        <v>1.1377333333333333</v>
      </c>
      <c r="R318" s="8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 t="shared" si="24"/>
        <v>41619.676886574074</v>
      </c>
      <c r="K319">
        <v>1384186483</v>
      </c>
      <c r="L319" s="10">
        <f t="shared" si="25"/>
        <v>41619.676886574074</v>
      </c>
      <c r="M319" t="b">
        <v>1</v>
      </c>
      <c r="N319">
        <v>316</v>
      </c>
      <c r="O319" t="b">
        <v>1</v>
      </c>
      <c r="P319" t="s">
        <v>8269</v>
      </c>
      <c r="Q319" s="6">
        <f t="shared" si="26"/>
        <v>1.0080333333333333</v>
      </c>
      <c r="R319" s="8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 t="shared" si="24"/>
        <v>41359.997118055559</v>
      </c>
      <c r="K320">
        <v>1361753751</v>
      </c>
      <c r="L320" s="10">
        <f t="shared" si="25"/>
        <v>41359.997118055559</v>
      </c>
      <c r="M320" t="b">
        <v>1</v>
      </c>
      <c r="N320">
        <v>284</v>
      </c>
      <c r="O320" t="b">
        <v>1</v>
      </c>
      <c r="P320" t="s">
        <v>8269</v>
      </c>
      <c r="Q320" s="6">
        <f t="shared" si="26"/>
        <v>2.8332000000000002</v>
      </c>
      <c r="R320" s="8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 t="shared" si="24"/>
        <v>40211.332638888889</v>
      </c>
      <c r="K321">
        <v>1257538029</v>
      </c>
      <c r="L321" s="10">
        <f t="shared" si="25"/>
        <v>40211.332638888889</v>
      </c>
      <c r="M321" t="b">
        <v>1</v>
      </c>
      <c r="N321">
        <v>51</v>
      </c>
      <c r="O321" t="b">
        <v>1</v>
      </c>
      <c r="P321" t="s">
        <v>8269</v>
      </c>
      <c r="Q321" s="6">
        <f t="shared" si="26"/>
        <v>1.1268</v>
      </c>
      <c r="R321" s="8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0">
        <f t="shared" si="24"/>
        <v>42360.958333333328</v>
      </c>
      <c r="K322">
        <v>1448284433</v>
      </c>
      <c r="L322" s="10">
        <f t="shared" si="25"/>
        <v>42360.958333333328</v>
      </c>
      <c r="M322" t="b">
        <v>1</v>
      </c>
      <c r="N322">
        <v>158</v>
      </c>
      <c r="O322" t="b">
        <v>1</v>
      </c>
      <c r="P322" t="s">
        <v>8269</v>
      </c>
      <c r="Q322" s="6">
        <f t="shared" si="26"/>
        <v>1.0658000000000001</v>
      </c>
      <c r="R322" s="8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0">
        <f t="shared" ref="J323:J386" si="30">I323/60/60/24 + DATE(1970,1,1)</f>
        <v>42682.488263888896</v>
      </c>
      <c r="K323">
        <v>1475577786</v>
      </c>
      <c r="L323" s="10">
        <f t="shared" ref="L323:L386" si="31">I323/60/60/24 + DATE(1970,1,1)</f>
        <v>42682.488263888896</v>
      </c>
      <c r="M323" t="b">
        <v>1</v>
      </c>
      <c r="N323">
        <v>337</v>
      </c>
      <c r="O323" t="b">
        <v>1</v>
      </c>
      <c r="P323" t="s">
        <v>8269</v>
      </c>
      <c r="Q323" s="6">
        <f t="shared" ref="Q323:Q386" si="32">E323/D323</f>
        <v>1.0266285714285714</v>
      </c>
      <c r="R323" s="8">
        <f t="shared" ref="R323:R386" si="33">IFERROR(E323/N323,0)</f>
        <v>106.62314540059347</v>
      </c>
      <c r="S323" t="str">
        <f t="shared" ref="S323:S386" si="34">LEFT(P323,SEARCH("/",P323)-1)</f>
        <v>film &amp; video</v>
      </c>
      <c r="T323" t="str">
        <f t="shared" ref="T323:T386" si="35">RIGHT(P323,LEN(P323)-SEARCH("/",P323))</f>
        <v>documentary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 t="shared" si="30"/>
        <v>42503.57</v>
      </c>
      <c r="K324">
        <v>1460554848</v>
      </c>
      <c r="L324" s="10">
        <f t="shared" si="31"/>
        <v>42503.57</v>
      </c>
      <c r="M324" t="b">
        <v>1</v>
      </c>
      <c r="N324">
        <v>186</v>
      </c>
      <c r="O324" t="b">
        <v>1</v>
      </c>
      <c r="P324" t="s">
        <v>8269</v>
      </c>
      <c r="Q324" s="6">
        <f t="shared" si="32"/>
        <v>1.0791200000000001</v>
      </c>
      <c r="R324" s="8">
        <f t="shared" si="33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 t="shared" si="30"/>
        <v>42725.332638888889</v>
      </c>
      <c r="K325">
        <v>1479886966</v>
      </c>
      <c r="L325" s="10">
        <f t="shared" si="31"/>
        <v>42725.332638888889</v>
      </c>
      <c r="M325" t="b">
        <v>1</v>
      </c>
      <c r="N325">
        <v>58</v>
      </c>
      <c r="O325" t="b">
        <v>1</v>
      </c>
      <c r="P325" t="s">
        <v>8269</v>
      </c>
      <c r="Q325" s="6">
        <f t="shared" si="32"/>
        <v>1.2307407407407407</v>
      </c>
      <c r="R325" s="8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 t="shared" si="30"/>
        <v>42217.626250000001</v>
      </c>
      <c r="K326">
        <v>1435590108</v>
      </c>
      <c r="L326" s="10">
        <f t="shared" si="31"/>
        <v>42217.626250000001</v>
      </c>
      <c r="M326" t="b">
        <v>1</v>
      </c>
      <c r="N326">
        <v>82</v>
      </c>
      <c r="O326" t="b">
        <v>1</v>
      </c>
      <c r="P326" t="s">
        <v>8269</v>
      </c>
      <c r="Q326" s="6">
        <f t="shared" si="32"/>
        <v>1.016</v>
      </c>
      <c r="R326" s="8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 t="shared" si="30"/>
        <v>42724.187881944439</v>
      </c>
      <c r="K327">
        <v>1479184233</v>
      </c>
      <c r="L327" s="10">
        <f t="shared" si="31"/>
        <v>42724.187881944439</v>
      </c>
      <c r="M327" t="b">
        <v>1</v>
      </c>
      <c r="N327">
        <v>736</v>
      </c>
      <c r="O327" t="b">
        <v>1</v>
      </c>
      <c r="P327" t="s">
        <v>8269</v>
      </c>
      <c r="Q327" s="6">
        <f t="shared" si="32"/>
        <v>1.04396</v>
      </c>
      <c r="R327" s="8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 t="shared" si="30"/>
        <v>42808.956250000003</v>
      </c>
      <c r="K328">
        <v>1486625606</v>
      </c>
      <c r="L328" s="10">
        <f t="shared" si="31"/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6">
        <f t="shared" si="32"/>
        <v>1.1292973333333334</v>
      </c>
      <c r="R328" s="8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 t="shared" si="30"/>
        <v>42085.333333333328</v>
      </c>
      <c r="K329">
        <v>1424669929</v>
      </c>
      <c r="L329" s="10">
        <f t="shared" si="31"/>
        <v>42085.333333333328</v>
      </c>
      <c r="M329" t="b">
        <v>1</v>
      </c>
      <c r="N329">
        <v>34</v>
      </c>
      <c r="O329" t="b">
        <v>1</v>
      </c>
      <c r="P329" t="s">
        <v>8269</v>
      </c>
      <c r="Q329" s="6">
        <f t="shared" si="32"/>
        <v>1.3640000000000001</v>
      </c>
      <c r="R329" s="8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 t="shared" si="30"/>
        <v>42309.166666666672</v>
      </c>
      <c r="K330">
        <v>1443739388</v>
      </c>
      <c r="L330" s="10">
        <f t="shared" si="31"/>
        <v>42309.166666666672</v>
      </c>
      <c r="M330" t="b">
        <v>1</v>
      </c>
      <c r="N330">
        <v>498</v>
      </c>
      <c r="O330" t="b">
        <v>1</v>
      </c>
      <c r="P330" t="s">
        <v>8269</v>
      </c>
      <c r="Q330" s="6">
        <f t="shared" si="32"/>
        <v>1.036144</v>
      </c>
      <c r="R330" s="8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 t="shared" si="30"/>
        <v>42315.166666666672</v>
      </c>
      <c r="K331">
        <v>1444821127</v>
      </c>
      <c r="L331" s="10">
        <f t="shared" si="31"/>
        <v>42315.166666666672</v>
      </c>
      <c r="M331" t="b">
        <v>1</v>
      </c>
      <c r="N331">
        <v>167</v>
      </c>
      <c r="O331" t="b">
        <v>1</v>
      </c>
      <c r="P331" t="s">
        <v>8269</v>
      </c>
      <c r="Q331" s="6">
        <f t="shared" si="32"/>
        <v>1.0549999999999999</v>
      </c>
      <c r="R331" s="8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 t="shared" si="30"/>
        <v>41411.165972222225</v>
      </c>
      <c r="K332">
        <v>1366028563</v>
      </c>
      <c r="L332" s="10">
        <f t="shared" si="31"/>
        <v>41411.165972222225</v>
      </c>
      <c r="M332" t="b">
        <v>1</v>
      </c>
      <c r="N332">
        <v>340</v>
      </c>
      <c r="O332" t="b">
        <v>1</v>
      </c>
      <c r="P332" t="s">
        <v>8269</v>
      </c>
      <c r="Q332" s="6">
        <f t="shared" si="32"/>
        <v>1.0182857142857142</v>
      </c>
      <c r="R332" s="8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 t="shared" si="30"/>
        <v>42538.581412037034</v>
      </c>
      <c r="K333">
        <v>1463493434</v>
      </c>
      <c r="L333" s="10">
        <f t="shared" si="31"/>
        <v>42538.581412037034</v>
      </c>
      <c r="M333" t="b">
        <v>1</v>
      </c>
      <c r="N333">
        <v>438</v>
      </c>
      <c r="O333" t="b">
        <v>1</v>
      </c>
      <c r="P333" t="s">
        <v>8269</v>
      </c>
      <c r="Q333" s="6">
        <f t="shared" si="32"/>
        <v>1.0660499999999999</v>
      </c>
      <c r="R333" s="8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 t="shared" si="30"/>
        <v>42305.333333333328</v>
      </c>
      <c r="K334">
        <v>1442420377</v>
      </c>
      <c r="L334" s="10">
        <f t="shared" si="31"/>
        <v>42305.333333333328</v>
      </c>
      <c r="M334" t="b">
        <v>1</v>
      </c>
      <c r="N334">
        <v>555</v>
      </c>
      <c r="O334" t="b">
        <v>1</v>
      </c>
      <c r="P334" t="s">
        <v>8269</v>
      </c>
      <c r="Q334" s="6">
        <f t="shared" si="32"/>
        <v>1.13015</v>
      </c>
      <c r="R334" s="8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 t="shared" si="30"/>
        <v>42467.59480324074</v>
      </c>
      <c r="K335">
        <v>1457450191</v>
      </c>
      <c r="L335" s="10">
        <f t="shared" si="31"/>
        <v>42467.59480324074</v>
      </c>
      <c r="M335" t="b">
        <v>1</v>
      </c>
      <c r="N335">
        <v>266</v>
      </c>
      <c r="O335" t="b">
        <v>1</v>
      </c>
      <c r="P335" t="s">
        <v>8269</v>
      </c>
      <c r="Q335" s="6">
        <f t="shared" si="32"/>
        <v>1.252275</v>
      </c>
      <c r="R335" s="8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 t="shared" si="30"/>
        <v>42139.791666666672</v>
      </c>
      <c r="K336">
        <v>1428423757</v>
      </c>
      <c r="L336" s="10">
        <f t="shared" si="31"/>
        <v>42139.791666666672</v>
      </c>
      <c r="M336" t="b">
        <v>1</v>
      </c>
      <c r="N336">
        <v>69</v>
      </c>
      <c r="O336" t="b">
        <v>1</v>
      </c>
      <c r="P336" t="s">
        <v>8269</v>
      </c>
      <c r="Q336" s="6">
        <f t="shared" si="32"/>
        <v>1.0119</v>
      </c>
      <c r="R336" s="8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 t="shared" si="30"/>
        <v>42132.916666666672</v>
      </c>
      <c r="K337">
        <v>1428428515</v>
      </c>
      <c r="L337" s="10">
        <f t="shared" si="31"/>
        <v>42132.916666666672</v>
      </c>
      <c r="M337" t="b">
        <v>1</v>
      </c>
      <c r="N337">
        <v>80</v>
      </c>
      <c r="O337" t="b">
        <v>1</v>
      </c>
      <c r="P337" t="s">
        <v>8269</v>
      </c>
      <c r="Q337" s="6">
        <f t="shared" si="32"/>
        <v>1.0276470588235294</v>
      </c>
      <c r="R337" s="8">
        <f t="shared" si="33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 t="shared" si="30"/>
        <v>42321.637939814813</v>
      </c>
      <c r="K338">
        <v>1444832318</v>
      </c>
      <c r="L338" s="10">
        <f t="shared" si="31"/>
        <v>42321.637939814813</v>
      </c>
      <c r="M338" t="b">
        <v>1</v>
      </c>
      <c r="N338">
        <v>493</v>
      </c>
      <c r="O338" t="b">
        <v>1</v>
      </c>
      <c r="P338" t="s">
        <v>8269</v>
      </c>
      <c r="Q338" s="6">
        <f t="shared" si="32"/>
        <v>1.1683911999999999</v>
      </c>
      <c r="R338" s="8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 t="shared" si="30"/>
        <v>42077.086898148147</v>
      </c>
      <c r="K339">
        <v>1423710308</v>
      </c>
      <c r="L339" s="10">
        <f t="shared" si="31"/>
        <v>42077.086898148147</v>
      </c>
      <c r="M339" t="b">
        <v>1</v>
      </c>
      <c r="N339">
        <v>31</v>
      </c>
      <c r="O339" t="b">
        <v>1</v>
      </c>
      <c r="P339" t="s">
        <v>8269</v>
      </c>
      <c r="Q339" s="6">
        <f t="shared" si="32"/>
        <v>1.0116833333333335</v>
      </c>
      <c r="R339" s="8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 t="shared" si="30"/>
        <v>42616.041666666672</v>
      </c>
      <c r="K340">
        <v>1468001290</v>
      </c>
      <c r="L340" s="10">
        <f t="shared" si="31"/>
        <v>42616.041666666672</v>
      </c>
      <c r="M340" t="b">
        <v>1</v>
      </c>
      <c r="N340">
        <v>236</v>
      </c>
      <c r="O340" t="b">
        <v>1</v>
      </c>
      <c r="P340" t="s">
        <v>8269</v>
      </c>
      <c r="Q340" s="6">
        <f t="shared" si="32"/>
        <v>1.1013360000000001</v>
      </c>
      <c r="R340" s="8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 t="shared" si="30"/>
        <v>42123.760046296295</v>
      </c>
      <c r="K341">
        <v>1427739268</v>
      </c>
      <c r="L341" s="10">
        <f t="shared" si="31"/>
        <v>42123.760046296295</v>
      </c>
      <c r="M341" t="b">
        <v>1</v>
      </c>
      <c r="N341">
        <v>89</v>
      </c>
      <c r="O341" t="b">
        <v>1</v>
      </c>
      <c r="P341" t="s">
        <v>8269</v>
      </c>
      <c r="Q341" s="6">
        <f t="shared" si="32"/>
        <v>1.0808333333333333</v>
      </c>
      <c r="R341" s="8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 t="shared" si="30"/>
        <v>42802.875</v>
      </c>
      <c r="K342">
        <v>1486397007</v>
      </c>
      <c r="L342" s="10">
        <f t="shared" si="31"/>
        <v>42802.875</v>
      </c>
      <c r="M342" t="b">
        <v>1</v>
      </c>
      <c r="N342">
        <v>299</v>
      </c>
      <c r="O342" t="b">
        <v>1</v>
      </c>
      <c r="P342" t="s">
        <v>8269</v>
      </c>
      <c r="Q342" s="6">
        <f t="shared" si="32"/>
        <v>1.2502285714285715</v>
      </c>
      <c r="R342" s="8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 t="shared" si="30"/>
        <v>41913.165972222225</v>
      </c>
      <c r="K343">
        <v>1410555998</v>
      </c>
      <c r="L343" s="10">
        <f t="shared" si="31"/>
        <v>41913.165972222225</v>
      </c>
      <c r="M343" t="b">
        <v>1</v>
      </c>
      <c r="N343">
        <v>55</v>
      </c>
      <c r="O343" t="b">
        <v>1</v>
      </c>
      <c r="P343" t="s">
        <v>8269</v>
      </c>
      <c r="Q343" s="6">
        <f t="shared" si="32"/>
        <v>1.0671428571428572</v>
      </c>
      <c r="R343" s="8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 t="shared" si="30"/>
        <v>42489.780844907407</v>
      </c>
      <c r="K344">
        <v>1459363465</v>
      </c>
      <c r="L344" s="10">
        <f t="shared" si="31"/>
        <v>42489.780844907407</v>
      </c>
      <c r="M344" t="b">
        <v>1</v>
      </c>
      <c r="N344">
        <v>325</v>
      </c>
      <c r="O344" t="b">
        <v>1</v>
      </c>
      <c r="P344" t="s">
        <v>8269</v>
      </c>
      <c r="Q344" s="6">
        <f t="shared" si="32"/>
        <v>1.0036639999999999</v>
      </c>
      <c r="R344" s="8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 t="shared" si="30"/>
        <v>41957.125</v>
      </c>
      <c r="K345">
        <v>1413308545</v>
      </c>
      <c r="L345" s="10">
        <f t="shared" si="31"/>
        <v>41957.125</v>
      </c>
      <c r="M345" t="b">
        <v>1</v>
      </c>
      <c r="N345">
        <v>524</v>
      </c>
      <c r="O345" t="b">
        <v>1</v>
      </c>
      <c r="P345" t="s">
        <v>8269</v>
      </c>
      <c r="Q345" s="6">
        <f t="shared" si="32"/>
        <v>1.0202863333333334</v>
      </c>
      <c r="R345" s="8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 t="shared" si="30"/>
        <v>42156.097222222219</v>
      </c>
      <c r="K346">
        <v>1429312694</v>
      </c>
      <c r="L346" s="10">
        <f t="shared" si="31"/>
        <v>42156.097222222219</v>
      </c>
      <c r="M346" t="b">
        <v>1</v>
      </c>
      <c r="N346">
        <v>285</v>
      </c>
      <c r="O346" t="b">
        <v>1</v>
      </c>
      <c r="P346" t="s">
        <v>8269</v>
      </c>
      <c r="Q346" s="6">
        <f t="shared" si="32"/>
        <v>1.0208358208955224</v>
      </c>
      <c r="R346" s="8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 t="shared" si="30"/>
        <v>42144.944328703699</v>
      </c>
      <c r="K347">
        <v>1429569590</v>
      </c>
      <c r="L347" s="10">
        <f t="shared" si="31"/>
        <v>42144.944328703699</v>
      </c>
      <c r="M347" t="b">
        <v>1</v>
      </c>
      <c r="N347">
        <v>179</v>
      </c>
      <c r="O347" t="b">
        <v>1</v>
      </c>
      <c r="P347" t="s">
        <v>8269</v>
      </c>
      <c r="Q347" s="6">
        <f t="shared" si="32"/>
        <v>1.2327586206896552</v>
      </c>
      <c r="R347" s="8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 t="shared" si="30"/>
        <v>42291.500243055561</v>
      </c>
      <c r="K348">
        <v>1442232021</v>
      </c>
      <c r="L348" s="10">
        <f t="shared" si="31"/>
        <v>42291.500243055561</v>
      </c>
      <c r="M348" t="b">
        <v>1</v>
      </c>
      <c r="N348">
        <v>188</v>
      </c>
      <c r="O348" t="b">
        <v>1</v>
      </c>
      <c r="P348" t="s">
        <v>8269</v>
      </c>
      <c r="Q348" s="6">
        <f t="shared" si="32"/>
        <v>1.7028880000000002</v>
      </c>
      <c r="R348" s="8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 t="shared" si="30"/>
        <v>42322.537141203706</v>
      </c>
      <c r="K349">
        <v>1444910009</v>
      </c>
      <c r="L349" s="10">
        <f t="shared" si="31"/>
        <v>42322.537141203706</v>
      </c>
      <c r="M349" t="b">
        <v>1</v>
      </c>
      <c r="N349">
        <v>379</v>
      </c>
      <c r="O349" t="b">
        <v>1</v>
      </c>
      <c r="P349" t="s">
        <v>8269</v>
      </c>
      <c r="Q349" s="6">
        <f t="shared" si="32"/>
        <v>1.1159049999999999</v>
      </c>
      <c r="R349" s="8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 t="shared" si="30"/>
        <v>42237.58699074074</v>
      </c>
      <c r="K350">
        <v>1437573916</v>
      </c>
      <c r="L350" s="10">
        <f t="shared" si="31"/>
        <v>42237.58699074074</v>
      </c>
      <c r="M350" t="b">
        <v>1</v>
      </c>
      <c r="N350">
        <v>119</v>
      </c>
      <c r="O350" t="b">
        <v>1</v>
      </c>
      <c r="P350" t="s">
        <v>8269</v>
      </c>
      <c r="Q350" s="6">
        <f t="shared" si="32"/>
        <v>1.03</v>
      </c>
      <c r="R350" s="8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 t="shared" si="30"/>
        <v>42790.498935185184</v>
      </c>
      <c r="K351">
        <v>1485345508</v>
      </c>
      <c r="L351" s="10">
        <f t="shared" si="31"/>
        <v>42790.498935185184</v>
      </c>
      <c r="M351" t="b">
        <v>1</v>
      </c>
      <c r="N351">
        <v>167</v>
      </c>
      <c r="O351" t="b">
        <v>1</v>
      </c>
      <c r="P351" t="s">
        <v>8269</v>
      </c>
      <c r="Q351" s="6">
        <f t="shared" si="32"/>
        <v>1.0663570159857905</v>
      </c>
      <c r="R351" s="8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 t="shared" si="30"/>
        <v>42624.165972222225</v>
      </c>
      <c r="K352">
        <v>1470274509</v>
      </c>
      <c r="L352" s="10">
        <f t="shared" si="31"/>
        <v>42624.165972222225</v>
      </c>
      <c r="M352" t="b">
        <v>1</v>
      </c>
      <c r="N352">
        <v>221</v>
      </c>
      <c r="O352" t="b">
        <v>1</v>
      </c>
      <c r="P352" t="s">
        <v>8269</v>
      </c>
      <c r="Q352" s="6">
        <f t="shared" si="32"/>
        <v>1.1476</v>
      </c>
      <c r="R352" s="8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0">
        <f t="shared" si="30"/>
        <v>42467.923078703709</v>
      </c>
      <c r="K353">
        <v>1456614554</v>
      </c>
      <c r="L353" s="10">
        <f t="shared" si="31"/>
        <v>42467.923078703709</v>
      </c>
      <c r="M353" t="b">
        <v>1</v>
      </c>
      <c r="N353">
        <v>964</v>
      </c>
      <c r="O353" t="b">
        <v>1</v>
      </c>
      <c r="P353" t="s">
        <v>8269</v>
      </c>
      <c r="Q353" s="6">
        <f t="shared" si="32"/>
        <v>1.2734117647058822</v>
      </c>
      <c r="R353" s="8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 t="shared" si="30"/>
        <v>41920.167453703703</v>
      </c>
      <c r="K354">
        <v>1410148868</v>
      </c>
      <c r="L354" s="10">
        <f t="shared" si="31"/>
        <v>41920.167453703703</v>
      </c>
      <c r="M354" t="b">
        <v>1</v>
      </c>
      <c r="N354">
        <v>286</v>
      </c>
      <c r="O354" t="b">
        <v>1</v>
      </c>
      <c r="P354" t="s">
        <v>8269</v>
      </c>
      <c r="Q354" s="6">
        <f t="shared" si="32"/>
        <v>1.1656</v>
      </c>
      <c r="R354" s="8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 t="shared" si="30"/>
        <v>42327.833553240736</v>
      </c>
      <c r="K355">
        <v>1445367619</v>
      </c>
      <c r="L355" s="10">
        <f t="shared" si="31"/>
        <v>42327.833553240736</v>
      </c>
      <c r="M355" t="b">
        <v>1</v>
      </c>
      <c r="N355">
        <v>613</v>
      </c>
      <c r="O355" t="b">
        <v>1</v>
      </c>
      <c r="P355" t="s">
        <v>8269</v>
      </c>
      <c r="Q355" s="6">
        <f t="shared" si="32"/>
        <v>1.0861819426615318</v>
      </c>
      <c r="R355" s="8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 t="shared" si="30"/>
        <v>42468.786122685182</v>
      </c>
      <c r="K356">
        <v>1457553121</v>
      </c>
      <c r="L356" s="10">
        <f t="shared" si="31"/>
        <v>42468.786122685182</v>
      </c>
      <c r="M356" t="b">
        <v>1</v>
      </c>
      <c r="N356">
        <v>29</v>
      </c>
      <c r="O356" t="b">
        <v>1</v>
      </c>
      <c r="P356" t="s">
        <v>8269</v>
      </c>
      <c r="Q356" s="6">
        <f t="shared" si="32"/>
        <v>1.0394285714285714</v>
      </c>
      <c r="R356" s="8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 t="shared" si="30"/>
        <v>41974.3355787037</v>
      </c>
      <c r="K357">
        <v>1414738994</v>
      </c>
      <c r="L357" s="10">
        <f t="shared" si="31"/>
        <v>41974.3355787037</v>
      </c>
      <c r="M357" t="b">
        <v>1</v>
      </c>
      <c r="N357">
        <v>165</v>
      </c>
      <c r="O357" t="b">
        <v>1</v>
      </c>
      <c r="P357" t="s">
        <v>8269</v>
      </c>
      <c r="Q357" s="6">
        <f t="shared" si="32"/>
        <v>1.1625714285714286</v>
      </c>
      <c r="R357" s="8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 t="shared" si="30"/>
        <v>42445.761493055557</v>
      </c>
      <c r="K358">
        <v>1455563793</v>
      </c>
      <c r="L358" s="10">
        <f t="shared" si="31"/>
        <v>42445.761493055557</v>
      </c>
      <c r="M358" t="b">
        <v>1</v>
      </c>
      <c r="N358">
        <v>97</v>
      </c>
      <c r="O358" t="b">
        <v>1</v>
      </c>
      <c r="P358" t="s">
        <v>8269</v>
      </c>
      <c r="Q358" s="6">
        <f t="shared" si="32"/>
        <v>1.0269239999999999</v>
      </c>
      <c r="R358" s="8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 t="shared" si="30"/>
        <v>42118.222187499996</v>
      </c>
      <c r="K359">
        <v>1426396797</v>
      </c>
      <c r="L359" s="10">
        <f t="shared" si="31"/>
        <v>42118.222187499996</v>
      </c>
      <c r="M359" t="b">
        <v>1</v>
      </c>
      <c r="N359">
        <v>303</v>
      </c>
      <c r="O359" t="b">
        <v>1</v>
      </c>
      <c r="P359" t="s">
        <v>8269</v>
      </c>
      <c r="Q359" s="6">
        <f t="shared" si="32"/>
        <v>1.74</v>
      </c>
      <c r="R359" s="8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 t="shared" si="30"/>
        <v>42536.625</v>
      </c>
      <c r="K360">
        <v>1463517521</v>
      </c>
      <c r="L360" s="10">
        <f t="shared" si="31"/>
        <v>42536.625</v>
      </c>
      <c r="M360" t="b">
        <v>1</v>
      </c>
      <c r="N360">
        <v>267</v>
      </c>
      <c r="O360" t="b">
        <v>1</v>
      </c>
      <c r="P360" t="s">
        <v>8269</v>
      </c>
      <c r="Q360" s="6">
        <f t="shared" si="32"/>
        <v>1.03088</v>
      </c>
      <c r="R360" s="8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 t="shared" si="30"/>
        <v>41957.216666666667</v>
      </c>
      <c r="K361">
        <v>1414028490</v>
      </c>
      <c r="L361" s="10">
        <f t="shared" si="31"/>
        <v>41957.216666666667</v>
      </c>
      <c r="M361" t="b">
        <v>1</v>
      </c>
      <c r="N361">
        <v>302</v>
      </c>
      <c r="O361" t="b">
        <v>1</v>
      </c>
      <c r="P361" t="s">
        <v>8269</v>
      </c>
      <c r="Q361" s="6">
        <f t="shared" si="32"/>
        <v>1.0485537190082646</v>
      </c>
      <c r="R361" s="8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 t="shared" si="30"/>
        <v>42208.132638888885</v>
      </c>
      <c r="K362">
        <v>1433799180</v>
      </c>
      <c r="L362" s="10">
        <f t="shared" si="31"/>
        <v>42208.132638888885</v>
      </c>
      <c r="M362" t="b">
        <v>0</v>
      </c>
      <c r="N362">
        <v>87</v>
      </c>
      <c r="O362" t="b">
        <v>1</v>
      </c>
      <c r="P362" t="s">
        <v>8269</v>
      </c>
      <c r="Q362" s="6">
        <f t="shared" si="32"/>
        <v>1.0137499999999999</v>
      </c>
      <c r="R362" s="8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 t="shared" si="30"/>
        <v>41966.042893518519</v>
      </c>
      <c r="K363">
        <v>1414108906</v>
      </c>
      <c r="L363" s="10">
        <f t="shared" si="31"/>
        <v>41966.042893518519</v>
      </c>
      <c r="M363" t="b">
        <v>0</v>
      </c>
      <c r="N363">
        <v>354</v>
      </c>
      <c r="O363" t="b">
        <v>1</v>
      </c>
      <c r="P363" t="s">
        <v>8269</v>
      </c>
      <c r="Q363" s="6">
        <f t="shared" si="32"/>
        <v>1.1107699999999998</v>
      </c>
      <c r="R363" s="8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 t="shared" si="30"/>
        <v>41859</v>
      </c>
      <c r="K364">
        <v>1405573391</v>
      </c>
      <c r="L364" s="10">
        <f t="shared" si="31"/>
        <v>41859</v>
      </c>
      <c r="M364" t="b">
        <v>0</v>
      </c>
      <c r="N364">
        <v>86</v>
      </c>
      <c r="O364" t="b">
        <v>1</v>
      </c>
      <c r="P364" t="s">
        <v>8269</v>
      </c>
      <c r="Q364" s="6">
        <f t="shared" si="32"/>
        <v>1.2415933781686497</v>
      </c>
      <c r="R364" s="8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 t="shared" si="30"/>
        <v>40300.806944444441</v>
      </c>
      <c r="K365">
        <v>1268934736</v>
      </c>
      <c r="L365" s="10">
        <f t="shared" si="31"/>
        <v>40300.806944444441</v>
      </c>
      <c r="M365" t="b">
        <v>0</v>
      </c>
      <c r="N365">
        <v>26</v>
      </c>
      <c r="O365" t="b">
        <v>1</v>
      </c>
      <c r="P365" t="s">
        <v>8269</v>
      </c>
      <c r="Q365" s="6">
        <f t="shared" si="32"/>
        <v>1.0133333333333334</v>
      </c>
      <c r="R365" s="8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 t="shared" si="30"/>
        <v>41811.165972222225</v>
      </c>
      <c r="K366">
        <v>1400704672</v>
      </c>
      <c r="L366" s="10">
        <f t="shared" si="31"/>
        <v>41811.165972222225</v>
      </c>
      <c r="M366" t="b">
        <v>0</v>
      </c>
      <c r="N366">
        <v>113</v>
      </c>
      <c r="O366" t="b">
        <v>1</v>
      </c>
      <c r="P366" t="s">
        <v>8269</v>
      </c>
      <c r="Q366" s="6">
        <f t="shared" si="32"/>
        <v>1.1016142857142857</v>
      </c>
      <c r="R366" s="8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0">
        <f t="shared" si="30"/>
        <v>41698.606469907405</v>
      </c>
      <c r="K367">
        <v>1391005999</v>
      </c>
      <c r="L367" s="10">
        <f t="shared" si="31"/>
        <v>41698.606469907405</v>
      </c>
      <c r="M367" t="b">
        <v>0</v>
      </c>
      <c r="N367">
        <v>65</v>
      </c>
      <c r="O367" t="b">
        <v>1</v>
      </c>
      <c r="P367" t="s">
        <v>8269</v>
      </c>
      <c r="Q367" s="6">
        <f t="shared" si="32"/>
        <v>1.0397333333333334</v>
      </c>
      <c r="R367" s="8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 t="shared" si="30"/>
        <v>41049.793032407404</v>
      </c>
      <c r="K368">
        <v>1334948518</v>
      </c>
      <c r="L368" s="10">
        <f t="shared" si="31"/>
        <v>41049.793032407404</v>
      </c>
      <c r="M368" t="b">
        <v>0</v>
      </c>
      <c r="N368">
        <v>134</v>
      </c>
      <c r="O368" t="b">
        <v>1</v>
      </c>
      <c r="P368" t="s">
        <v>8269</v>
      </c>
      <c r="Q368" s="6">
        <f t="shared" si="32"/>
        <v>1.013157894736842</v>
      </c>
      <c r="R368" s="8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 t="shared" si="30"/>
        <v>41395.207638888889</v>
      </c>
      <c r="K369">
        <v>1363960278</v>
      </c>
      <c r="L369" s="10">
        <f t="shared" si="31"/>
        <v>41395.207638888889</v>
      </c>
      <c r="M369" t="b">
        <v>0</v>
      </c>
      <c r="N369">
        <v>119</v>
      </c>
      <c r="O369" t="b">
        <v>1</v>
      </c>
      <c r="P369" t="s">
        <v>8269</v>
      </c>
      <c r="Q369" s="6">
        <f t="shared" si="32"/>
        <v>1.033501</v>
      </c>
      <c r="R369" s="8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 t="shared" si="30"/>
        <v>42078.563912037032</v>
      </c>
      <c r="K370">
        <v>1423405922</v>
      </c>
      <c r="L370" s="10">
        <f t="shared" si="31"/>
        <v>42078.563912037032</v>
      </c>
      <c r="M370" t="b">
        <v>0</v>
      </c>
      <c r="N370">
        <v>159</v>
      </c>
      <c r="O370" t="b">
        <v>1</v>
      </c>
      <c r="P370" t="s">
        <v>8269</v>
      </c>
      <c r="Q370" s="6">
        <f t="shared" si="32"/>
        <v>1.04112</v>
      </c>
      <c r="R370" s="8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 t="shared" si="30"/>
        <v>40923.551724537036</v>
      </c>
      <c r="K371">
        <v>1324041269</v>
      </c>
      <c r="L371" s="10">
        <f t="shared" si="31"/>
        <v>40923.551724537036</v>
      </c>
      <c r="M371" t="b">
        <v>0</v>
      </c>
      <c r="N371">
        <v>167</v>
      </c>
      <c r="O371" t="b">
        <v>1</v>
      </c>
      <c r="P371" t="s">
        <v>8269</v>
      </c>
      <c r="Q371" s="6">
        <f t="shared" si="32"/>
        <v>1.1015569230769231</v>
      </c>
      <c r="R371" s="8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 t="shared" si="30"/>
        <v>42741.795138888891</v>
      </c>
      <c r="K372">
        <v>1481137500</v>
      </c>
      <c r="L372" s="10">
        <f t="shared" si="31"/>
        <v>42741.795138888891</v>
      </c>
      <c r="M372" t="b">
        <v>0</v>
      </c>
      <c r="N372">
        <v>43</v>
      </c>
      <c r="O372" t="b">
        <v>1</v>
      </c>
      <c r="P372" t="s">
        <v>8269</v>
      </c>
      <c r="Q372" s="6">
        <f t="shared" si="32"/>
        <v>1.2202</v>
      </c>
      <c r="R372" s="8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 t="shared" si="30"/>
        <v>41306.767812500002</v>
      </c>
      <c r="K373">
        <v>1355855139</v>
      </c>
      <c r="L373" s="10">
        <f t="shared" si="31"/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6">
        <f t="shared" si="32"/>
        <v>1.1416866666666667</v>
      </c>
      <c r="R373" s="8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0">
        <f t="shared" si="30"/>
        <v>42465.666666666672</v>
      </c>
      <c r="K374">
        <v>1456408244</v>
      </c>
      <c r="L374" s="10">
        <f t="shared" si="31"/>
        <v>42465.666666666672</v>
      </c>
      <c r="M374" t="b">
        <v>0</v>
      </c>
      <c r="N374">
        <v>9</v>
      </c>
      <c r="O374" t="b">
        <v>1</v>
      </c>
      <c r="P374" t="s">
        <v>8269</v>
      </c>
      <c r="Q374" s="6">
        <f t="shared" si="32"/>
        <v>1.2533333333333334</v>
      </c>
      <c r="R374" s="8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 t="shared" si="30"/>
        <v>41108.91201388889</v>
      </c>
      <c r="K375">
        <v>1340056398</v>
      </c>
      <c r="L375" s="10">
        <f t="shared" si="31"/>
        <v>41108.91201388889</v>
      </c>
      <c r="M375" t="b">
        <v>0</v>
      </c>
      <c r="N375">
        <v>89</v>
      </c>
      <c r="O375" t="b">
        <v>1</v>
      </c>
      <c r="P375" t="s">
        <v>8269</v>
      </c>
      <c r="Q375" s="6">
        <f t="shared" si="32"/>
        <v>1.0666666666666667</v>
      </c>
      <c r="R375" s="8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 t="shared" si="30"/>
        <v>40802.889247685183</v>
      </c>
      <c r="K376">
        <v>1312320031</v>
      </c>
      <c r="L376" s="10">
        <f t="shared" si="31"/>
        <v>40802.889247685183</v>
      </c>
      <c r="M376" t="b">
        <v>0</v>
      </c>
      <c r="N376">
        <v>174</v>
      </c>
      <c r="O376" t="b">
        <v>1</v>
      </c>
      <c r="P376" t="s">
        <v>8269</v>
      </c>
      <c r="Q376" s="6">
        <f t="shared" si="32"/>
        <v>1.3065</v>
      </c>
      <c r="R376" s="8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 t="shared" si="30"/>
        <v>41699.720833333333</v>
      </c>
      <c r="K377">
        <v>1390088311</v>
      </c>
      <c r="L377" s="10">
        <f t="shared" si="31"/>
        <v>41699.720833333333</v>
      </c>
      <c r="M377" t="b">
        <v>0</v>
      </c>
      <c r="N377">
        <v>14</v>
      </c>
      <c r="O377" t="b">
        <v>1</v>
      </c>
      <c r="P377" t="s">
        <v>8269</v>
      </c>
      <c r="Q377" s="6">
        <f t="shared" si="32"/>
        <v>1.2</v>
      </c>
      <c r="R377" s="8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0">
        <f t="shared" si="30"/>
        <v>42607.452731481477</v>
      </c>
      <c r="K378">
        <v>1469443916</v>
      </c>
      <c r="L378" s="10">
        <f t="shared" si="31"/>
        <v>42607.452731481477</v>
      </c>
      <c r="M378" t="b">
        <v>0</v>
      </c>
      <c r="N378">
        <v>48</v>
      </c>
      <c r="O378" t="b">
        <v>1</v>
      </c>
      <c r="P378" t="s">
        <v>8269</v>
      </c>
      <c r="Q378" s="6">
        <f t="shared" si="32"/>
        <v>1.0595918367346939</v>
      </c>
      <c r="R378" s="8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 t="shared" si="30"/>
        <v>42322.292361111111</v>
      </c>
      <c r="K379">
        <v>1444888868</v>
      </c>
      <c r="L379" s="10">
        <f t="shared" si="31"/>
        <v>42322.292361111111</v>
      </c>
      <c r="M379" t="b">
        <v>0</v>
      </c>
      <c r="N379">
        <v>133</v>
      </c>
      <c r="O379" t="b">
        <v>1</v>
      </c>
      <c r="P379" t="s">
        <v>8269</v>
      </c>
      <c r="Q379" s="6">
        <f t="shared" si="32"/>
        <v>1.1439999999999999</v>
      </c>
      <c r="R379" s="8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0">
        <f t="shared" si="30"/>
        <v>42394.994444444441</v>
      </c>
      <c r="K380">
        <v>1451655808</v>
      </c>
      <c r="L380" s="10">
        <f t="shared" si="31"/>
        <v>42394.994444444441</v>
      </c>
      <c r="M380" t="b">
        <v>0</v>
      </c>
      <c r="N380">
        <v>83</v>
      </c>
      <c r="O380" t="b">
        <v>1</v>
      </c>
      <c r="P380" t="s">
        <v>8269</v>
      </c>
      <c r="Q380" s="6">
        <f t="shared" si="32"/>
        <v>1.1176666666666666</v>
      </c>
      <c r="R380" s="8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 t="shared" si="30"/>
        <v>41032.688333333332</v>
      </c>
      <c r="K381">
        <v>1332174672</v>
      </c>
      <c r="L381" s="10">
        <f t="shared" si="31"/>
        <v>41032.688333333332</v>
      </c>
      <c r="M381" t="b">
        <v>0</v>
      </c>
      <c r="N381">
        <v>149</v>
      </c>
      <c r="O381" t="b">
        <v>1</v>
      </c>
      <c r="P381" t="s">
        <v>8269</v>
      </c>
      <c r="Q381" s="6">
        <f t="shared" si="32"/>
        <v>1.1608000000000001</v>
      </c>
      <c r="R381" s="8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 t="shared" si="30"/>
        <v>42392.719814814816</v>
      </c>
      <c r="K382">
        <v>1451409392</v>
      </c>
      <c r="L382" s="10">
        <f t="shared" si="31"/>
        <v>42392.719814814816</v>
      </c>
      <c r="M382" t="b">
        <v>0</v>
      </c>
      <c r="N382">
        <v>49</v>
      </c>
      <c r="O382" t="b">
        <v>1</v>
      </c>
      <c r="P382" t="s">
        <v>8269</v>
      </c>
      <c r="Q382" s="6">
        <f t="shared" si="32"/>
        <v>1.415</v>
      </c>
      <c r="R382" s="8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 t="shared" si="30"/>
        <v>41120.208333333336</v>
      </c>
      <c r="K383">
        <v>1340642717</v>
      </c>
      <c r="L383" s="10">
        <f t="shared" si="31"/>
        <v>41120.208333333336</v>
      </c>
      <c r="M383" t="b">
        <v>0</v>
      </c>
      <c r="N383">
        <v>251</v>
      </c>
      <c r="O383" t="b">
        <v>1</v>
      </c>
      <c r="P383" t="s">
        <v>8269</v>
      </c>
      <c r="Q383" s="6">
        <f t="shared" si="32"/>
        <v>1.0472999999999999</v>
      </c>
      <c r="R383" s="8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 t="shared" si="30"/>
        <v>41158.709490740745</v>
      </c>
      <c r="K384">
        <v>1345741300</v>
      </c>
      <c r="L384" s="10">
        <f t="shared" si="31"/>
        <v>41158.709490740745</v>
      </c>
      <c r="M384" t="b">
        <v>0</v>
      </c>
      <c r="N384">
        <v>22</v>
      </c>
      <c r="O384" t="b">
        <v>1</v>
      </c>
      <c r="P384" t="s">
        <v>8269</v>
      </c>
      <c r="Q384" s="6">
        <f t="shared" si="32"/>
        <v>2.5583333333333331</v>
      </c>
      <c r="R384" s="8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 t="shared" si="30"/>
        <v>41778.117581018516</v>
      </c>
      <c r="K385">
        <v>1398480559</v>
      </c>
      <c r="L385" s="10">
        <f t="shared" si="31"/>
        <v>41778.117581018516</v>
      </c>
      <c r="M385" t="b">
        <v>0</v>
      </c>
      <c r="N385">
        <v>48</v>
      </c>
      <c r="O385" t="b">
        <v>1</v>
      </c>
      <c r="P385" t="s">
        <v>8269</v>
      </c>
      <c r="Q385" s="6">
        <f t="shared" si="32"/>
        <v>2.0670670670670672</v>
      </c>
      <c r="R385" s="8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 t="shared" si="30"/>
        <v>42010.781793981485</v>
      </c>
      <c r="K386">
        <v>1417977947</v>
      </c>
      <c r="L386" s="10">
        <f t="shared" si="31"/>
        <v>42010.781793981485</v>
      </c>
      <c r="M386" t="b">
        <v>0</v>
      </c>
      <c r="N386">
        <v>383</v>
      </c>
      <c r="O386" t="b">
        <v>1</v>
      </c>
      <c r="P386" t="s">
        <v>8269</v>
      </c>
      <c r="Q386" s="6">
        <f t="shared" si="32"/>
        <v>1.1210500000000001</v>
      </c>
      <c r="R386" s="8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 t="shared" ref="J387:J450" si="36">I387/60/60/24 + DATE(1970,1,1)</f>
        <v>41964.626168981486</v>
      </c>
      <c r="K387">
        <v>1413986501</v>
      </c>
      <c r="L387" s="10">
        <f t="shared" ref="L387:L450" si="37">I387/60/60/24 + DATE(1970,1,1)</f>
        <v>41964.626168981486</v>
      </c>
      <c r="M387" t="b">
        <v>0</v>
      </c>
      <c r="N387">
        <v>237</v>
      </c>
      <c r="O387" t="b">
        <v>1</v>
      </c>
      <c r="P387" t="s">
        <v>8269</v>
      </c>
      <c r="Q387" s="6">
        <f t="shared" ref="Q387:Q450" si="38">E387/D387</f>
        <v>1.05982</v>
      </c>
      <c r="R387" s="8">
        <f t="shared" ref="R387:R450" si="39">IFERROR(E387/N387,0)</f>
        <v>111.79535864978902</v>
      </c>
      <c r="S387" t="str">
        <f t="shared" ref="S387:S450" si="40">LEFT(P387,SEARCH("/",P387)-1)</f>
        <v>film &amp; video</v>
      </c>
      <c r="T387" t="str">
        <f t="shared" ref="T387:T450" si="41">RIGHT(P387,LEN(P387)-SEARCH("/",P387))</f>
        <v>documentary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 t="shared" si="36"/>
        <v>42226.951284722221</v>
      </c>
      <c r="K388">
        <v>1437950991</v>
      </c>
      <c r="L388" s="10">
        <f t="shared" si="37"/>
        <v>42226.951284722221</v>
      </c>
      <c r="M388" t="b">
        <v>0</v>
      </c>
      <c r="N388">
        <v>13</v>
      </c>
      <c r="O388" t="b">
        <v>1</v>
      </c>
      <c r="P388" t="s">
        <v>8269</v>
      </c>
      <c r="Q388" s="6">
        <f t="shared" si="38"/>
        <v>1.0016666666666667</v>
      </c>
      <c r="R388" s="8">
        <f t="shared" si="39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 t="shared" si="36"/>
        <v>42231.25</v>
      </c>
      <c r="K389">
        <v>1436976858</v>
      </c>
      <c r="L389" s="10">
        <f t="shared" si="37"/>
        <v>42231.25</v>
      </c>
      <c r="M389" t="b">
        <v>0</v>
      </c>
      <c r="N389">
        <v>562</v>
      </c>
      <c r="O389" t="b">
        <v>1</v>
      </c>
      <c r="P389" t="s">
        <v>8269</v>
      </c>
      <c r="Q389" s="6">
        <f t="shared" si="38"/>
        <v>2.1398947368421051</v>
      </c>
      <c r="R389" s="8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 t="shared" si="36"/>
        <v>42579.076157407413</v>
      </c>
      <c r="K390">
        <v>1467078580</v>
      </c>
      <c r="L390" s="10">
        <f t="shared" si="37"/>
        <v>42579.076157407413</v>
      </c>
      <c r="M390" t="b">
        <v>0</v>
      </c>
      <c r="N390">
        <v>71</v>
      </c>
      <c r="O390" t="b">
        <v>1</v>
      </c>
      <c r="P390" t="s">
        <v>8269</v>
      </c>
      <c r="Q390" s="6">
        <f t="shared" si="38"/>
        <v>1.2616000000000001</v>
      </c>
      <c r="R390" s="8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 t="shared" si="36"/>
        <v>41705.957638888889</v>
      </c>
      <c r="K391">
        <v>1391477450</v>
      </c>
      <c r="L391" s="10">
        <f t="shared" si="37"/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6">
        <f t="shared" si="38"/>
        <v>1.8153547058823529</v>
      </c>
      <c r="R391" s="8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 t="shared" si="36"/>
        <v>42132.036712962959</v>
      </c>
      <c r="K392">
        <v>1429318372</v>
      </c>
      <c r="L392" s="10">
        <f t="shared" si="37"/>
        <v>42132.036712962959</v>
      </c>
      <c r="M392" t="b">
        <v>0</v>
      </c>
      <c r="N392">
        <v>14</v>
      </c>
      <c r="O392" t="b">
        <v>1</v>
      </c>
      <c r="P392" t="s">
        <v>8269</v>
      </c>
      <c r="Q392" s="6">
        <f t="shared" si="38"/>
        <v>1</v>
      </c>
      <c r="R392" s="8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 t="shared" si="36"/>
        <v>40895.040972222225</v>
      </c>
      <c r="K393">
        <v>1321578051</v>
      </c>
      <c r="L393" s="10">
        <f t="shared" si="37"/>
        <v>40895.040972222225</v>
      </c>
      <c r="M393" t="b">
        <v>0</v>
      </c>
      <c r="N393">
        <v>193</v>
      </c>
      <c r="O393" t="b">
        <v>1</v>
      </c>
      <c r="P393" t="s">
        <v>8269</v>
      </c>
      <c r="Q393" s="6">
        <f t="shared" si="38"/>
        <v>1.0061</v>
      </c>
      <c r="R393" s="8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 t="shared" si="36"/>
        <v>40794.125</v>
      </c>
      <c r="K394">
        <v>1312823571</v>
      </c>
      <c r="L394" s="10">
        <f t="shared" si="37"/>
        <v>40794.125</v>
      </c>
      <c r="M394" t="b">
        <v>0</v>
      </c>
      <c r="N394">
        <v>206</v>
      </c>
      <c r="O394" t="b">
        <v>1</v>
      </c>
      <c r="P394" t="s">
        <v>8269</v>
      </c>
      <c r="Q394" s="6">
        <f t="shared" si="38"/>
        <v>1.009027027027027</v>
      </c>
      <c r="R394" s="8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 t="shared" si="36"/>
        <v>41557.708935185183</v>
      </c>
      <c r="K395">
        <v>1378746052</v>
      </c>
      <c r="L395" s="10">
        <f t="shared" si="37"/>
        <v>41557.708935185183</v>
      </c>
      <c r="M395" t="b">
        <v>0</v>
      </c>
      <c r="N395">
        <v>351</v>
      </c>
      <c r="O395" t="b">
        <v>1</v>
      </c>
      <c r="P395" t="s">
        <v>8269</v>
      </c>
      <c r="Q395" s="6">
        <f t="shared" si="38"/>
        <v>1.10446</v>
      </c>
      <c r="R395" s="8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0">
        <f t="shared" si="36"/>
        <v>42477.776412037041</v>
      </c>
      <c r="K396">
        <v>1455737882</v>
      </c>
      <c r="L396" s="10">
        <f t="shared" si="37"/>
        <v>42477.776412037041</v>
      </c>
      <c r="M396" t="b">
        <v>0</v>
      </c>
      <c r="N396">
        <v>50</v>
      </c>
      <c r="O396" t="b">
        <v>1</v>
      </c>
      <c r="P396" t="s">
        <v>8269</v>
      </c>
      <c r="Q396" s="6">
        <f t="shared" si="38"/>
        <v>1.118936170212766</v>
      </c>
      <c r="R396" s="8">
        <f t="shared" si="39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 t="shared" si="36"/>
        <v>41026.897222222222</v>
      </c>
      <c r="K397">
        <v>1332452960</v>
      </c>
      <c r="L397" s="10">
        <f t="shared" si="37"/>
        <v>41026.897222222222</v>
      </c>
      <c r="M397" t="b">
        <v>0</v>
      </c>
      <c r="N397">
        <v>184</v>
      </c>
      <c r="O397" t="b">
        <v>1</v>
      </c>
      <c r="P397" t="s">
        <v>8269</v>
      </c>
      <c r="Q397" s="6">
        <f t="shared" si="38"/>
        <v>1.0804450000000001</v>
      </c>
      <c r="R397" s="8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 t="shared" si="36"/>
        <v>41097.564884259256</v>
      </c>
      <c r="K398">
        <v>1340372006</v>
      </c>
      <c r="L398" s="10">
        <f t="shared" si="37"/>
        <v>41097.564884259256</v>
      </c>
      <c r="M398" t="b">
        <v>0</v>
      </c>
      <c r="N398">
        <v>196</v>
      </c>
      <c r="O398" t="b">
        <v>1</v>
      </c>
      <c r="P398" t="s">
        <v>8269</v>
      </c>
      <c r="Q398" s="6">
        <f t="shared" si="38"/>
        <v>1.0666666666666667</v>
      </c>
      <c r="R398" s="8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 t="shared" si="36"/>
        <v>40422.155555555553</v>
      </c>
      <c r="K399">
        <v>1279651084</v>
      </c>
      <c r="L399" s="10">
        <f t="shared" si="37"/>
        <v>40422.155555555553</v>
      </c>
      <c r="M399" t="b">
        <v>0</v>
      </c>
      <c r="N399">
        <v>229</v>
      </c>
      <c r="O399" t="b">
        <v>1</v>
      </c>
      <c r="P399" t="s">
        <v>8269</v>
      </c>
      <c r="Q399" s="6">
        <f t="shared" si="38"/>
        <v>1.0390027322404372</v>
      </c>
      <c r="R399" s="8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 t="shared" si="36"/>
        <v>42123.793124999997</v>
      </c>
      <c r="K400">
        <v>1426446126</v>
      </c>
      <c r="L400" s="10">
        <f t="shared" si="37"/>
        <v>42123.793124999997</v>
      </c>
      <c r="M400" t="b">
        <v>0</v>
      </c>
      <c r="N400">
        <v>67</v>
      </c>
      <c r="O400" t="b">
        <v>1</v>
      </c>
      <c r="P400" t="s">
        <v>8269</v>
      </c>
      <c r="Q400" s="6">
        <f t="shared" si="38"/>
        <v>1.2516</v>
      </c>
      <c r="R400" s="8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0">
        <f t="shared" si="36"/>
        <v>42718.5</v>
      </c>
      <c r="K401">
        <v>1479070867</v>
      </c>
      <c r="L401" s="10">
        <f t="shared" si="37"/>
        <v>42718.5</v>
      </c>
      <c r="M401" t="b">
        <v>0</v>
      </c>
      <c r="N401">
        <v>95</v>
      </c>
      <c r="O401" t="b">
        <v>1</v>
      </c>
      <c r="P401" t="s">
        <v>8269</v>
      </c>
      <c r="Q401" s="6">
        <f t="shared" si="38"/>
        <v>1.0680499999999999</v>
      </c>
      <c r="R401" s="8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 t="shared" si="36"/>
        <v>41776.145833333336</v>
      </c>
      <c r="K402">
        <v>1397661347</v>
      </c>
      <c r="L402" s="10">
        <f t="shared" si="37"/>
        <v>41776.145833333336</v>
      </c>
      <c r="M402" t="b">
        <v>0</v>
      </c>
      <c r="N402">
        <v>62</v>
      </c>
      <c r="O402" t="b">
        <v>1</v>
      </c>
      <c r="P402" t="s">
        <v>8269</v>
      </c>
      <c r="Q402" s="6">
        <f t="shared" si="38"/>
        <v>1.1230249999999999</v>
      </c>
      <c r="R402" s="8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 t="shared" si="36"/>
        <v>40762.842245370368</v>
      </c>
      <c r="K403">
        <v>1310155970</v>
      </c>
      <c r="L403" s="10">
        <f t="shared" si="37"/>
        <v>40762.842245370368</v>
      </c>
      <c r="M403" t="b">
        <v>0</v>
      </c>
      <c r="N403">
        <v>73</v>
      </c>
      <c r="O403" t="b">
        <v>1</v>
      </c>
      <c r="P403" t="s">
        <v>8269</v>
      </c>
      <c r="Q403" s="6">
        <f t="shared" si="38"/>
        <v>1.0381199999999999</v>
      </c>
      <c r="R403" s="8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 t="shared" si="36"/>
        <v>42313.58121527778</v>
      </c>
      <c r="K404">
        <v>1444913817</v>
      </c>
      <c r="L404" s="10">
        <f t="shared" si="37"/>
        <v>42313.58121527778</v>
      </c>
      <c r="M404" t="b">
        <v>0</v>
      </c>
      <c r="N404">
        <v>43</v>
      </c>
      <c r="O404" t="b">
        <v>1</v>
      </c>
      <c r="P404" t="s">
        <v>8269</v>
      </c>
      <c r="Q404" s="6">
        <f t="shared" si="38"/>
        <v>1.4165000000000001</v>
      </c>
      <c r="R404" s="8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 t="shared" si="36"/>
        <v>40765.297222222223</v>
      </c>
      <c r="K405">
        <v>1308900441</v>
      </c>
      <c r="L405" s="10">
        <f t="shared" si="37"/>
        <v>40765.297222222223</v>
      </c>
      <c r="M405" t="b">
        <v>0</v>
      </c>
      <c r="N405">
        <v>70</v>
      </c>
      <c r="O405" t="b">
        <v>1</v>
      </c>
      <c r="P405" t="s">
        <v>8269</v>
      </c>
      <c r="Q405" s="6">
        <f t="shared" si="38"/>
        <v>1.0526</v>
      </c>
      <c r="R405" s="8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 t="shared" si="36"/>
        <v>41675.961111111108</v>
      </c>
      <c r="K406">
        <v>1389107062</v>
      </c>
      <c r="L406" s="10">
        <f t="shared" si="37"/>
        <v>41675.961111111108</v>
      </c>
      <c r="M406" t="b">
        <v>0</v>
      </c>
      <c r="N406">
        <v>271</v>
      </c>
      <c r="O406" t="b">
        <v>1</v>
      </c>
      <c r="P406" t="s">
        <v>8269</v>
      </c>
      <c r="Q406" s="6">
        <f t="shared" si="38"/>
        <v>1.0309142857142857</v>
      </c>
      <c r="R406" s="8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 t="shared" si="36"/>
        <v>41704.08494212963</v>
      </c>
      <c r="K407">
        <v>1391479339</v>
      </c>
      <c r="L407" s="10">
        <f t="shared" si="37"/>
        <v>41704.08494212963</v>
      </c>
      <c r="M407" t="b">
        <v>0</v>
      </c>
      <c r="N407">
        <v>55</v>
      </c>
      <c r="O407" t="b">
        <v>1</v>
      </c>
      <c r="P407" t="s">
        <v>8269</v>
      </c>
      <c r="Q407" s="6">
        <f t="shared" si="38"/>
        <v>1.0765957446808512</v>
      </c>
      <c r="R407" s="8">
        <f t="shared" si="39"/>
        <v>55.2</v>
      </c>
      <c r="S407" t="str">
        <f t="shared" si="40"/>
        <v>film &amp; video</v>
      </c>
      <c r="T407" t="str">
        <f t="shared" si="41"/>
        <v>documentary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 t="shared" si="36"/>
        <v>40672.249305555553</v>
      </c>
      <c r="K408">
        <v>1301975637</v>
      </c>
      <c r="L408" s="10">
        <f t="shared" si="37"/>
        <v>40672.249305555553</v>
      </c>
      <c r="M408" t="b">
        <v>0</v>
      </c>
      <c r="N408">
        <v>35</v>
      </c>
      <c r="O408" t="b">
        <v>1</v>
      </c>
      <c r="P408" t="s">
        <v>8269</v>
      </c>
      <c r="Q408" s="6">
        <f t="shared" si="38"/>
        <v>1.0770464285714285</v>
      </c>
      <c r="R408" s="8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 t="shared" si="36"/>
        <v>40866.912615740745</v>
      </c>
      <c r="K409">
        <v>1316552050</v>
      </c>
      <c r="L409" s="10">
        <f t="shared" si="37"/>
        <v>40866.912615740745</v>
      </c>
      <c r="M409" t="b">
        <v>0</v>
      </c>
      <c r="N409">
        <v>22</v>
      </c>
      <c r="O409" t="b">
        <v>1</v>
      </c>
      <c r="P409" t="s">
        <v>8269</v>
      </c>
      <c r="Q409" s="6">
        <f t="shared" si="38"/>
        <v>1.0155000000000001</v>
      </c>
      <c r="R409" s="8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 t="shared" si="36"/>
        <v>41583.777662037035</v>
      </c>
      <c r="K410">
        <v>1380217190</v>
      </c>
      <c r="L410" s="10">
        <f t="shared" si="37"/>
        <v>41583.777662037035</v>
      </c>
      <c r="M410" t="b">
        <v>0</v>
      </c>
      <c r="N410">
        <v>38</v>
      </c>
      <c r="O410" t="b">
        <v>1</v>
      </c>
      <c r="P410" t="s">
        <v>8269</v>
      </c>
      <c r="Q410" s="6">
        <f t="shared" si="38"/>
        <v>1.0143766666666667</v>
      </c>
      <c r="R410" s="8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0">
        <f t="shared" si="36"/>
        <v>42573.862777777773</v>
      </c>
      <c r="K411">
        <v>1466628144</v>
      </c>
      <c r="L411" s="10">
        <f t="shared" si="37"/>
        <v>42573.862777777773</v>
      </c>
      <c r="M411" t="b">
        <v>0</v>
      </c>
      <c r="N411">
        <v>15</v>
      </c>
      <c r="O411" t="b">
        <v>1</v>
      </c>
      <c r="P411" t="s">
        <v>8269</v>
      </c>
      <c r="Q411" s="6">
        <f t="shared" si="38"/>
        <v>1.3680000000000001</v>
      </c>
      <c r="R411" s="8">
        <f t="shared" si="39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0">
        <f t="shared" si="36"/>
        <v>42173.981446759266</v>
      </c>
      <c r="K412">
        <v>1429486397</v>
      </c>
      <c r="L412" s="10">
        <f t="shared" si="37"/>
        <v>42173.981446759266</v>
      </c>
      <c r="M412" t="b">
        <v>0</v>
      </c>
      <c r="N412">
        <v>7</v>
      </c>
      <c r="O412" t="b">
        <v>1</v>
      </c>
      <c r="P412" t="s">
        <v>8269</v>
      </c>
      <c r="Q412" s="6">
        <f t="shared" si="38"/>
        <v>1.2829999999999999</v>
      </c>
      <c r="R412" s="8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 t="shared" si="36"/>
        <v>41630.208333333336</v>
      </c>
      <c r="K413">
        <v>1384920804</v>
      </c>
      <c r="L413" s="10">
        <f t="shared" si="37"/>
        <v>41630.208333333336</v>
      </c>
      <c r="M413" t="b">
        <v>0</v>
      </c>
      <c r="N413">
        <v>241</v>
      </c>
      <c r="O413" t="b">
        <v>1</v>
      </c>
      <c r="P413" t="s">
        <v>8269</v>
      </c>
      <c r="Q413" s="6">
        <f t="shared" si="38"/>
        <v>1.0105</v>
      </c>
      <c r="R413" s="8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 t="shared" si="36"/>
        <v>41115.742800925924</v>
      </c>
      <c r="K414">
        <v>1341856178</v>
      </c>
      <c r="L414" s="10">
        <f t="shared" si="37"/>
        <v>41115.742800925924</v>
      </c>
      <c r="M414" t="b">
        <v>0</v>
      </c>
      <c r="N414">
        <v>55</v>
      </c>
      <c r="O414" t="b">
        <v>1</v>
      </c>
      <c r="P414" t="s">
        <v>8269</v>
      </c>
      <c r="Q414" s="6">
        <f t="shared" si="38"/>
        <v>1.2684</v>
      </c>
      <c r="R414" s="8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 t="shared" si="36"/>
        <v>41109.877442129626</v>
      </c>
      <c r="K415">
        <v>1340139811</v>
      </c>
      <c r="L415" s="10">
        <f t="shared" si="37"/>
        <v>41109.877442129626</v>
      </c>
      <c r="M415" t="b">
        <v>0</v>
      </c>
      <c r="N415">
        <v>171</v>
      </c>
      <c r="O415" t="b">
        <v>1</v>
      </c>
      <c r="P415" t="s">
        <v>8269</v>
      </c>
      <c r="Q415" s="6">
        <f t="shared" si="38"/>
        <v>1.0508593749999999</v>
      </c>
      <c r="R415" s="8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 t="shared" si="36"/>
        <v>41559.063252314816</v>
      </c>
      <c r="K416">
        <v>1378949465</v>
      </c>
      <c r="L416" s="10">
        <f t="shared" si="37"/>
        <v>41559.063252314816</v>
      </c>
      <c r="M416" t="b">
        <v>0</v>
      </c>
      <c r="N416">
        <v>208</v>
      </c>
      <c r="O416" t="b">
        <v>1</v>
      </c>
      <c r="P416" t="s">
        <v>8269</v>
      </c>
      <c r="Q416" s="6">
        <f t="shared" si="38"/>
        <v>1.0285405405405406</v>
      </c>
      <c r="R416" s="8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0">
        <f t="shared" si="36"/>
        <v>41929.5</v>
      </c>
      <c r="K417">
        <v>1411417602</v>
      </c>
      <c r="L417" s="10">
        <f t="shared" si="37"/>
        <v>41929.5</v>
      </c>
      <c r="M417" t="b">
        <v>0</v>
      </c>
      <c r="N417">
        <v>21</v>
      </c>
      <c r="O417" t="b">
        <v>1</v>
      </c>
      <c r="P417" t="s">
        <v>8269</v>
      </c>
      <c r="Q417" s="6">
        <f t="shared" si="38"/>
        <v>1.0214714285714286</v>
      </c>
      <c r="R417" s="8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 t="shared" si="36"/>
        <v>41678.396192129629</v>
      </c>
      <c r="K418">
        <v>1389259831</v>
      </c>
      <c r="L418" s="10">
        <f t="shared" si="37"/>
        <v>41678.396192129629</v>
      </c>
      <c r="M418" t="b">
        <v>0</v>
      </c>
      <c r="N418">
        <v>25</v>
      </c>
      <c r="O418" t="b">
        <v>1</v>
      </c>
      <c r="P418" t="s">
        <v>8269</v>
      </c>
      <c r="Q418" s="6">
        <f t="shared" si="38"/>
        <v>1.2021700000000002</v>
      </c>
      <c r="R418" s="8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 t="shared" si="36"/>
        <v>41372.189583333333</v>
      </c>
      <c r="K419">
        <v>1364426260</v>
      </c>
      <c r="L419" s="10">
        <f t="shared" si="37"/>
        <v>41372.189583333333</v>
      </c>
      <c r="M419" t="b">
        <v>0</v>
      </c>
      <c r="N419">
        <v>52</v>
      </c>
      <c r="O419" t="b">
        <v>1</v>
      </c>
      <c r="P419" t="s">
        <v>8269</v>
      </c>
      <c r="Q419" s="6">
        <f t="shared" si="38"/>
        <v>1.0024761904761905</v>
      </c>
      <c r="R419" s="8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 t="shared" si="36"/>
        <v>42208.282372685186</v>
      </c>
      <c r="K420">
        <v>1435041997</v>
      </c>
      <c r="L420" s="10">
        <f t="shared" si="37"/>
        <v>42208.282372685186</v>
      </c>
      <c r="M420" t="b">
        <v>0</v>
      </c>
      <c r="N420">
        <v>104</v>
      </c>
      <c r="O420" t="b">
        <v>1</v>
      </c>
      <c r="P420" t="s">
        <v>8269</v>
      </c>
      <c r="Q420" s="6">
        <f t="shared" si="38"/>
        <v>1.0063392857142857</v>
      </c>
      <c r="R420" s="8">
        <f t="shared" si="39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 t="shared" si="36"/>
        <v>41454.842442129629</v>
      </c>
      <c r="K421">
        <v>1367352787</v>
      </c>
      <c r="L421" s="10">
        <f t="shared" si="37"/>
        <v>41454.842442129629</v>
      </c>
      <c r="M421" t="b">
        <v>0</v>
      </c>
      <c r="N421">
        <v>73</v>
      </c>
      <c r="O421" t="b">
        <v>1</v>
      </c>
      <c r="P421" t="s">
        <v>8269</v>
      </c>
      <c r="Q421" s="6">
        <f t="shared" si="38"/>
        <v>1.004375</v>
      </c>
      <c r="R421" s="8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 t="shared" si="36"/>
        <v>41712.194803240738</v>
      </c>
      <c r="K422">
        <v>1392183631</v>
      </c>
      <c r="L422" s="10">
        <f t="shared" si="37"/>
        <v>41712.194803240738</v>
      </c>
      <c r="M422" t="b">
        <v>0</v>
      </c>
      <c r="N422">
        <v>3</v>
      </c>
      <c r="O422" t="b">
        <v>0</v>
      </c>
      <c r="P422" t="s">
        <v>8270</v>
      </c>
      <c r="Q422" s="6">
        <f t="shared" si="38"/>
        <v>4.3939393939393936E-3</v>
      </c>
      <c r="R422" s="8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 t="shared" si="36"/>
        <v>42237.491388888884</v>
      </c>
      <c r="K423">
        <v>1434973656</v>
      </c>
      <c r="L423" s="10">
        <f t="shared" si="37"/>
        <v>42237.491388888884</v>
      </c>
      <c r="M423" t="b">
        <v>0</v>
      </c>
      <c r="N423">
        <v>6</v>
      </c>
      <c r="O423" t="b">
        <v>0</v>
      </c>
      <c r="P423" t="s">
        <v>8270</v>
      </c>
      <c r="Q423" s="6">
        <f t="shared" si="38"/>
        <v>2.0066666666666667E-2</v>
      </c>
      <c r="R423" s="8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 t="shared" si="36"/>
        <v>41893.260381944441</v>
      </c>
      <c r="K424">
        <v>1407824097</v>
      </c>
      <c r="L424" s="10">
        <f t="shared" si="37"/>
        <v>41893.260381944441</v>
      </c>
      <c r="M424" t="b">
        <v>0</v>
      </c>
      <c r="N424">
        <v>12</v>
      </c>
      <c r="O424" t="b">
        <v>0</v>
      </c>
      <c r="P424" t="s">
        <v>8270</v>
      </c>
      <c r="Q424" s="6">
        <f t="shared" si="38"/>
        <v>1.0749999999999999E-2</v>
      </c>
      <c r="R424" s="8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 t="shared" si="36"/>
        <v>41430.92627314815</v>
      </c>
      <c r="K425">
        <v>1367878430</v>
      </c>
      <c r="L425" s="10">
        <f t="shared" si="37"/>
        <v>41430.92627314815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38"/>
        <v>7.6499999999999997E-3</v>
      </c>
      <c r="R425" s="8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 t="shared" si="36"/>
        <v>40994.334479166668</v>
      </c>
      <c r="K426">
        <v>1327568499</v>
      </c>
      <c r="L426" s="10">
        <f t="shared" si="37"/>
        <v>40994.334479166668</v>
      </c>
      <c r="M426" t="b">
        <v>0</v>
      </c>
      <c r="N426">
        <v>5</v>
      </c>
      <c r="O426" t="b">
        <v>0</v>
      </c>
      <c r="P426" t="s">
        <v>8270</v>
      </c>
      <c r="Q426" s="6">
        <f t="shared" si="38"/>
        <v>6.7966666666666675E-2</v>
      </c>
      <c r="R426" s="8">
        <f t="shared" si="39"/>
        <v>40.78</v>
      </c>
      <c r="S426" t="str">
        <f t="shared" si="40"/>
        <v>film &amp; video</v>
      </c>
      <c r="T426" t="str">
        <f t="shared" si="41"/>
        <v>animation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 t="shared" si="36"/>
        <v>42335.902824074074</v>
      </c>
      <c r="K427">
        <v>1443472804</v>
      </c>
      <c r="L427" s="10">
        <f t="shared" si="37"/>
        <v>42335.902824074074</v>
      </c>
      <c r="M427" t="b">
        <v>0</v>
      </c>
      <c r="N427">
        <v>2</v>
      </c>
      <c r="O427" t="b">
        <v>0</v>
      </c>
      <c r="P427" t="s">
        <v>8270</v>
      </c>
      <c r="Q427" s="6">
        <f t="shared" si="38"/>
        <v>1.2E-4</v>
      </c>
      <c r="R427" s="8">
        <f t="shared" si="39"/>
        <v>3</v>
      </c>
      <c r="S427" t="str">
        <f t="shared" si="40"/>
        <v>film &amp; video</v>
      </c>
      <c r="T427" t="str">
        <f t="shared" si="41"/>
        <v>animation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 t="shared" si="36"/>
        <v>42430.711967592593</v>
      </c>
      <c r="K428">
        <v>1454259914</v>
      </c>
      <c r="L428" s="10">
        <f t="shared" si="37"/>
        <v>42430.711967592593</v>
      </c>
      <c r="M428" t="b">
        <v>0</v>
      </c>
      <c r="N428">
        <v>8</v>
      </c>
      <c r="O428" t="b">
        <v>0</v>
      </c>
      <c r="P428" t="s">
        <v>8270</v>
      </c>
      <c r="Q428" s="6">
        <f t="shared" si="38"/>
        <v>1.3299999999999999E-2</v>
      </c>
      <c r="R428" s="8">
        <f t="shared" si="39"/>
        <v>16.625</v>
      </c>
      <c r="S428" t="str">
        <f t="shared" si="40"/>
        <v>film &amp; video</v>
      </c>
      <c r="T428" t="str">
        <f t="shared" si="41"/>
        <v>animation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 t="shared" si="36"/>
        <v>42299.790972222225</v>
      </c>
      <c r="K429">
        <v>1444340940</v>
      </c>
      <c r="L429" s="10">
        <f t="shared" si="37"/>
        <v>42299.790972222225</v>
      </c>
      <c r="M429" t="b">
        <v>0</v>
      </c>
      <c r="N429">
        <v>0</v>
      </c>
      <c r="O429" t="b">
        <v>0</v>
      </c>
      <c r="P429" t="s">
        <v>8270</v>
      </c>
      <c r="Q429" s="6">
        <f t="shared" si="38"/>
        <v>0</v>
      </c>
      <c r="R429" s="8">
        <f t="shared" si="39"/>
        <v>0</v>
      </c>
      <c r="S429" t="str">
        <f t="shared" si="40"/>
        <v>film &amp; video</v>
      </c>
      <c r="T429" t="str">
        <f t="shared" si="41"/>
        <v>animation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 t="shared" si="36"/>
        <v>41806.916666666664</v>
      </c>
      <c r="K430">
        <v>1400523845</v>
      </c>
      <c r="L430" s="10">
        <f t="shared" si="37"/>
        <v>41806.916666666664</v>
      </c>
      <c r="M430" t="b">
        <v>0</v>
      </c>
      <c r="N430">
        <v>13</v>
      </c>
      <c r="O430" t="b">
        <v>0</v>
      </c>
      <c r="P430" t="s">
        <v>8270</v>
      </c>
      <c r="Q430" s="6">
        <f t="shared" si="38"/>
        <v>5.6333333333333332E-2</v>
      </c>
      <c r="R430" s="8">
        <f t="shared" si="39"/>
        <v>52</v>
      </c>
      <c r="S430" t="str">
        <f t="shared" si="40"/>
        <v>film &amp; video</v>
      </c>
      <c r="T430" t="str">
        <f t="shared" si="41"/>
        <v>animation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 t="shared" si="36"/>
        <v>40144.207638888889</v>
      </c>
      <c r="K431">
        <v>1252964282</v>
      </c>
      <c r="L431" s="10">
        <f t="shared" si="37"/>
        <v>40144.207638888889</v>
      </c>
      <c r="M431" t="b">
        <v>0</v>
      </c>
      <c r="N431">
        <v>0</v>
      </c>
      <c r="O431" t="b">
        <v>0</v>
      </c>
      <c r="P431" t="s">
        <v>8270</v>
      </c>
      <c r="Q431" s="6">
        <f t="shared" si="38"/>
        <v>0</v>
      </c>
      <c r="R431" s="8">
        <f t="shared" si="39"/>
        <v>0</v>
      </c>
      <c r="S431" t="str">
        <f t="shared" si="40"/>
        <v>film &amp; video</v>
      </c>
      <c r="T431" t="str">
        <f t="shared" si="41"/>
        <v>animation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 t="shared" si="36"/>
        <v>41528.107256944444</v>
      </c>
      <c r="K432">
        <v>1377570867</v>
      </c>
      <c r="L432" s="10">
        <f t="shared" si="37"/>
        <v>41528.107256944444</v>
      </c>
      <c r="M432" t="b">
        <v>0</v>
      </c>
      <c r="N432">
        <v>5</v>
      </c>
      <c r="O432" t="b">
        <v>0</v>
      </c>
      <c r="P432" t="s">
        <v>8270</v>
      </c>
      <c r="Q432" s="6">
        <f t="shared" si="38"/>
        <v>2.4E-2</v>
      </c>
      <c r="R432" s="8">
        <f t="shared" si="39"/>
        <v>4.8</v>
      </c>
      <c r="S432" t="str">
        <f t="shared" si="40"/>
        <v>film &amp; video</v>
      </c>
      <c r="T432" t="str">
        <f t="shared" si="41"/>
        <v>animation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0">
        <f t="shared" si="36"/>
        <v>42556.871331018512</v>
      </c>
      <c r="K433">
        <v>1465160083</v>
      </c>
      <c r="L433" s="10">
        <f t="shared" si="37"/>
        <v>42556.871331018512</v>
      </c>
      <c r="M433" t="b">
        <v>0</v>
      </c>
      <c r="N433">
        <v>8</v>
      </c>
      <c r="O433" t="b">
        <v>0</v>
      </c>
      <c r="P433" t="s">
        <v>8270</v>
      </c>
      <c r="Q433" s="6">
        <f t="shared" si="38"/>
        <v>0.13833333333333334</v>
      </c>
      <c r="R433" s="8">
        <f t="shared" si="39"/>
        <v>51.875</v>
      </c>
      <c r="S433" t="str">
        <f t="shared" si="40"/>
        <v>film &amp; video</v>
      </c>
      <c r="T433" t="str">
        <f t="shared" si="41"/>
        <v>animation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 t="shared" si="36"/>
        <v>42298.726631944446</v>
      </c>
      <c r="K434">
        <v>1440264381</v>
      </c>
      <c r="L434" s="10">
        <f t="shared" si="37"/>
        <v>42298.726631944446</v>
      </c>
      <c r="M434" t="b">
        <v>0</v>
      </c>
      <c r="N434">
        <v>8</v>
      </c>
      <c r="O434" t="b">
        <v>0</v>
      </c>
      <c r="P434" t="s">
        <v>8270</v>
      </c>
      <c r="Q434" s="6">
        <f t="shared" si="38"/>
        <v>9.5000000000000001E-2</v>
      </c>
      <c r="R434" s="8">
        <f t="shared" si="39"/>
        <v>71.25</v>
      </c>
      <c r="S434" t="str">
        <f t="shared" si="40"/>
        <v>film &amp; video</v>
      </c>
      <c r="T434" t="str">
        <f t="shared" si="41"/>
        <v>animation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 t="shared" si="36"/>
        <v>42288.629884259266</v>
      </c>
      <c r="K435">
        <v>1439392022</v>
      </c>
      <c r="L435" s="10">
        <f t="shared" si="37"/>
        <v>42288.629884259266</v>
      </c>
      <c r="M435" t="b">
        <v>0</v>
      </c>
      <c r="N435">
        <v>0</v>
      </c>
      <c r="O435" t="b">
        <v>0</v>
      </c>
      <c r="P435" t="s">
        <v>8270</v>
      </c>
      <c r="Q435" s="6">
        <f t="shared" si="38"/>
        <v>0</v>
      </c>
      <c r="R435" s="8">
        <f t="shared" si="39"/>
        <v>0</v>
      </c>
      <c r="S435" t="str">
        <f t="shared" si="40"/>
        <v>film &amp; video</v>
      </c>
      <c r="T435" t="str">
        <f t="shared" si="41"/>
        <v>animation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 t="shared" si="36"/>
        <v>41609.876180555555</v>
      </c>
      <c r="K436">
        <v>1383076902</v>
      </c>
      <c r="L436" s="10">
        <f t="shared" si="37"/>
        <v>41609.876180555555</v>
      </c>
      <c r="M436" t="b">
        <v>0</v>
      </c>
      <c r="N436">
        <v>2</v>
      </c>
      <c r="O436" t="b">
        <v>0</v>
      </c>
      <c r="P436" t="s">
        <v>8270</v>
      </c>
      <c r="Q436" s="6">
        <f t="shared" si="38"/>
        <v>0.05</v>
      </c>
      <c r="R436" s="8">
        <f t="shared" si="39"/>
        <v>62.5</v>
      </c>
      <c r="S436" t="str">
        <f t="shared" si="40"/>
        <v>film &amp; video</v>
      </c>
      <c r="T436" t="str">
        <f t="shared" si="41"/>
        <v>animation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 t="shared" si="36"/>
        <v>41530.747453703705</v>
      </c>
      <c r="K437">
        <v>1376502980</v>
      </c>
      <c r="L437" s="10">
        <f t="shared" si="37"/>
        <v>41530.747453703705</v>
      </c>
      <c r="M437" t="b">
        <v>0</v>
      </c>
      <c r="N437">
        <v>3</v>
      </c>
      <c r="O437" t="b">
        <v>0</v>
      </c>
      <c r="P437" t="s">
        <v>8270</v>
      </c>
      <c r="Q437" s="6">
        <f t="shared" si="38"/>
        <v>2.7272727272727273E-5</v>
      </c>
      <c r="R437" s="8">
        <f t="shared" si="39"/>
        <v>1</v>
      </c>
      <c r="S437" t="str">
        <f t="shared" si="40"/>
        <v>film &amp; video</v>
      </c>
      <c r="T437" t="str">
        <f t="shared" si="41"/>
        <v>animation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 t="shared" si="36"/>
        <v>41486.36241898148</v>
      </c>
      <c r="K438">
        <v>1372668113</v>
      </c>
      <c r="L438" s="10">
        <f t="shared" si="37"/>
        <v>41486.36241898148</v>
      </c>
      <c r="M438" t="b">
        <v>0</v>
      </c>
      <c r="N438">
        <v>0</v>
      </c>
      <c r="O438" t="b">
        <v>0</v>
      </c>
      <c r="P438" t="s">
        <v>8270</v>
      </c>
      <c r="Q438" s="6">
        <f t="shared" si="38"/>
        <v>0</v>
      </c>
      <c r="R438" s="8">
        <f t="shared" si="39"/>
        <v>0</v>
      </c>
      <c r="S438" t="str">
        <f t="shared" si="40"/>
        <v>film &amp; video</v>
      </c>
      <c r="T438" t="str">
        <f t="shared" si="41"/>
        <v>animation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0">
        <f t="shared" si="36"/>
        <v>42651.31858796296</v>
      </c>
      <c r="K439">
        <v>1470728326</v>
      </c>
      <c r="L439" s="10">
        <f t="shared" si="37"/>
        <v>42651.31858796296</v>
      </c>
      <c r="M439" t="b">
        <v>0</v>
      </c>
      <c r="N439">
        <v>0</v>
      </c>
      <c r="O439" t="b">
        <v>0</v>
      </c>
      <c r="P439" t="s">
        <v>8270</v>
      </c>
      <c r="Q439" s="6">
        <f t="shared" si="38"/>
        <v>0</v>
      </c>
      <c r="R439" s="8">
        <f t="shared" si="39"/>
        <v>0</v>
      </c>
      <c r="S439" t="str">
        <f t="shared" si="40"/>
        <v>film &amp; video</v>
      </c>
      <c r="T439" t="str">
        <f t="shared" si="41"/>
        <v>animation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 t="shared" si="36"/>
        <v>42326.302754629629</v>
      </c>
      <c r="K440">
        <v>1445235358</v>
      </c>
      <c r="L440" s="10">
        <f t="shared" si="37"/>
        <v>42326.302754629629</v>
      </c>
      <c r="M440" t="b">
        <v>0</v>
      </c>
      <c r="N440">
        <v>11</v>
      </c>
      <c r="O440" t="b">
        <v>0</v>
      </c>
      <c r="P440" t="s">
        <v>8270</v>
      </c>
      <c r="Q440" s="6">
        <f t="shared" si="38"/>
        <v>9.3799999999999994E-2</v>
      </c>
      <c r="R440" s="8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 t="shared" si="36"/>
        <v>41929.761782407404</v>
      </c>
      <c r="K441">
        <v>1412705818</v>
      </c>
      <c r="L441" s="10">
        <f t="shared" si="37"/>
        <v>41929.761782407404</v>
      </c>
      <c r="M441" t="b">
        <v>0</v>
      </c>
      <c r="N441">
        <v>0</v>
      </c>
      <c r="O441" t="b">
        <v>0</v>
      </c>
      <c r="P441" t="s">
        <v>8270</v>
      </c>
      <c r="Q441" s="6">
        <f t="shared" si="38"/>
        <v>0</v>
      </c>
      <c r="R441" s="8">
        <f t="shared" si="39"/>
        <v>0</v>
      </c>
      <c r="S441" t="str">
        <f t="shared" si="40"/>
        <v>film &amp; video</v>
      </c>
      <c r="T441" t="str">
        <f t="shared" si="41"/>
        <v>animation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 t="shared" si="36"/>
        <v>42453.943900462968</v>
      </c>
      <c r="K442">
        <v>1456270753</v>
      </c>
      <c r="L442" s="10">
        <f t="shared" si="37"/>
        <v>42453.943900462968</v>
      </c>
      <c r="M442" t="b">
        <v>0</v>
      </c>
      <c r="N442">
        <v>1</v>
      </c>
      <c r="O442" t="b">
        <v>0</v>
      </c>
      <c r="P442" t="s">
        <v>8270</v>
      </c>
      <c r="Q442" s="6">
        <f t="shared" si="38"/>
        <v>1E-3</v>
      </c>
      <c r="R442" s="8">
        <f t="shared" si="39"/>
        <v>5</v>
      </c>
      <c r="S442" t="str">
        <f t="shared" si="40"/>
        <v>film &amp; video</v>
      </c>
      <c r="T442" t="str">
        <f t="shared" si="41"/>
        <v>animation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0">
        <f t="shared" si="36"/>
        <v>41580.793935185182</v>
      </c>
      <c r="K443">
        <v>1380826996</v>
      </c>
      <c r="L443" s="10">
        <f t="shared" si="37"/>
        <v>41580.793935185182</v>
      </c>
      <c r="M443" t="b">
        <v>0</v>
      </c>
      <c r="N443">
        <v>0</v>
      </c>
      <c r="O443" t="b">
        <v>0</v>
      </c>
      <c r="P443" t="s">
        <v>8270</v>
      </c>
      <c r="Q443" s="6">
        <f t="shared" si="38"/>
        <v>0</v>
      </c>
      <c r="R443" s="8">
        <f t="shared" si="39"/>
        <v>0</v>
      </c>
      <c r="S443" t="str">
        <f t="shared" si="40"/>
        <v>film &amp; video</v>
      </c>
      <c r="T443" t="str">
        <f t="shared" si="41"/>
        <v>animation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 t="shared" si="36"/>
        <v>42054.888692129629</v>
      </c>
      <c r="K444">
        <v>1421788783</v>
      </c>
      <c r="L444" s="10">
        <f t="shared" si="37"/>
        <v>42054.888692129629</v>
      </c>
      <c r="M444" t="b">
        <v>0</v>
      </c>
      <c r="N444">
        <v>17</v>
      </c>
      <c r="O444" t="b">
        <v>0</v>
      </c>
      <c r="P444" t="s">
        <v>8270</v>
      </c>
      <c r="Q444" s="6">
        <f t="shared" si="38"/>
        <v>0.39358823529411763</v>
      </c>
      <c r="R444" s="8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0">
        <f t="shared" si="36"/>
        <v>41680.015057870369</v>
      </c>
      <c r="K445">
        <v>1389399701</v>
      </c>
      <c r="L445" s="10">
        <f t="shared" si="37"/>
        <v>41680.015057870369</v>
      </c>
      <c r="M445" t="b">
        <v>0</v>
      </c>
      <c r="N445">
        <v>2</v>
      </c>
      <c r="O445" t="b">
        <v>0</v>
      </c>
      <c r="P445" t="s">
        <v>8270</v>
      </c>
      <c r="Q445" s="6">
        <f t="shared" si="38"/>
        <v>1E-3</v>
      </c>
      <c r="R445" s="8">
        <f t="shared" si="39"/>
        <v>5</v>
      </c>
      <c r="S445" t="str">
        <f t="shared" si="40"/>
        <v>film &amp; video</v>
      </c>
      <c r="T445" t="str">
        <f t="shared" si="41"/>
        <v>animation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 t="shared" si="36"/>
        <v>40954.906956018516</v>
      </c>
      <c r="K446">
        <v>1324158361</v>
      </c>
      <c r="L446" s="10">
        <f t="shared" si="37"/>
        <v>40954.906956018516</v>
      </c>
      <c r="M446" t="b">
        <v>0</v>
      </c>
      <c r="N446">
        <v>1</v>
      </c>
      <c r="O446" t="b">
        <v>0</v>
      </c>
      <c r="P446" t="s">
        <v>8270</v>
      </c>
      <c r="Q446" s="6">
        <f t="shared" si="38"/>
        <v>0.05</v>
      </c>
      <c r="R446" s="8">
        <f t="shared" si="39"/>
        <v>50</v>
      </c>
      <c r="S446" t="str">
        <f t="shared" si="40"/>
        <v>film &amp; video</v>
      </c>
      <c r="T446" t="str">
        <f t="shared" si="41"/>
        <v>animation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 t="shared" si="36"/>
        <v>42145.335358796292</v>
      </c>
      <c r="K447">
        <v>1430899375</v>
      </c>
      <c r="L447" s="10">
        <f t="shared" si="37"/>
        <v>42145.335358796292</v>
      </c>
      <c r="M447" t="b">
        <v>0</v>
      </c>
      <c r="N447">
        <v>2</v>
      </c>
      <c r="O447" t="b">
        <v>0</v>
      </c>
      <c r="P447" t="s">
        <v>8270</v>
      </c>
      <c r="Q447" s="6">
        <f t="shared" si="38"/>
        <v>3.3333333333333335E-5</v>
      </c>
      <c r="R447" s="8">
        <f t="shared" si="39"/>
        <v>1</v>
      </c>
      <c r="S447" t="str">
        <f t="shared" si="40"/>
        <v>film &amp; video</v>
      </c>
      <c r="T447" t="str">
        <f t="shared" si="41"/>
        <v>animation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 t="shared" si="36"/>
        <v>42067.083564814813</v>
      </c>
      <c r="K448">
        <v>1422842420</v>
      </c>
      <c r="L448" s="10">
        <f t="shared" si="37"/>
        <v>42067.083564814813</v>
      </c>
      <c r="M448" t="b">
        <v>0</v>
      </c>
      <c r="N448">
        <v>16</v>
      </c>
      <c r="O448" t="b">
        <v>0</v>
      </c>
      <c r="P448" t="s">
        <v>8270</v>
      </c>
      <c r="Q448" s="6">
        <f t="shared" si="38"/>
        <v>7.2952380952380949E-2</v>
      </c>
      <c r="R448" s="8">
        <f t="shared" si="39"/>
        <v>47.875</v>
      </c>
      <c r="S448" t="str">
        <f t="shared" si="40"/>
        <v>film &amp; video</v>
      </c>
      <c r="T448" t="str">
        <f t="shared" si="41"/>
        <v>animation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0">
        <f t="shared" si="36"/>
        <v>41356.513460648144</v>
      </c>
      <c r="K449">
        <v>1361884763</v>
      </c>
      <c r="L449" s="10">
        <f t="shared" si="37"/>
        <v>41356.513460648144</v>
      </c>
      <c r="M449" t="b">
        <v>0</v>
      </c>
      <c r="N449">
        <v>1</v>
      </c>
      <c r="O449" t="b">
        <v>0</v>
      </c>
      <c r="P449" t="s">
        <v>8270</v>
      </c>
      <c r="Q449" s="6">
        <f t="shared" si="38"/>
        <v>1.6666666666666666E-4</v>
      </c>
      <c r="R449" s="8">
        <f t="shared" si="39"/>
        <v>5</v>
      </c>
      <c r="S449" t="str">
        <f t="shared" si="40"/>
        <v>film &amp; video</v>
      </c>
      <c r="T449" t="str">
        <f t="shared" si="41"/>
        <v>animation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 t="shared" si="36"/>
        <v>41773.758043981477</v>
      </c>
      <c r="K450">
        <v>1398363095</v>
      </c>
      <c r="L450" s="10">
        <f t="shared" si="37"/>
        <v>41773.758043981477</v>
      </c>
      <c r="M450" t="b">
        <v>0</v>
      </c>
      <c r="N450">
        <v>4</v>
      </c>
      <c r="O450" t="b">
        <v>0</v>
      </c>
      <c r="P450" t="s">
        <v>8270</v>
      </c>
      <c r="Q450" s="6">
        <f t="shared" si="38"/>
        <v>3.2804E-2</v>
      </c>
      <c r="R450" s="8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0">
        <f t="shared" ref="J451:J514" si="42">I451/60/60/24 + DATE(1970,1,1)</f>
        <v>41564.568113425928</v>
      </c>
      <c r="K451">
        <v>1379425085</v>
      </c>
      <c r="L451" s="10">
        <f t="shared" ref="L451:L514" si="43">I451/60/60/24 + DATE(1970,1,1)</f>
        <v>41564.568113425928</v>
      </c>
      <c r="M451" t="b">
        <v>0</v>
      </c>
      <c r="N451">
        <v>5</v>
      </c>
      <c r="O451" t="b">
        <v>0</v>
      </c>
      <c r="P451" t="s">
        <v>8270</v>
      </c>
      <c r="Q451" s="6">
        <f t="shared" ref="Q451:Q514" si="44">E451/D451</f>
        <v>2.2499999999999999E-2</v>
      </c>
      <c r="R451" s="8">
        <f t="shared" ref="R451:R514" si="45">IFERROR(E451/N451,0)</f>
        <v>9</v>
      </c>
      <c r="S451" t="str">
        <f t="shared" ref="S451:S514" si="46">LEFT(P451,SEARCH("/",P451)-1)</f>
        <v>film &amp; video</v>
      </c>
      <c r="T451" t="str">
        <f t="shared" ref="T451:T514" si="47">RIGHT(P451,LEN(P451)-SEARCH("/",P451))</f>
        <v>animation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 t="shared" si="42"/>
        <v>41684.946759259255</v>
      </c>
      <c r="K452">
        <v>1389825800</v>
      </c>
      <c r="L452" s="10">
        <f t="shared" si="43"/>
        <v>41684.946759259255</v>
      </c>
      <c r="M452" t="b">
        <v>0</v>
      </c>
      <c r="N452">
        <v>7</v>
      </c>
      <c r="O452" t="b">
        <v>0</v>
      </c>
      <c r="P452" t="s">
        <v>8270</v>
      </c>
      <c r="Q452" s="6">
        <f t="shared" si="44"/>
        <v>7.92E-3</v>
      </c>
      <c r="R452" s="8">
        <f t="shared" si="45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 t="shared" si="42"/>
        <v>41664.715173611112</v>
      </c>
      <c r="K453">
        <v>1388077791</v>
      </c>
      <c r="L453" s="10">
        <f t="shared" si="43"/>
        <v>41664.715173611112</v>
      </c>
      <c r="M453" t="b">
        <v>0</v>
      </c>
      <c r="N453">
        <v>0</v>
      </c>
      <c r="O453" t="b">
        <v>0</v>
      </c>
      <c r="P453" t="s">
        <v>8270</v>
      </c>
      <c r="Q453" s="6">
        <f t="shared" si="44"/>
        <v>0</v>
      </c>
      <c r="R453" s="8">
        <f t="shared" si="45"/>
        <v>0</v>
      </c>
      <c r="S453" t="str">
        <f t="shared" si="46"/>
        <v>film &amp; video</v>
      </c>
      <c r="T453" t="str">
        <f t="shared" si="47"/>
        <v>animation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 t="shared" si="42"/>
        <v>42137.703877314809</v>
      </c>
      <c r="K454">
        <v>1428944015</v>
      </c>
      <c r="L454" s="10">
        <f t="shared" si="43"/>
        <v>42137.703877314809</v>
      </c>
      <c r="M454" t="b">
        <v>0</v>
      </c>
      <c r="N454">
        <v>12</v>
      </c>
      <c r="O454" t="b">
        <v>0</v>
      </c>
      <c r="P454" t="s">
        <v>8270</v>
      </c>
      <c r="Q454" s="6">
        <f t="shared" si="44"/>
        <v>0.64</v>
      </c>
      <c r="R454" s="8">
        <f t="shared" si="45"/>
        <v>40</v>
      </c>
      <c r="S454" t="str">
        <f t="shared" si="46"/>
        <v>film &amp; video</v>
      </c>
      <c r="T454" t="str">
        <f t="shared" si="47"/>
        <v>animation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 t="shared" si="42"/>
        <v>42054.824988425928</v>
      </c>
      <c r="K455">
        <v>1422992879</v>
      </c>
      <c r="L455" s="10">
        <f t="shared" si="43"/>
        <v>42054.824988425928</v>
      </c>
      <c r="M455" t="b">
        <v>0</v>
      </c>
      <c r="N455">
        <v>2</v>
      </c>
      <c r="O455" t="b">
        <v>0</v>
      </c>
      <c r="P455" t="s">
        <v>8270</v>
      </c>
      <c r="Q455" s="6">
        <f t="shared" si="44"/>
        <v>2.740447957839262E-4</v>
      </c>
      <c r="R455" s="8">
        <f t="shared" si="45"/>
        <v>13</v>
      </c>
      <c r="S455" t="str">
        <f t="shared" si="46"/>
        <v>film &amp; video</v>
      </c>
      <c r="T455" t="str">
        <f t="shared" si="47"/>
        <v>animation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 t="shared" si="42"/>
        <v>41969.551388888889</v>
      </c>
      <c r="K456">
        <v>1414343571</v>
      </c>
      <c r="L456" s="10">
        <f t="shared" si="43"/>
        <v>41969.551388888889</v>
      </c>
      <c r="M456" t="b">
        <v>0</v>
      </c>
      <c r="N456">
        <v>5</v>
      </c>
      <c r="O456" t="b">
        <v>0</v>
      </c>
      <c r="P456" t="s">
        <v>8270</v>
      </c>
      <c r="Q456" s="6">
        <f t="shared" si="44"/>
        <v>8.2000000000000007E-3</v>
      </c>
      <c r="R456" s="8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 t="shared" si="42"/>
        <v>41016.021527777775</v>
      </c>
      <c r="K457">
        <v>1330733022</v>
      </c>
      <c r="L457" s="10">
        <f t="shared" si="43"/>
        <v>41016.021527777775</v>
      </c>
      <c r="M457" t="b">
        <v>0</v>
      </c>
      <c r="N457">
        <v>2</v>
      </c>
      <c r="O457" t="b">
        <v>0</v>
      </c>
      <c r="P457" t="s">
        <v>8270</v>
      </c>
      <c r="Q457" s="6">
        <f t="shared" si="44"/>
        <v>6.9230769230769226E-4</v>
      </c>
      <c r="R457" s="8">
        <f t="shared" si="45"/>
        <v>22.5</v>
      </c>
      <c r="S457" t="str">
        <f t="shared" si="46"/>
        <v>film &amp; video</v>
      </c>
      <c r="T457" t="str">
        <f t="shared" si="47"/>
        <v>animation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 t="shared" si="42"/>
        <v>41569.165972222225</v>
      </c>
      <c r="K458">
        <v>1380559201</v>
      </c>
      <c r="L458" s="10">
        <f t="shared" si="43"/>
        <v>41569.165972222225</v>
      </c>
      <c r="M458" t="b">
        <v>0</v>
      </c>
      <c r="N458">
        <v>3</v>
      </c>
      <c r="O458" t="b">
        <v>0</v>
      </c>
      <c r="P458" t="s">
        <v>8270</v>
      </c>
      <c r="Q458" s="6">
        <f t="shared" si="44"/>
        <v>6.8631863186318634E-3</v>
      </c>
      <c r="R458" s="8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0">
        <f t="shared" si="42"/>
        <v>41867.767500000002</v>
      </c>
      <c r="K459">
        <v>1405621512</v>
      </c>
      <c r="L459" s="10">
        <f t="shared" si="43"/>
        <v>41867.767500000002</v>
      </c>
      <c r="M459" t="b">
        <v>0</v>
      </c>
      <c r="N459">
        <v>0</v>
      </c>
      <c r="O459" t="b">
        <v>0</v>
      </c>
      <c r="P459" t="s">
        <v>8270</v>
      </c>
      <c r="Q459" s="6">
        <f t="shared" si="44"/>
        <v>0</v>
      </c>
      <c r="R459" s="8">
        <f t="shared" si="45"/>
        <v>0</v>
      </c>
      <c r="S459" t="str">
        <f t="shared" si="46"/>
        <v>film &amp; video</v>
      </c>
      <c r="T459" t="str">
        <f t="shared" si="47"/>
        <v>animation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0">
        <f t="shared" si="42"/>
        <v>41408.69976851852</v>
      </c>
      <c r="K460">
        <v>1365958060</v>
      </c>
      <c r="L460" s="10">
        <f t="shared" si="43"/>
        <v>41408.69976851852</v>
      </c>
      <c r="M460" t="b">
        <v>0</v>
      </c>
      <c r="N460">
        <v>49</v>
      </c>
      <c r="O460" t="b">
        <v>0</v>
      </c>
      <c r="P460" t="s">
        <v>8270</v>
      </c>
      <c r="Q460" s="6">
        <f t="shared" si="44"/>
        <v>8.2100000000000006E-2</v>
      </c>
      <c r="R460" s="8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 t="shared" si="42"/>
        <v>40860.682025462964</v>
      </c>
      <c r="K461">
        <v>1316013727</v>
      </c>
      <c r="L461" s="10">
        <f t="shared" si="43"/>
        <v>40860.682025462964</v>
      </c>
      <c r="M461" t="b">
        <v>0</v>
      </c>
      <c r="N461">
        <v>1</v>
      </c>
      <c r="O461" t="b">
        <v>0</v>
      </c>
      <c r="P461" t="s">
        <v>8270</v>
      </c>
      <c r="Q461" s="6">
        <f t="shared" si="44"/>
        <v>6.4102564102564103E-4</v>
      </c>
      <c r="R461" s="8">
        <f t="shared" si="45"/>
        <v>25</v>
      </c>
      <c r="S461" t="str">
        <f t="shared" si="46"/>
        <v>film &amp; video</v>
      </c>
      <c r="T461" t="str">
        <f t="shared" si="47"/>
        <v>animation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 t="shared" si="42"/>
        <v>41791.166666666664</v>
      </c>
      <c r="K462">
        <v>1398862875</v>
      </c>
      <c r="L462" s="10">
        <f t="shared" si="43"/>
        <v>41791.166666666664</v>
      </c>
      <c r="M462" t="b">
        <v>0</v>
      </c>
      <c r="N462">
        <v>2</v>
      </c>
      <c r="O462" t="b">
        <v>0</v>
      </c>
      <c r="P462" t="s">
        <v>8270</v>
      </c>
      <c r="Q462" s="6">
        <f t="shared" si="44"/>
        <v>2.9411764705882353E-3</v>
      </c>
      <c r="R462" s="8">
        <f t="shared" si="45"/>
        <v>12.5</v>
      </c>
      <c r="S462" t="str">
        <f t="shared" si="46"/>
        <v>film &amp; video</v>
      </c>
      <c r="T462" t="str">
        <f t="shared" si="47"/>
        <v>animation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0">
        <f t="shared" si="42"/>
        <v>41427.84684027778</v>
      </c>
      <c r="K463">
        <v>1368476367</v>
      </c>
      <c r="L463" s="10">
        <f t="shared" si="43"/>
        <v>41427.84684027778</v>
      </c>
      <c r="M463" t="b">
        <v>0</v>
      </c>
      <c r="N463">
        <v>0</v>
      </c>
      <c r="O463" t="b">
        <v>0</v>
      </c>
      <c r="P463" t="s">
        <v>8270</v>
      </c>
      <c r="Q463" s="6">
        <f t="shared" si="44"/>
        <v>0</v>
      </c>
      <c r="R463" s="8">
        <f t="shared" si="45"/>
        <v>0</v>
      </c>
      <c r="S463" t="str">
        <f t="shared" si="46"/>
        <v>film &amp; video</v>
      </c>
      <c r="T463" t="str">
        <f t="shared" si="47"/>
        <v>animation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 t="shared" si="42"/>
        <v>40765.126631944448</v>
      </c>
      <c r="K464">
        <v>1307761341</v>
      </c>
      <c r="L464" s="10">
        <f t="shared" si="43"/>
        <v>40765.126631944448</v>
      </c>
      <c r="M464" t="b">
        <v>0</v>
      </c>
      <c r="N464">
        <v>0</v>
      </c>
      <c r="O464" t="b">
        <v>0</v>
      </c>
      <c r="P464" t="s">
        <v>8270</v>
      </c>
      <c r="Q464" s="6">
        <f t="shared" si="44"/>
        <v>0</v>
      </c>
      <c r="R464" s="8">
        <f t="shared" si="45"/>
        <v>0</v>
      </c>
      <c r="S464" t="str">
        <f t="shared" si="46"/>
        <v>film &amp; video</v>
      </c>
      <c r="T464" t="str">
        <f t="shared" si="47"/>
        <v>animation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 t="shared" si="42"/>
        <v>40810.710104166668</v>
      </c>
      <c r="K465">
        <v>1311699753</v>
      </c>
      <c r="L465" s="10">
        <f t="shared" si="43"/>
        <v>40810.710104166668</v>
      </c>
      <c r="M465" t="b">
        <v>0</v>
      </c>
      <c r="N465">
        <v>11</v>
      </c>
      <c r="O465" t="b">
        <v>0</v>
      </c>
      <c r="P465" t="s">
        <v>8270</v>
      </c>
      <c r="Q465" s="6">
        <f t="shared" si="44"/>
        <v>2.2727272727272728E-2</v>
      </c>
      <c r="R465" s="8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0">
        <f t="shared" si="42"/>
        <v>42508.848784722228</v>
      </c>
      <c r="K466">
        <v>1461874935</v>
      </c>
      <c r="L466" s="10">
        <f t="shared" si="43"/>
        <v>42508.848784722228</v>
      </c>
      <c r="M466" t="b">
        <v>0</v>
      </c>
      <c r="N466">
        <v>1</v>
      </c>
      <c r="O466" t="b">
        <v>0</v>
      </c>
      <c r="P466" t="s">
        <v>8270</v>
      </c>
      <c r="Q466" s="6">
        <f t="shared" si="44"/>
        <v>9.9009900990099011E-4</v>
      </c>
      <c r="R466" s="8">
        <f t="shared" si="45"/>
        <v>1</v>
      </c>
      <c r="S466" t="str">
        <f t="shared" si="46"/>
        <v>film &amp; video</v>
      </c>
      <c r="T466" t="str">
        <f t="shared" si="47"/>
        <v>animation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 t="shared" si="42"/>
        <v>41817.120069444441</v>
      </c>
      <c r="K467">
        <v>1402455174</v>
      </c>
      <c r="L467" s="10">
        <f t="shared" si="43"/>
        <v>41817.120069444441</v>
      </c>
      <c r="M467" t="b">
        <v>0</v>
      </c>
      <c r="N467">
        <v>8</v>
      </c>
      <c r="O467" t="b">
        <v>0</v>
      </c>
      <c r="P467" t="s">
        <v>8270</v>
      </c>
      <c r="Q467" s="6">
        <f t="shared" si="44"/>
        <v>0.26953125</v>
      </c>
      <c r="R467" s="8">
        <f t="shared" si="45"/>
        <v>17.25</v>
      </c>
      <c r="S467" t="str">
        <f t="shared" si="46"/>
        <v>film &amp; video</v>
      </c>
      <c r="T467" t="str">
        <f t="shared" si="47"/>
        <v>animation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 t="shared" si="42"/>
        <v>41159.942870370374</v>
      </c>
      <c r="K468">
        <v>1344465464</v>
      </c>
      <c r="L468" s="10">
        <f t="shared" si="43"/>
        <v>41159.942870370374</v>
      </c>
      <c r="M468" t="b">
        <v>0</v>
      </c>
      <c r="N468">
        <v>5</v>
      </c>
      <c r="O468" t="b">
        <v>0</v>
      </c>
      <c r="P468" t="s">
        <v>8270</v>
      </c>
      <c r="Q468" s="6">
        <f t="shared" si="44"/>
        <v>7.6E-3</v>
      </c>
      <c r="R468" s="8">
        <f t="shared" si="45"/>
        <v>15.2</v>
      </c>
      <c r="S468" t="str">
        <f t="shared" si="46"/>
        <v>film &amp; video</v>
      </c>
      <c r="T468" t="str">
        <f t="shared" si="47"/>
        <v>animation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 t="shared" si="42"/>
        <v>41180.679791666669</v>
      </c>
      <c r="K469">
        <v>1344961134</v>
      </c>
      <c r="L469" s="10">
        <f t="shared" si="43"/>
        <v>41180.679791666669</v>
      </c>
      <c r="M469" t="b">
        <v>0</v>
      </c>
      <c r="N469">
        <v>39</v>
      </c>
      <c r="O469" t="b">
        <v>0</v>
      </c>
      <c r="P469" t="s">
        <v>8270</v>
      </c>
      <c r="Q469" s="6">
        <f t="shared" si="44"/>
        <v>0.21575</v>
      </c>
      <c r="R469" s="8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 t="shared" si="42"/>
        <v>41101.160474537035</v>
      </c>
      <c r="K470">
        <v>1336795283</v>
      </c>
      <c r="L470" s="10">
        <f t="shared" si="43"/>
        <v>41101.160474537035</v>
      </c>
      <c r="M470" t="b">
        <v>0</v>
      </c>
      <c r="N470">
        <v>0</v>
      </c>
      <c r="O470" t="b">
        <v>0</v>
      </c>
      <c r="P470" t="s">
        <v>8270</v>
      </c>
      <c r="Q470" s="6">
        <f t="shared" si="44"/>
        <v>0</v>
      </c>
      <c r="R470" s="8">
        <f t="shared" si="45"/>
        <v>0</v>
      </c>
      <c r="S470" t="str">
        <f t="shared" si="46"/>
        <v>film &amp; video</v>
      </c>
      <c r="T470" t="str">
        <f t="shared" si="47"/>
        <v>animation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0">
        <f t="shared" si="42"/>
        <v>41887.989861111113</v>
      </c>
      <c r="K471">
        <v>1404776724</v>
      </c>
      <c r="L471" s="10">
        <f t="shared" si="43"/>
        <v>41887.989861111113</v>
      </c>
      <c r="M471" t="b">
        <v>0</v>
      </c>
      <c r="N471">
        <v>0</v>
      </c>
      <c r="O471" t="b">
        <v>0</v>
      </c>
      <c r="P471" t="s">
        <v>8270</v>
      </c>
      <c r="Q471" s="6">
        <f t="shared" si="44"/>
        <v>0</v>
      </c>
      <c r="R471" s="8">
        <f t="shared" si="45"/>
        <v>0</v>
      </c>
      <c r="S471" t="str">
        <f t="shared" si="46"/>
        <v>film &amp; video</v>
      </c>
      <c r="T471" t="str">
        <f t="shared" si="47"/>
        <v>animation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 t="shared" si="42"/>
        <v>41655.166666666664</v>
      </c>
      <c r="K472">
        <v>1385524889</v>
      </c>
      <c r="L472" s="10">
        <f t="shared" si="43"/>
        <v>41655.166666666664</v>
      </c>
      <c r="M472" t="b">
        <v>0</v>
      </c>
      <c r="N472">
        <v>2</v>
      </c>
      <c r="O472" t="b">
        <v>0</v>
      </c>
      <c r="P472" t="s">
        <v>8270</v>
      </c>
      <c r="Q472" s="6">
        <f t="shared" si="44"/>
        <v>1.0200000000000001E-2</v>
      </c>
      <c r="R472" s="8">
        <f t="shared" si="45"/>
        <v>25.5</v>
      </c>
      <c r="S472" t="str">
        <f t="shared" si="46"/>
        <v>film &amp; video</v>
      </c>
      <c r="T472" t="str">
        <f t="shared" si="47"/>
        <v>animation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 t="shared" si="42"/>
        <v>41748.680312500001</v>
      </c>
      <c r="K473">
        <v>1394039979</v>
      </c>
      <c r="L473" s="10">
        <f t="shared" si="43"/>
        <v>41748.680312500001</v>
      </c>
      <c r="M473" t="b">
        <v>0</v>
      </c>
      <c r="N473">
        <v>170</v>
      </c>
      <c r="O473" t="b">
        <v>0</v>
      </c>
      <c r="P473" t="s">
        <v>8270</v>
      </c>
      <c r="Q473" s="6">
        <f t="shared" si="44"/>
        <v>0.11892727272727273</v>
      </c>
      <c r="R473" s="8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 t="shared" si="42"/>
        <v>41874.922662037039</v>
      </c>
      <c r="K474">
        <v>1406239718</v>
      </c>
      <c r="L474" s="10">
        <f t="shared" si="43"/>
        <v>41874.922662037039</v>
      </c>
      <c r="M474" t="b">
        <v>0</v>
      </c>
      <c r="N474">
        <v>5</v>
      </c>
      <c r="O474" t="b">
        <v>0</v>
      </c>
      <c r="P474" t="s">
        <v>8270</v>
      </c>
      <c r="Q474" s="6">
        <f t="shared" si="44"/>
        <v>0.17624999999999999</v>
      </c>
      <c r="R474" s="8">
        <f t="shared" si="45"/>
        <v>28.2</v>
      </c>
      <c r="S474" t="str">
        <f t="shared" si="46"/>
        <v>film &amp; video</v>
      </c>
      <c r="T474" t="str">
        <f t="shared" si="47"/>
        <v>animation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 t="shared" si="42"/>
        <v>41899.698136574072</v>
      </c>
      <c r="K475">
        <v>1408380319</v>
      </c>
      <c r="L475" s="10">
        <f t="shared" si="43"/>
        <v>41899.698136574072</v>
      </c>
      <c r="M475" t="b">
        <v>0</v>
      </c>
      <c r="N475">
        <v>14</v>
      </c>
      <c r="O475" t="b">
        <v>0</v>
      </c>
      <c r="P475" t="s">
        <v>8270</v>
      </c>
      <c r="Q475" s="6">
        <f t="shared" si="44"/>
        <v>2.87E-2</v>
      </c>
      <c r="R475" s="8">
        <f t="shared" si="45"/>
        <v>61.5</v>
      </c>
      <c r="S475" t="str">
        <f t="shared" si="46"/>
        <v>film &amp; video</v>
      </c>
      <c r="T475" t="str">
        <f t="shared" si="47"/>
        <v>animation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 t="shared" si="42"/>
        <v>42783.329039351855</v>
      </c>
      <c r="K476">
        <v>1484726029</v>
      </c>
      <c r="L476" s="10">
        <f t="shared" si="43"/>
        <v>42783.329039351855</v>
      </c>
      <c r="M476" t="b">
        <v>0</v>
      </c>
      <c r="N476">
        <v>1</v>
      </c>
      <c r="O476" t="b">
        <v>0</v>
      </c>
      <c r="P476" t="s">
        <v>8270</v>
      </c>
      <c r="Q476" s="6">
        <f t="shared" si="44"/>
        <v>3.0303030303030303E-4</v>
      </c>
      <c r="R476" s="8">
        <f t="shared" si="45"/>
        <v>1</v>
      </c>
      <c r="S476" t="str">
        <f t="shared" si="46"/>
        <v>film &amp; video</v>
      </c>
      <c r="T476" t="str">
        <f t="shared" si="47"/>
        <v>animation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 t="shared" si="42"/>
        <v>42130.086145833338</v>
      </c>
      <c r="K477">
        <v>1428285843</v>
      </c>
      <c r="L477" s="10">
        <f t="shared" si="43"/>
        <v>42130.086145833338</v>
      </c>
      <c r="M477" t="b">
        <v>0</v>
      </c>
      <c r="N477">
        <v>0</v>
      </c>
      <c r="O477" t="b">
        <v>0</v>
      </c>
      <c r="P477" t="s">
        <v>8270</v>
      </c>
      <c r="Q477" s="6">
        <f t="shared" si="44"/>
        <v>0</v>
      </c>
      <c r="R477" s="8">
        <f t="shared" si="45"/>
        <v>0</v>
      </c>
      <c r="S477" t="str">
        <f t="shared" si="46"/>
        <v>film &amp; video</v>
      </c>
      <c r="T477" t="str">
        <f t="shared" si="47"/>
        <v>animation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 t="shared" si="42"/>
        <v>41793.165972222225</v>
      </c>
      <c r="K478">
        <v>1398727441</v>
      </c>
      <c r="L478" s="10">
        <f t="shared" si="43"/>
        <v>41793.165972222225</v>
      </c>
      <c r="M478" t="b">
        <v>0</v>
      </c>
      <c r="N478">
        <v>124</v>
      </c>
      <c r="O478" t="b">
        <v>0</v>
      </c>
      <c r="P478" t="s">
        <v>8270</v>
      </c>
      <c r="Q478" s="6">
        <f t="shared" si="44"/>
        <v>2.2302681818181819E-2</v>
      </c>
      <c r="R478" s="8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 t="shared" si="42"/>
        <v>41047.83488425926</v>
      </c>
      <c r="K479">
        <v>1332187334</v>
      </c>
      <c r="L479" s="10">
        <f t="shared" si="43"/>
        <v>41047.83488425926</v>
      </c>
      <c r="M479" t="b">
        <v>0</v>
      </c>
      <c r="N479">
        <v>0</v>
      </c>
      <c r="O479" t="b">
        <v>0</v>
      </c>
      <c r="P479" t="s">
        <v>8270</v>
      </c>
      <c r="Q479" s="6">
        <f t="shared" si="44"/>
        <v>0</v>
      </c>
      <c r="R479" s="8">
        <f t="shared" si="45"/>
        <v>0</v>
      </c>
      <c r="S479" t="str">
        <f t="shared" si="46"/>
        <v>film &amp; video</v>
      </c>
      <c r="T479" t="str">
        <f t="shared" si="47"/>
        <v>animation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 t="shared" si="42"/>
        <v>42095.869317129633</v>
      </c>
      <c r="K480">
        <v>1425333109</v>
      </c>
      <c r="L480" s="10">
        <f t="shared" si="43"/>
        <v>42095.869317129633</v>
      </c>
      <c r="M480" t="b">
        <v>0</v>
      </c>
      <c r="N480">
        <v>0</v>
      </c>
      <c r="O480" t="b">
        <v>0</v>
      </c>
      <c r="P480" t="s">
        <v>8270</v>
      </c>
      <c r="Q480" s="6">
        <f t="shared" si="44"/>
        <v>0</v>
      </c>
      <c r="R480" s="8">
        <f t="shared" si="45"/>
        <v>0</v>
      </c>
      <c r="S480" t="str">
        <f t="shared" si="46"/>
        <v>film &amp; video</v>
      </c>
      <c r="T480" t="str">
        <f t="shared" si="47"/>
        <v>animation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 t="shared" si="42"/>
        <v>41964.449479166666</v>
      </c>
      <c r="K481">
        <v>1411379235</v>
      </c>
      <c r="L481" s="10">
        <f t="shared" si="43"/>
        <v>41964.449479166666</v>
      </c>
      <c r="M481" t="b">
        <v>0</v>
      </c>
      <c r="N481">
        <v>55</v>
      </c>
      <c r="O481" t="b">
        <v>0</v>
      </c>
      <c r="P481" t="s">
        <v>8270</v>
      </c>
      <c r="Q481" s="6">
        <f t="shared" si="44"/>
        <v>0.3256</v>
      </c>
      <c r="R481" s="8">
        <f t="shared" si="45"/>
        <v>88.8</v>
      </c>
      <c r="S481" t="str">
        <f t="shared" si="46"/>
        <v>film &amp; video</v>
      </c>
      <c r="T481" t="str">
        <f t="shared" si="47"/>
        <v>animation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 t="shared" si="42"/>
        <v>41495.500173611108</v>
      </c>
      <c r="K482">
        <v>1373457615</v>
      </c>
      <c r="L482" s="10">
        <f t="shared" si="43"/>
        <v>41495.500173611108</v>
      </c>
      <c r="M482" t="b">
        <v>0</v>
      </c>
      <c r="N482">
        <v>140</v>
      </c>
      <c r="O482" t="b">
        <v>0</v>
      </c>
      <c r="P482" t="s">
        <v>8270</v>
      </c>
      <c r="Q482" s="6">
        <f t="shared" si="44"/>
        <v>0.19409999999999999</v>
      </c>
      <c r="R482" s="8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 t="shared" si="42"/>
        <v>41192.672326388885</v>
      </c>
      <c r="K483">
        <v>1347293289</v>
      </c>
      <c r="L483" s="10">
        <f t="shared" si="43"/>
        <v>41192.672326388885</v>
      </c>
      <c r="M483" t="b">
        <v>0</v>
      </c>
      <c r="N483">
        <v>21</v>
      </c>
      <c r="O483" t="b">
        <v>0</v>
      </c>
      <c r="P483" t="s">
        <v>8270</v>
      </c>
      <c r="Q483" s="6">
        <f t="shared" si="44"/>
        <v>6.0999999999999999E-2</v>
      </c>
      <c r="R483" s="8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 t="shared" si="42"/>
        <v>42474.606944444444</v>
      </c>
      <c r="K484">
        <v>1458336690</v>
      </c>
      <c r="L484" s="10">
        <f t="shared" si="43"/>
        <v>42474.606944444444</v>
      </c>
      <c r="M484" t="b">
        <v>0</v>
      </c>
      <c r="N484">
        <v>1</v>
      </c>
      <c r="O484" t="b">
        <v>0</v>
      </c>
      <c r="P484" t="s">
        <v>8270</v>
      </c>
      <c r="Q484" s="6">
        <f t="shared" si="44"/>
        <v>1E-3</v>
      </c>
      <c r="R484" s="8">
        <f t="shared" si="45"/>
        <v>10</v>
      </c>
      <c r="S484" t="str">
        <f t="shared" si="46"/>
        <v>film &amp; video</v>
      </c>
      <c r="T484" t="str">
        <f t="shared" si="47"/>
        <v>animation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0">
        <f t="shared" si="42"/>
        <v>41303.197592592594</v>
      </c>
      <c r="K485">
        <v>1354250672</v>
      </c>
      <c r="L485" s="10">
        <f t="shared" si="43"/>
        <v>41303.197592592594</v>
      </c>
      <c r="M485" t="b">
        <v>0</v>
      </c>
      <c r="N485">
        <v>147</v>
      </c>
      <c r="O485" t="b">
        <v>0</v>
      </c>
      <c r="P485" t="s">
        <v>8270</v>
      </c>
      <c r="Q485" s="6">
        <f t="shared" si="44"/>
        <v>0.502</v>
      </c>
      <c r="R485" s="8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0">
        <f t="shared" si="42"/>
        <v>42313.981157407412</v>
      </c>
      <c r="K486">
        <v>1443220372</v>
      </c>
      <c r="L486" s="10">
        <f t="shared" si="43"/>
        <v>42313.981157407412</v>
      </c>
      <c r="M486" t="b">
        <v>0</v>
      </c>
      <c r="N486">
        <v>11</v>
      </c>
      <c r="O486" t="b">
        <v>0</v>
      </c>
      <c r="P486" t="s">
        <v>8270</v>
      </c>
      <c r="Q486" s="6">
        <f t="shared" si="44"/>
        <v>1.8625E-3</v>
      </c>
      <c r="R486" s="8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0">
        <f t="shared" si="42"/>
        <v>41411.50577546296</v>
      </c>
      <c r="K487">
        <v>1366200499</v>
      </c>
      <c r="L487" s="10">
        <f t="shared" si="43"/>
        <v>41411.50577546296</v>
      </c>
      <c r="M487" t="b">
        <v>0</v>
      </c>
      <c r="N487">
        <v>125</v>
      </c>
      <c r="O487" t="b">
        <v>0</v>
      </c>
      <c r="P487" t="s">
        <v>8270</v>
      </c>
      <c r="Q487" s="6">
        <f t="shared" si="44"/>
        <v>0.21906971229845085</v>
      </c>
      <c r="R487" s="8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0">
        <f t="shared" si="42"/>
        <v>41791.94258101852</v>
      </c>
      <c r="K488">
        <v>1399070239</v>
      </c>
      <c r="L488" s="10">
        <f t="shared" si="43"/>
        <v>41791.94258101852</v>
      </c>
      <c r="M488" t="b">
        <v>0</v>
      </c>
      <c r="N488">
        <v>1</v>
      </c>
      <c r="O488" t="b">
        <v>0</v>
      </c>
      <c r="P488" t="s">
        <v>8270</v>
      </c>
      <c r="Q488" s="6">
        <f t="shared" si="44"/>
        <v>9.0909090909090904E-5</v>
      </c>
      <c r="R488" s="8">
        <f t="shared" si="45"/>
        <v>50</v>
      </c>
      <c r="S488" t="str">
        <f t="shared" si="46"/>
        <v>film &amp; video</v>
      </c>
      <c r="T488" t="str">
        <f t="shared" si="47"/>
        <v>animation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0">
        <f t="shared" si="42"/>
        <v>42729.636504629627</v>
      </c>
      <c r="K489">
        <v>1477491394</v>
      </c>
      <c r="L489" s="10">
        <f t="shared" si="43"/>
        <v>42729.636504629627</v>
      </c>
      <c r="M489" t="b">
        <v>0</v>
      </c>
      <c r="N489">
        <v>0</v>
      </c>
      <c r="O489" t="b">
        <v>0</v>
      </c>
      <c r="P489" t="s">
        <v>8270</v>
      </c>
      <c r="Q489" s="6">
        <f t="shared" si="44"/>
        <v>0</v>
      </c>
      <c r="R489" s="8">
        <f t="shared" si="45"/>
        <v>0</v>
      </c>
      <c r="S489" t="str">
        <f t="shared" si="46"/>
        <v>film &amp; video</v>
      </c>
      <c r="T489" t="str">
        <f t="shared" si="47"/>
        <v>animation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 t="shared" si="42"/>
        <v>42744.054398148146</v>
      </c>
      <c r="K490">
        <v>1481332700</v>
      </c>
      <c r="L490" s="10">
        <f t="shared" si="43"/>
        <v>42744.054398148146</v>
      </c>
      <c r="M490" t="b">
        <v>0</v>
      </c>
      <c r="N490">
        <v>0</v>
      </c>
      <c r="O490" t="b">
        <v>0</v>
      </c>
      <c r="P490" t="s">
        <v>8270</v>
      </c>
      <c r="Q490" s="6">
        <f t="shared" si="44"/>
        <v>0</v>
      </c>
      <c r="R490" s="8">
        <f t="shared" si="45"/>
        <v>0</v>
      </c>
      <c r="S490" t="str">
        <f t="shared" si="46"/>
        <v>film &amp; video</v>
      </c>
      <c r="T490" t="str">
        <f t="shared" si="47"/>
        <v>animation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 t="shared" si="42"/>
        <v>40913.481249999997</v>
      </c>
      <c r="K491">
        <v>1323084816</v>
      </c>
      <c r="L491" s="10">
        <f t="shared" si="43"/>
        <v>40913.481249999997</v>
      </c>
      <c r="M491" t="b">
        <v>0</v>
      </c>
      <c r="N491">
        <v>3</v>
      </c>
      <c r="O491" t="b">
        <v>0</v>
      </c>
      <c r="P491" t="s">
        <v>8270</v>
      </c>
      <c r="Q491" s="6">
        <f t="shared" si="44"/>
        <v>2.8667813379201833E-3</v>
      </c>
      <c r="R491" s="8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 t="shared" si="42"/>
        <v>41143.968576388892</v>
      </c>
      <c r="K492">
        <v>1343085285</v>
      </c>
      <c r="L492" s="10">
        <f t="shared" si="43"/>
        <v>41143.968576388892</v>
      </c>
      <c r="M492" t="b">
        <v>0</v>
      </c>
      <c r="N492">
        <v>0</v>
      </c>
      <c r="O492" t="b">
        <v>0</v>
      </c>
      <c r="P492" t="s">
        <v>8270</v>
      </c>
      <c r="Q492" s="6">
        <f t="shared" si="44"/>
        <v>0</v>
      </c>
      <c r="R492" s="8">
        <f t="shared" si="45"/>
        <v>0</v>
      </c>
      <c r="S492" t="str">
        <f t="shared" si="46"/>
        <v>film &amp; video</v>
      </c>
      <c r="T492" t="str">
        <f t="shared" si="47"/>
        <v>animation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 t="shared" si="42"/>
        <v>42396.982627314821</v>
      </c>
      <c r="K493">
        <v>1451345699</v>
      </c>
      <c r="L493" s="10">
        <f t="shared" si="43"/>
        <v>42396.982627314821</v>
      </c>
      <c r="M493" t="b">
        <v>0</v>
      </c>
      <c r="N493">
        <v>0</v>
      </c>
      <c r="O493" t="b">
        <v>0</v>
      </c>
      <c r="P493" t="s">
        <v>8270</v>
      </c>
      <c r="Q493" s="6">
        <f t="shared" si="44"/>
        <v>0</v>
      </c>
      <c r="R493" s="8">
        <f t="shared" si="45"/>
        <v>0</v>
      </c>
      <c r="S493" t="str">
        <f t="shared" si="46"/>
        <v>film &amp; video</v>
      </c>
      <c r="T493" t="str">
        <f t="shared" si="47"/>
        <v>animation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0">
        <f t="shared" si="42"/>
        <v>42656.03506944445</v>
      </c>
      <c r="K494">
        <v>1471135830</v>
      </c>
      <c r="L494" s="10">
        <f t="shared" si="43"/>
        <v>42656.03506944445</v>
      </c>
      <c r="M494" t="b">
        <v>0</v>
      </c>
      <c r="N494">
        <v>0</v>
      </c>
      <c r="O494" t="b">
        <v>0</v>
      </c>
      <c r="P494" t="s">
        <v>8270</v>
      </c>
      <c r="Q494" s="6">
        <f t="shared" si="44"/>
        <v>0</v>
      </c>
      <c r="R494" s="8">
        <f t="shared" si="45"/>
        <v>0</v>
      </c>
      <c r="S494" t="str">
        <f t="shared" si="46"/>
        <v>film &amp; video</v>
      </c>
      <c r="T494" t="str">
        <f t="shared" si="47"/>
        <v>animation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0">
        <f t="shared" si="42"/>
        <v>42144.726134259254</v>
      </c>
      <c r="K495">
        <v>1429550738</v>
      </c>
      <c r="L495" s="10">
        <f t="shared" si="43"/>
        <v>42144.726134259254</v>
      </c>
      <c r="M495" t="b">
        <v>0</v>
      </c>
      <c r="N495">
        <v>0</v>
      </c>
      <c r="O495" t="b">
        <v>0</v>
      </c>
      <c r="P495" t="s">
        <v>8270</v>
      </c>
      <c r="Q495" s="6">
        <f t="shared" si="44"/>
        <v>0</v>
      </c>
      <c r="R495" s="8">
        <f t="shared" si="45"/>
        <v>0</v>
      </c>
      <c r="S495" t="str">
        <f t="shared" si="46"/>
        <v>film &amp; video</v>
      </c>
      <c r="T495" t="str">
        <f t="shared" si="47"/>
        <v>animation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 t="shared" si="42"/>
        <v>41823.125</v>
      </c>
      <c r="K496">
        <v>1402343765</v>
      </c>
      <c r="L496" s="10">
        <f t="shared" si="43"/>
        <v>41823.125</v>
      </c>
      <c r="M496" t="b">
        <v>0</v>
      </c>
      <c r="N496">
        <v>3</v>
      </c>
      <c r="O496" t="b">
        <v>0</v>
      </c>
      <c r="P496" t="s">
        <v>8270</v>
      </c>
      <c r="Q496" s="6">
        <f t="shared" si="44"/>
        <v>1.5499999999999999E-3</v>
      </c>
      <c r="R496" s="8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 t="shared" si="42"/>
        <v>42201.827604166669</v>
      </c>
      <c r="K497">
        <v>1434484305</v>
      </c>
      <c r="L497" s="10">
        <f t="shared" si="43"/>
        <v>42201.827604166669</v>
      </c>
      <c r="M497" t="b">
        <v>0</v>
      </c>
      <c r="N497">
        <v>0</v>
      </c>
      <c r="O497" t="b">
        <v>0</v>
      </c>
      <c r="P497" t="s">
        <v>8270</v>
      </c>
      <c r="Q497" s="6">
        <f t="shared" si="44"/>
        <v>0</v>
      </c>
      <c r="R497" s="8">
        <f t="shared" si="45"/>
        <v>0</v>
      </c>
      <c r="S497" t="str">
        <f t="shared" si="46"/>
        <v>film &amp; video</v>
      </c>
      <c r="T497" t="str">
        <f t="shared" si="47"/>
        <v>animation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 t="shared" si="42"/>
        <v>41680.93141203704</v>
      </c>
      <c r="K498">
        <v>1386886874</v>
      </c>
      <c r="L498" s="10">
        <f t="shared" si="43"/>
        <v>41680.93141203704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44"/>
        <v>1.6666666666666667E-5</v>
      </c>
      <c r="R498" s="8">
        <f t="shared" si="45"/>
        <v>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 t="shared" si="42"/>
        <v>41998.208333333328</v>
      </c>
      <c r="K499">
        <v>1414889665</v>
      </c>
      <c r="L499" s="10">
        <f t="shared" si="43"/>
        <v>41998.208333333328</v>
      </c>
      <c r="M499" t="b">
        <v>0</v>
      </c>
      <c r="N499">
        <v>3</v>
      </c>
      <c r="O499" t="b">
        <v>0</v>
      </c>
      <c r="P499" t="s">
        <v>8270</v>
      </c>
      <c r="Q499" s="6">
        <f t="shared" si="44"/>
        <v>6.6964285714285711E-3</v>
      </c>
      <c r="R499" s="8">
        <f t="shared" si="45"/>
        <v>10</v>
      </c>
      <c r="S499" t="str">
        <f t="shared" si="46"/>
        <v>film &amp; video</v>
      </c>
      <c r="T499" t="str">
        <f t="shared" si="47"/>
        <v>animation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 t="shared" si="42"/>
        <v>40900.762141203704</v>
      </c>
      <c r="K500">
        <v>1321035449</v>
      </c>
      <c r="L500" s="10">
        <f t="shared" si="43"/>
        <v>40900.762141203704</v>
      </c>
      <c r="M500" t="b">
        <v>0</v>
      </c>
      <c r="N500">
        <v>22</v>
      </c>
      <c r="O500" t="b">
        <v>0</v>
      </c>
      <c r="P500" t="s">
        <v>8270</v>
      </c>
      <c r="Q500" s="6">
        <f t="shared" si="44"/>
        <v>4.5985132395404561E-2</v>
      </c>
      <c r="R500" s="8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 t="shared" si="42"/>
        <v>40098.874305555553</v>
      </c>
      <c r="K501">
        <v>1250630968</v>
      </c>
      <c r="L501" s="10">
        <f t="shared" si="43"/>
        <v>40098.874305555553</v>
      </c>
      <c r="M501" t="b">
        <v>0</v>
      </c>
      <c r="N501">
        <v>26</v>
      </c>
      <c r="O501" t="b">
        <v>0</v>
      </c>
      <c r="P501" t="s">
        <v>8270</v>
      </c>
      <c r="Q501" s="6">
        <f t="shared" si="44"/>
        <v>9.5500000000000002E-2</v>
      </c>
      <c r="R501" s="8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 t="shared" si="42"/>
        <v>40306.927777777775</v>
      </c>
      <c r="K502">
        <v>1268255751</v>
      </c>
      <c r="L502" s="10">
        <f t="shared" si="43"/>
        <v>40306.927777777775</v>
      </c>
      <c r="M502" t="b">
        <v>0</v>
      </c>
      <c r="N502">
        <v>4</v>
      </c>
      <c r="O502" t="b">
        <v>0</v>
      </c>
      <c r="P502" t="s">
        <v>8270</v>
      </c>
      <c r="Q502" s="6">
        <f t="shared" si="44"/>
        <v>3.307692307692308E-2</v>
      </c>
      <c r="R502" s="8">
        <f t="shared" si="45"/>
        <v>53.75</v>
      </c>
      <c r="S502" t="str">
        <f t="shared" si="46"/>
        <v>film &amp; video</v>
      </c>
      <c r="T502" t="str">
        <f t="shared" si="47"/>
        <v>animation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 t="shared" si="42"/>
        <v>40733.234386574077</v>
      </c>
      <c r="K503">
        <v>1307597851</v>
      </c>
      <c r="L503" s="10">
        <f t="shared" si="43"/>
        <v>40733.234386574077</v>
      </c>
      <c r="M503" t="b">
        <v>0</v>
      </c>
      <c r="N503">
        <v>0</v>
      </c>
      <c r="O503" t="b">
        <v>0</v>
      </c>
      <c r="P503" t="s">
        <v>8270</v>
      </c>
      <c r="Q503" s="6">
        <f t="shared" si="44"/>
        <v>0</v>
      </c>
      <c r="R503" s="8">
        <f t="shared" si="45"/>
        <v>0</v>
      </c>
      <c r="S503" t="str">
        <f t="shared" si="46"/>
        <v>film &amp; video</v>
      </c>
      <c r="T503" t="str">
        <f t="shared" si="47"/>
        <v>animation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 t="shared" si="42"/>
        <v>40986.511863425927</v>
      </c>
      <c r="K504">
        <v>1329484625</v>
      </c>
      <c r="L504" s="10">
        <f t="shared" si="43"/>
        <v>40986.511863425927</v>
      </c>
      <c r="M504" t="b">
        <v>0</v>
      </c>
      <c r="N504">
        <v>4</v>
      </c>
      <c r="O504" t="b">
        <v>0</v>
      </c>
      <c r="P504" t="s">
        <v>8270</v>
      </c>
      <c r="Q504" s="6">
        <f t="shared" si="44"/>
        <v>1.15E-2</v>
      </c>
      <c r="R504" s="8">
        <f t="shared" si="45"/>
        <v>57.5</v>
      </c>
      <c r="S504" t="str">
        <f t="shared" si="46"/>
        <v>film &amp; video</v>
      </c>
      <c r="T504" t="str">
        <f t="shared" si="47"/>
        <v>animation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0">
        <f t="shared" si="42"/>
        <v>42021.526655092588</v>
      </c>
      <c r="K505">
        <v>1418906303</v>
      </c>
      <c r="L505" s="10">
        <f t="shared" si="43"/>
        <v>42021.526655092588</v>
      </c>
      <c r="M505" t="b">
        <v>0</v>
      </c>
      <c r="N505">
        <v>9</v>
      </c>
      <c r="O505" t="b">
        <v>0</v>
      </c>
      <c r="P505" t="s">
        <v>8270</v>
      </c>
      <c r="Q505" s="6">
        <f t="shared" si="44"/>
        <v>1.7538461538461537E-2</v>
      </c>
      <c r="R505" s="8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 t="shared" si="42"/>
        <v>41009.941979166666</v>
      </c>
      <c r="K506">
        <v>1328916987</v>
      </c>
      <c r="L506" s="10">
        <f t="shared" si="43"/>
        <v>41009.941979166666</v>
      </c>
      <c r="M506" t="b">
        <v>0</v>
      </c>
      <c r="N506">
        <v>5</v>
      </c>
      <c r="O506" t="b">
        <v>0</v>
      </c>
      <c r="P506" t="s">
        <v>8270</v>
      </c>
      <c r="Q506" s="6">
        <f t="shared" si="44"/>
        <v>1.3673469387755101E-2</v>
      </c>
      <c r="R506" s="8">
        <f t="shared" si="45"/>
        <v>67</v>
      </c>
      <c r="S506" t="str">
        <f t="shared" si="46"/>
        <v>film &amp; video</v>
      </c>
      <c r="T506" t="str">
        <f t="shared" si="47"/>
        <v>animation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 t="shared" si="42"/>
        <v>42363.098217592589</v>
      </c>
      <c r="K507">
        <v>1447122086</v>
      </c>
      <c r="L507" s="10">
        <f t="shared" si="43"/>
        <v>42363.098217592589</v>
      </c>
      <c r="M507" t="b">
        <v>0</v>
      </c>
      <c r="N507">
        <v>14</v>
      </c>
      <c r="O507" t="b">
        <v>0</v>
      </c>
      <c r="P507" t="s">
        <v>8270</v>
      </c>
      <c r="Q507" s="6">
        <f t="shared" si="44"/>
        <v>4.3333333333333331E-3</v>
      </c>
      <c r="R507" s="8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 t="shared" si="42"/>
        <v>41496.552314814813</v>
      </c>
      <c r="K508">
        <v>1373548520</v>
      </c>
      <c r="L508" s="10">
        <f t="shared" si="43"/>
        <v>41496.552314814813</v>
      </c>
      <c r="M508" t="b">
        <v>0</v>
      </c>
      <c r="N508">
        <v>1</v>
      </c>
      <c r="O508" t="b">
        <v>0</v>
      </c>
      <c r="P508" t="s">
        <v>8270</v>
      </c>
      <c r="Q508" s="6">
        <f t="shared" si="44"/>
        <v>1.25E-3</v>
      </c>
      <c r="R508" s="8">
        <f t="shared" si="45"/>
        <v>250</v>
      </c>
      <c r="S508" t="str">
        <f t="shared" si="46"/>
        <v>film &amp; video</v>
      </c>
      <c r="T508" t="str">
        <f t="shared" si="47"/>
        <v>animation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 t="shared" si="42"/>
        <v>41201.958993055552</v>
      </c>
      <c r="K509">
        <v>1346799657</v>
      </c>
      <c r="L509" s="10">
        <f t="shared" si="43"/>
        <v>41201.958993055552</v>
      </c>
      <c r="M509" t="b">
        <v>0</v>
      </c>
      <c r="N509">
        <v>10</v>
      </c>
      <c r="O509" t="b">
        <v>0</v>
      </c>
      <c r="P509" t="s">
        <v>8270</v>
      </c>
      <c r="Q509" s="6">
        <f t="shared" si="44"/>
        <v>3.2000000000000001E-2</v>
      </c>
      <c r="R509" s="8">
        <f t="shared" si="45"/>
        <v>64</v>
      </c>
      <c r="S509" t="str">
        <f t="shared" si="46"/>
        <v>film &amp; video</v>
      </c>
      <c r="T509" t="str">
        <f t="shared" si="47"/>
        <v>animation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 t="shared" si="42"/>
        <v>41054.593055555553</v>
      </c>
      <c r="K510">
        <v>1332808501</v>
      </c>
      <c r="L510" s="10">
        <f t="shared" si="43"/>
        <v>41054.593055555553</v>
      </c>
      <c r="M510" t="b">
        <v>0</v>
      </c>
      <c r="N510">
        <v>3</v>
      </c>
      <c r="O510" t="b">
        <v>0</v>
      </c>
      <c r="P510" t="s">
        <v>8270</v>
      </c>
      <c r="Q510" s="6">
        <f t="shared" si="44"/>
        <v>8.0000000000000002E-3</v>
      </c>
      <c r="R510" s="8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0">
        <f t="shared" si="42"/>
        <v>42183.631597222222</v>
      </c>
      <c r="K511">
        <v>1432912170</v>
      </c>
      <c r="L511" s="10">
        <f t="shared" si="43"/>
        <v>42183.631597222222</v>
      </c>
      <c r="M511" t="b">
        <v>0</v>
      </c>
      <c r="N511">
        <v>1</v>
      </c>
      <c r="O511" t="b">
        <v>0</v>
      </c>
      <c r="P511" t="s">
        <v>8270</v>
      </c>
      <c r="Q511" s="6">
        <f t="shared" si="44"/>
        <v>2E-3</v>
      </c>
      <c r="R511" s="8">
        <f t="shared" si="45"/>
        <v>10</v>
      </c>
      <c r="S511" t="str">
        <f t="shared" si="46"/>
        <v>film &amp; video</v>
      </c>
      <c r="T511" t="str">
        <f t="shared" si="47"/>
        <v>animation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 t="shared" si="42"/>
        <v>42430.176377314812</v>
      </c>
      <c r="K512">
        <v>1454213639</v>
      </c>
      <c r="L512" s="10">
        <f t="shared" si="43"/>
        <v>42430.176377314812</v>
      </c>
      <c r="M512" t="b">
        <v>0</v>
      </c>
      <c r="N512">
        <v>0</v>
      </c>
      <c r="O512" t="b">
        <v>0</v>
      </c>
      <c r="P512" t="s">
        <v>8270</v>
      </c>
      <c r="Q512" s="6">
        <f t="shared" si="44"/>
        <v>0</v>
      </c>
      <c r="R512" s="8">
        <f t="shared" si="45"/>
        <v>0</v>
      </c>
      <c r="S512" t="str">
        <f t="shared" si="46"/>
        <v>film &amp; video</v>
      </c>
      <c r="T512" t="str">
        <f t="shared" si="47"/>
        <v>animation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 t="shared" si="42"/>
        <v>41370.261365740742</v>
      </c>
      <c r="K513">
        <v>1362640582</v>
      </c>
      <c r="L513" s="10">
        <f t="shared" si="43"/>
        <v>41370.261365740742</v>
      </c>
      <c r="M513" t="b">
        <v>0</v>
      </c>
      <c r="N513">
        <v>5</v>
      </c>
      <c r="O513" t="b">
        <v>0</v>
      </c>
      <c r="P513" t="s">
        <v>8270</v>
      </c>
      <c r="Q513" s="6">
        <f t="shared" si="44"/>
        <v>0.03</v>
      </c>
      <c r="R513" s="8">
        <f t="shared" si="45"/>
        <v>30</v>
      </c>
      <c r="S513" t="str">
        <f t="shared" si="46"/>
        <v>film &amp; video</v>
      </c>
      <c r="T513" t="str">
        <f t="shared" si="47"/>
        <v>animation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 t="shared" si="42"/>
        <v>42694.783877314811</v>
      </c>
      <c r="K514">
        <v>1475776127</v>
      </c>
      <c r="L514" s="10">
        <f t="shared" si="43"/>
        <v>42694.783877314811</v>
      </c>
      <c r="M514" t="b">
        <v>0</v>
      </c>
      <c r="N514">
        <v>2</v>
      </c>
      <c r="O514" t="b">
        <v>0</v>
      </c>
      <c r="P514" t="s">
        <v>8270</v>
      </c>
      <c r="Q514" s="6">
        <f t="shared" si="44"/>
        <v>1.3749999999999999E-3</v>
      </c>
      <c r="R514" s="8">
        <f t="shared" si="45"/>
        <v>5.5</v>
      </c>
      <c r="S514" t="str">
        <f t="shared" si="46"/>
        <v>film &amp; video</v>
      </c>
      <c r="T514" t="str">
        <f t="shared" si="47"/>
        <v>animation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 t="shared" ref="J515:J578" si="48">I515/60/60/24 + DATE(1970,1,1)</f>
        <v>42597.291666666672</v>
      </c>
      <c r="K515">
        <v>1467387705</v>
      </c>
      <c r="L515" s="10">
        <f t="shared" ref="L515:L578" si="49">I515/60/60/24 + DATE(1970,1,1)</f>
        <v>42597.291666666672</v>
      </c>
      <c r="M515" t="b">
        <v>0</v>
      </c>
      <c r="N515">
        <v>68</v>
      </c>
      <c r="O515" t="b">
        <v>0</v>
      </c>
      <c r="P515" t="s">
        <v>8270</v>
      </c>
      <c r="Q515" s="6">
        <f t="shared" ref="Q515:Q578" si="50">E515/D515</f>
        <v>0.13924</v>
      </c>
      <c r="R515" s="8">
        <f t="shared" ref="R515:R578" si="51">IFERROR(E515/N515,0)</f>
        <v>102.38235294117646</v>
      </c>
      <c r="S515" t="str">
        <f t="shared" ref="S515:S578" si="52">LEFT(P515,SEARCH("/",P515)-1)</f>
        <v>film &amp; video</v>
      </c>
      <c r="T515" t="str">
        <f t="shared" ref="T515:T578" si="53">RIGHT(P515,LEN(P515)-SEARCH("/",P515))</f>
        <v>animation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0">
        <f t="shared" si="48"/>
        <v>41860.613969907405</v>
      </c>
      <c r="K516">
        <v>1405003447</v>
      </c>
      <c r="L516" s="10">
        <f t="shared" si="49"/>
        <v>41860.613969907405</v>
      </c>
      <c r="M516" t="b">
        <v>0</v>
      </c>
      <c r="N516">
        <v>3</v>
      </c>
      <c r="O516" t="b">
        <v>0</v>
      </c>
      <c r="P516" t="s">
        <v>8270</v>
      </c>
      <c r="Q516" s="6">
        <f t="shared" si="50"/>
        <v>3.3333333333333333E-2</v>
      </c>
      <c r="R516" s="8">
        <f t="shared" si="51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 t="shared" si="48"/>
        <v>42367.490752314814</v>
      </c>
      <c r="K517">
        <v>1447933601</v>
      </c>
      <c r="L517" s="10">
        <f t="shared" si="49"/>
        <v>42367.490752314814</v>
      </c>
      <c r="M517" t="b">
        <v>0</v>
      </c>
      <c r="N517">
        <v>34</v>
      </c>
      <c r="O517" t="b">
        <v>0</v>
      </c>
      <c r="P517" t="s">
        <v>8270</v>
      </c>
      <c r="Q517" s="6">
        <f t="shared" si="50"/>
        <v>0.25413402061855672</v>
      </c>
      <c r="R517" s="8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0">
        <f t="shared" si="48"/>
        <v>42151.778703703705</v>
      </c>
      <c r="K518">
        <v>1427568080</v>
      </c>
      <c r="L518" s="10">
        <f t="shared" si="49"/>
        <v>42151.778703703705</v>
      </c>
      <c r="M518" t="b">
        <v>0</v>
      </c>
      <c r="N518">
        <v>0</v>
      </c>
      <c r="O518" t="b">
        <v>0</v>
      </c>
      <c r="P518" t="s">
        <v>8270</v>
      </c>
      <c r="Q518" s="6">
        <f t="shared" si="50"/>
        <v>0</v>
      </c>
      <c r="R518" s="8">
        <f t="shared" si="51"/>
        <v>0</v>
      </c>
      <c r="S518" t="str">
        <f t="shared" si="52"/>
        <v>film &amp; video</v>
      </c>
      <c r="T518" t="str">
        <f t="shared" si="53"/>
        <v>animation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 t="shared" si="48"/>
        <v>42768.615289351852</v>
      </c>
      <c r="K519">
        <v>1483454761</v>
      </c>
      <c r="L519" s="10">
        <f t="shared" si="49"/>
        <v>42768.615289351852</v>
      </c>
      <c r="M519" t="b">
        <v>0</v>
      </c>
      <c r="N519">
        <v>3</v>
      </c>
      <c r="O519" t="b">
        <v>0</v>
      </c>
      <c r="P519" t="s">
        <v>8270</v>
      </c>
      <c r="Q519" s="6">
        <f t="shared" si="50"/>
        <v>1.3666666666666667E-2</v>
      </c>
      <c r="R519" s="8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 t="shared" si="48"/>
        <v>42253.615277777775</v>
      </c>
      <c r="K520">
        <v>1438958824</v>
      </c>
      <c r="L520" s="10">
        <f t="shared" si="49"/>
        <v>42253.615277777775</v>
      </c>
      <c r="M520" t="b">
        <v>0</v>
      </c>
      <c r="N520">
        <v>0</v>
      </c>
      <c r="O520" t="b">
        <v>0</v>
      </c>
      <c r="P520" t="s">
        <v>8270</v>
      </c>
      <c r="Q520" s="6">
        <f t="shared" si="50"/>
        <v>0</v>
      </c>
      <c r="R520" s="8">
        <f t="shared" si="51"/>
        <v>0</v>
      </c>
      <c r="S520" t="str">
        <f t="shared" si="52"/>
        <v>film &amp; video</v>
      </c>
      <c r="T520" t="str">
        <f t="shared" si="53"/>
        <v>animation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 t="shared" si="48"/>
        <v>41248.391446759262</v>
      </c>
      <c r="K521">
        <v>1352107421</v>
      </c>
      <c r="L521" s="10">
        <f t="shared" si="49"/>
        <v>41248.391446759262</v>
      </c>
      <c r="M521" t="b">
        <v>0</v>
      </c>
      <c r="N521">
        <v>70</v>
      </c>
      <c r="O521" t="b">
        <v>0</v>
      </c>
      <c r="P521" t="s">
        <v>8270</v>
      </c>
      <c r="Q521" s="6">
        <f t="shared" si="50"/>
        <v>0.22881426547787684</v>
      </c>
      <c r="R521" s="8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0">
        <f t="shared" si="48"/>
        <v>42348.702094907407</v>
      </c>
      <c r="K522">
        <v>1447174261</v>
      </c>
      <c r="L522" s="10">
        <f t="shared" si="49"/>
        <v>42348.702094907407</v>
      </c>
      <c r="M522" t="b">
        <v>0</v>
      </c>
      <c r="N522">
        <v>34</v>
      </c>
      <c r="O522" t="b">
        <v>1</v>
      </c>
      <c r="P522" t="s">
        <v>8271</v>
      </c>
      <c r="Q522" s="6">
        <f t="shared" si="50"/>
        <v>1.0209999999999999</v>
      </c>
      <c r="R522" s="8">
        <f t="shared" si="51"/>
        <v>150.14705882352942</v>
      </c>
      <c r="S522" t="str">
        <f t="shared" si="52"/>
        <v>theater</v>
      </c>
      <c r="T522" t="str">
        <f t="shared" si="53"/>
        <v>plays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 t="shared" si="48"/>
        <v>42675.207638888889</v>
      </c>
      <c r="K523">
        <v>1475460819</v>
      </c>
      <c r="L523" s="10">
        <f t="shared" si="49"/>
        <v>42675.207638888889</v>
      </c>
      <c r="M523" t="b">
        <v>0</v>
      </c>
      <c r="N523">
        <v>56</v>
      </c>
      <c r="O523" t="b">
        <v>1</v>
      </c>
      <c r="P523" t="s">
        <v>8271</v>
      </c>
      <c r="Q523" s="6">
        <f t="shared" si="50"/>
        <v>1.0464</v>
      </c>
      <c r="R523" s="8">
        <f t="shared" si="51"/>
        <v>93.428571428571431</v>
      </c>
      <c r="S523" t="str">
        <f t="shared" si="52"/>
        <v>theater</v>
      </c>
      <c r="T523" t="str">
        <f t="shared" si="53"/>
        <v>plays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 t="shared" si="48"/>
        <v>42449.999131944445</v>
      </c>
      <c r="K524">
        <v>1456793925</v>
      </c>
      <c r="L524" s="10">
        <f t="shared" si="49"/>
        <v>42449.999131944445</v>
      </c>
      <c r="M524" t="b">
        <v>0</v>
      </c>
      <c r="N524">
        <v>31</v>
      </c>
      <c r="O524" t="b">
        <v>1</v>
      </c>
      <c r="P524" t="s">
        <v>8271</v>
      </c>
      <c r="Q524" s="6">
        <f t="shared" si="50"/>
        <v>1.1466666666666667</v>
      </c>
      <c r="R524" s="8">
        <f t="shared" si="51"/>
        <v>110.96774193548387</v>
      </c>
      <c r="S524" t="str">
        <f t="shared" si="52"/>
        <v>theater</v>
      </c>
      <c r="T524" t="str">
        <f t="shared" si="53"/>
        <v>plays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 t="shared" si="48"/>
        <v>42268.13282407407</v>
      </c>
      <c r="K525">
        <v>1440213076</v>
      </c>
      <c r="L525" s="10">
        <f t="shared" si="49"/>
        <v>42268.13282407407</v>
      </c>
      <c r="M525" t="b">
        <v>0</v>
      </c>
      <c r="N525">
        <v>84</v>
      </c>
      <c r="O525" t="b">
        <v>1</v>
      </c>
      <c r="P525" t="s">
        <v>8271</v>
      </c>
      <c r="Q525" s="6">
        <f t="shared" si="50"/>
        <v>1.206</v>
      </c>
      <c r="R525" s="8">
        <f t="shared" si="51"/>
        <v>71.785714285714292</v>
      </c>
      <c r="S525" t="str">
        <f t="shared" si="52"/>
        <v>theater</v>
      </c>
      <c r="T525" t="str">
        <f t="shared" si="53"/>
        <v>plays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0">
        <f t="shared" si="48"/>
        <v>42522.717233796298</v>
      </c>
      <c r="K526">
        <v>1462209169</v>
      </c>
      <c r="L526" s="10">
        <f t="shared" si="49"/>
        <v>42522.717233796298</v>
      </c>
      <c r="M526" t="b">
        <v>0</v>
      </c>
      <c r="N526">
        <v>130</v>
      </c>
      <c r="O526" t="b">
        <v>1</v>
      </c>
      <c r="P526" t="s">
        <v>8271</v>
      </c>
      <c r="Q526" s="6">
        <f t="shared" si="50"/>
        <v>1.0867285714285715</v>
      </c>
      <c r="R526" s="8">
        <f t="shared" si="51"/>
        <v>29.258076923076924</v>
      </c>
      <c r="S526" t="str">
        <f t="shared" si="52"/>
        <v>theater</v>
      </c>
      <c r="T526" t="str">
        <f t="shared" si="53"/>
        <v>plays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 t="shared" si="48"/>
        <v>41895.400937500002</v>
      </c>
      <c r="K527">
        <v>1406713041</v>
      </c>
      <c r="L527" s="10">
        <f t="shared" si="49"/>
        <v>41895.400937500002</v>
      </c>
      <c r="M527" t="b">
        <v>0</v>
      </c>
      <c r="N527">
        <v>12</v>
      </c>
      <c r="O527" t="b">
        <v>1</v>
      </c>
      <c r="P527" t="s">
        <v>8271</v>
      </c>
      <c r="Q527" s="6">
        <f t="shared" si="50"/>
        <v>1</v>
      </c>
      <c r="R527" s="8">
        <f t="shared" si="51"/>
        <v>1000</v>
      </c>
      <c r="S527" t="str">
        <f t="shared" si="52"/>
        <v>theater</v>
      </c>
      <c r="T527" t="str">
        <f t="shared" si="53"/>
        <v>plays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0">
        <f t="shared" si="48"/>
        <v>42223.708333333328</v>
      </c>
      <c r="K528">
        <v>1436278344</v>
      </c>
      <c r="L528" s="10">
        <f t="shared" si="49"/>
        <v>42223.708333333328</v>
      </c>
      <c r="M528" t="b">
        <v>0</v>
      </c>
      <c r="N528">
        <v>23</v>
      </c>
      <c r="O528" t="b">
        <v>1</v>
      </c>
      <c r="P528" t="s">
        <v>8271</v>
      </c>
      <c r="Q528" s="6">
        <f t="shared" si="50"/>
        <v>1.1399999999999999</v>
      </c>
      <c r="R528" s="8">
        <f t="shared" si="51"/>
        <v>74.347826086956516</v>
      </c>
      <c r="S528" t="str">
        <f t="shared" si="52"/>
        <v>theater</v>
      </c>
      <c r="T528" t="str">
        <f t="shared" si="53"/>
        <v>plays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 t="shared" si="48"/>
        <v>42783.670138888891</v>
      </c>
      <c r="K529">
        <v>1484715366</v>
      </c>
      <c r="L529" s="10">
        <f t="shared" si="49"/>
        <v>42783.670138888891</v>
      </c>
      <c r="M529" t="b">
        <v>0</v>
      </c>
      <c r="N529">
        <v>158</v>
      </c>
      <c r="O529" t="b">
        <v>1</v>
      </c>
      <c r="P529" t="s">
        <v>8271</v>
      </c>
      <c r="Q529" s="6">
        <f t="shared" si="50"/>
        <v>1.0085</v>
      </c>
      <c r="R529" s="8">
        <f t="shared" si="51"/>
        <v>63.829113924050631</v>
      </c>
      <c r="S529" t="str">
        <f t="shared" si="52"/>
        <v>theater</v>
      </c>
      <c r="T529" t="str">
        <f t="shared" si="53"/>
        <v>plays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 t="shared" si="48"/>
        <v>42176.888888888891</v>
      </c>
      <c r="K530">
        <v>1433109907</v>
      </c>
      <c r="L530" s="10">
        <f t="shared" si="49"/>
        <v>42176.888888888891</v>
      </c>
      <c r="M530" t="b">
        <v>0</v>
      </c>
      <c r="N530">
        <v>30</v>
      </c>
      <c r="O530" t="b">
        <v>1</v>
      </c>
      <c r="P530" t="s">
        <v>8271</v>
      </c>
      <c r="Q530" s="6">
        <f t="shared" si="50"/>
        <v>1.1565217391304348</v>
      </c>
      <c r="R530" s="8">
        <f t="shared" si="51"/>
        <v>44.333333333333336</v>
      </c>
      <c r="S530" t="str">
        <f t="shared" si="52"/>
        <v>theater</v>
      </c>
      <c r="T530" t="str">
        <f t="shared" si="53"/>
        <v>plays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0">
        <f t="shared" si="48"/>
        <v>42746.208333333328</v>
      </c>
      <c r="K531">
        <v>1482281094</v>
      </c>
      <c r="L531" s="10">
        <f t="shared" si="49"/>
        <v>42746.208333333328</v>
      </c>
      <c r="M531" t="b">
        <v>0</v>
      </c>
      <c r="N531">
        <v>18</v>
      </c>
      <c r="O531" t="b">
        <v>1</v>
      </c>
      <c r="P531" t="s">
        <v>8271</v>
      </c>
      <c r="Q531" s="6">
        <f t="shared" si="50"/>
        <v>1.3041666666666667</v>
      </c>
      <c r="R531" s="8">
        <f t="shared" si="51"/>
        <v>86.944444444444443</v>
      </c>
      <c r="S531" t="str">
        <f t="shared" si="52"/>
        <v>theater</v>
      </c>
      <c r="T531" t="str">
        <f t="shared" si="53"/>
        <v>plays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 t="shared" si="48"/>
        <v>42179.083333333328</v>
      </c>
      <c r="K532">
        <v>1433254268</v>
      </c>
      <c r="L532" s="10">
        <f t="shared" si="49"/>
        <v>42179.083333333328</v>
      </c>
      <c r="M532" t="b">
        <v>0</v>
      </c>
      <c r="N532">
        <v>29</v>
      </c>
      <c r="O532" t="b">
        <v>1</v>
      </c>
      <c r="P532" t="s">
        <v>8271</v>
      </c>
      <c r="Q532" s="6">
        <f t="shared" si="50"/>
        <v>1.0778267254038179</v>
      </c>
      <c r="R532" s="8">
        <f t="shared" si="51"/>
        <v>126.55172413793103</v>
      </c>
      <c r="S532" t="str">
        <f t="shared" si="52"/>
        <v>theater</v>
      </c>
      <c r="T532" t="str">
        <f t="shared" si="53"/>
        <v>plays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 t="shared" si="48"/>
        <v>42721.290972222225</v>
      </c>
      <c r="K533">
        <v>1478050429</v>
      </c>
      <c r="L533" s="10">
        <f t="shared" si="49"/>
        <v>42721.290972222225</v>
      </c>
      <c r="M533" t="b">
        <v>0</v>
      </c>
      <c r="N533">
        <v>31</v>
      </c>
      <c r="O533" t="b">
        <v>1</v>
      </c>
      <c r="P533" t="s">
        <v>8271</v>
      </c>
      <c r="Q533" s="6">
        <f t="shared" si="50"/>
        <v>1</v>
      </c>
      <c r="R533" s="8">
        <f t="shared" si="51"/>
        <v>129.03225806451613</v>
      </c>
      <c r="S533" t="str">
        <f t="shared" si="52"/>
        <v>theater</v>
      </c>
      <c r="T533" t="str">
        <f t="shared" si="53"/>
        <v>plays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 t="shared" si="48"/>
        <v>42503.007037037038</v>
      </c>
      <c r="K534">
        <v>1460506208</v>
      </c>
      <c r="L534" s="10">
        <f t="shared" si="49"/>
        <v>42503.007037037038</v>
      </c>
      <c r="M534" t="b">
        <v>0</v>
      </c>
      <c r="N534">
        <v>173</v>
      </c>
      <c r="O534" t="b">
        <v>1</v>
      </c>
      <c r="P534" t="s">
        <v>8271</v>
      </c>
      <c r="Q534" s="6">
        <f t="shared" si="50"/>
        <v>1.2324999999999999</v>
      </c>
      <c r="R534" s="8">
        <f t="shared" si="51"/>
        <v>71.242774566473983</v>
      </c>
      <c r="S534" t="str">
        <f t="shared" si="52"/>
        <v>theater</v>
      </c>
      <c r="T534" t="str">
        <f t="shared" si="53"/>
        <v>plays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0">
        <f t="shared" si="48"/>
        <v>42506.43478009259</v>
      </c>
      <c r="K535">
        <v>1461320765</v>
      </c>
      <c r="L535" s="10">
        <f t="shared" si="49"/>
        <v>42506.43478009259</v>
      </c>
      <c r="M535" t="b">
        <v>0</v>
      </c>
      <c r="N535">
        <v>17</v>
      </c>
      <c r="O535" t="b">
        <v>1</v>
      </c>
      <c r="P535" t="s">
        <v>8271</v>
      </c>
      <c r="Q535" s="6">
        <f t="shared" si="50"/>
        <v>1.002</v>
      </c>
      <c r="R535" s="8">
        <f t="shared" si="51"/>
        <v>117.88235294117646</v>
      </c>
      <c r="S535" t="str">
        <f t="shared" si="52"/>
        <v>theater</v>
      </c>
      <c r="T535" t="str">
        <f t="shared" si="53"/>
        <v>plays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0">
        <f t="shared" si="48"/>
        <v>42309.958333333328</v>
      </c>
      <c r="K536">
        <v>1443036470</v>
      </c>
      <c r="L536" s="10">
        <f t="shared" si="49"/>
        <v>42309.958333333328</v>
      </c>
      <c r="M536" t="b">
        <v>0</v>
      </c>
      <c r="N536">
        <v>48</v>
      </c>
      <c r="O536" t="b">
        <v>1</v>
      </c>
      <c r="P536" t="s">
        <v>8271</v>
      </c>
      <c r="Q536" s="6">
        <f t="shared" si="50"/>
        <v>1.0466666666666666</v>
      </c>
      <c r="R536" s="8">
        <f t="shared" si="51"/>
        <v>327.08333333333331</v>
      </c>
      <c r="S536" t="str">
        <f t="shared" si="52"/>
        <v>theater</v>
      </c>
      <c r="T536" t="str">
        <f t="shared" si="53"/>
        <v>plays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0">
        <f t="shared" si="48"/>
        <v>42741.545196759253</v>
      </c>
      <c r="K537">
        <v>1481115905</v>
      </c>
      <c r="L537" s="10">
        <f t="shared" si="49"/>
        <v>42741.545196759253</v>
      </c>
      <c r="M537" t="b">
        <v>0</v>
      </c>
      <c r="N537">
        <v>59</v>
      </c>
      <c r="O537" t="b">
        <v>1</v>
      </c>
      <c r="P537" t="s">
        <v>8271</v>
      </c>
      <c r="Q537" s="6">
        <f t="shared" si="50"/>
        <v>1.0249999999999999</v>
      </c>
      <c r="R537" s="8">
        <f t="shared" si="51"/>
        <v>34.745762711864408</v>
      </c>
      <c r="S537" t="str">
        <f t="shared" si="52"/>
        <v>theater</v>
      </c>
      <c r="T537" t="str">
        <f t="shared" si="53"/>
        <v>plays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0">
        <f t="shared" si="48"/>
        <v>42219.75</v>
      </c>
      <c r="K538">
        <v>1435133807</v>
      </c>
      <c r="L538" s="10">
        <f t="shared" si="49"/>
        <v>42219.75</v>
      </c>
      <c r="M538" t="b">
        <v>0</v>
      </c>
      <c r="N538">
        <v>39</v>
      </c>
      <c r="O538" t="b">
        <v>1</v>
      </c>
      <c r="P538" t="s">
        <v>8271</v>
      </c>
      <c r="Q538" s="6">
        <f t="shared" si="50"/>
        <v>1.1825757575757576</v>
      </c>
      <c r="R538" s="8">
        <f t="shared" si="51"/>
        <v>100.06410256410257</v>
      </c>
      <c r="S538" t="str">
        <f t="shared" si="52"/>
        <v>theater</v>
      </c>
      <c r="T538" t="str">
        <f t="shared" si="53"/>
        <v>plays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 t="shared" si="48"/>
        <v>42312.810081018513</v>
      </c>
      <c r="K539">
        <v>1444069591</v>
      </c>
      <c r="L539" s="10">
        <f t="shared" si="49"/>
        <v>42312.810081018513</v>
      </c>
      <c r="M539" t="b">
        <v>0</v>
      </c>
      <c r="N539">
        <v>59</v>
      </c>
      <c r="O539" t="b">
        <v>1</v>
      </c>
      <c r="P539" t="s">
        <v>8271</v>
      </c>
      <c r="Q539" s="6">
        <f t="shared" si="50"/>
        <v>1.2050000000000001</v>
      </c>
      <c r="R539" s="8">
        <f t="shared" si="51"/>
        <v>40.847457627118644</v>
      </c>
      <c r="S539" t="str">
        <f t="shared" si="52"/>
        <v>theater</v>
      </c>
      <c r="T539" t="str">
        <f t="shared" si="53"/>
        <v>plays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 t="shared" si="48"/>
        <v>42503.794710648144</v>
      </c>
      <c r="K540">
        <v>1460574263</v>
      </c>
      <c r="L540" s="10">
        <f t="shared" si="49"/>
        <v>42503.794710648144</v>
      </c>
      <c r="M540" t="b">
        <v>0</v>
      </c>
      <c r="N540">
        <v>60</v>
      </c>
      <c r="O540" t="b">
        <v>1</v>
      </c>
      <c r="P540" t="s">
        <v>8271</v>
      </c>
      <c r="Q540" s="6">
        <f t="shared" si="50"/>
        <v>3.0242</v>
      </c>
      <c r="R540" s="8">
        <f t="shared" si="51"/>
        <v>252.01666666666668</v>
      </c>
      <c r="S540" t="str">
        <f t="shared" si="52"/>
        <v>theater</v>
      </c>
      <c r="T540" t="str">
        <f t="shared" si="53"/>
        <v>plays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0">
        <f t="shared" si="48"/>
        <v>42556.049849537041</v>
      </c>
      <c r="K541">
        <v>1465866707</v>
      </c>
      <c r="L541" s="10">
        <f t="shared" si="49"/>
        <v>42556.049849537041</v>
      </c>
      <c r="M541" t="b">
        <v>0</v>
      </c>
      <c r="N541">
        <v>20</v>
      </c>
      <c r="O541" t="b">
        <v>1</v>
      </c>
      <c r="P541" t="s">
        <v>8271</v>
      </c>
      <c r="Q541" s="6">
        <f t="shared" si="50"/>
        <v>1.00644</v>
      </c>
      <c r="R541" s="8">
        <f t="shared" si="51"/>
        <v>25.161000000000001</v>
      </c>
      <c r="S541" t="str">
        <f t="shared" si="52"/>
        <v>theater</v>
      </c>
      <c r="T541" t="str">
        <f t="shared" si="53"/>
        <v>plays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 t="shared" si="48"/>
        <v>42039.817199074074</v>
      </c>
      <c r="K542">
        <v>1420486606</v>
      </c>
      <c r="L542" s="10">
        <f t="shared" si="49"/>
        <v>42039.817199074074</v>
      </c>
      <c r="M542" t="b">
        <v>0</v>
      </c>
      <c r="N542">
        <v>1</v>
      </c>
      <c r="O542" t="b">
        <v>0</v>
      </c>
      <c r="P542" t="s">
        <v>8272</v>
      </c>
      <c r="Q542" s="6">
        <f t="shared" si="50"/>
        <v>6.666666666666667E-5</v>
      </c>
      <c r="R542" s="8">
        <f t="shared" si="51"/>
        <v>1</v>
      </c>
      <c r="S542" t="str">
        <f t="shared" si="52"/>
        <v>technology</v>
      </c>
      <c r="T542" t="str">
        <f t="shared" si="53"/>
        <v>web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 t="shared" si="48"/>
        <v>42306.046689814815</v>
      </c>
      <c r="K543">
        <v>1443488834</v>
      </c>
      <c r="L543" s="10">
        <f t="shared" si="49"/>
        <v>42306.046689814815</v>
      </c>
      <c r="M543" t="b">
        <v>0</v>
      </c>
      <c r="N543">
        <v>1</v>
      </c>
      <c r="O543" t="b">
        <v>0</v>
      </c>
      <c r="P543" t="s">
        <v>8272</v>
      </c>
      <c r="Q543" s="6">
        <f t="shared" si="50"/>
        <v>5.5555555555555558E-3</v>
      </c>
      <c r="R543" s="8">
        <f t="shared" si="51"/>
        <v>25</v>
      </c>
      <c r="S543" t="str">
        <f t="shared" si="52"/>
        <v>technology</v>
      </c>
      <c r="T543" t="str">
        <f t="shared" si="53"/>
        <v>web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 t="shared" si="48"/>
        <v>42493.695787037039</v>
      </c>
      <c r="K544">
        <v>1457113316</v>
      </c>
      <c r="L544" s="10">
        <f t="shared" si="49"/>
        <v>42493.695787037039</v>
      </c>
      <c r="M544" t="b">
        <v>0</v>
      </c>
      <c r="N544">
        <v>1</v>
      </c>
      <c r="O544" t="b">
        <v>0</v>
      </c>
      <c r="P544" t="s">
        <v>8272</v>
      </c>
      <c r="Q544" s="6">
        <f t="shared" si="50"/>
        <v>3.9999999999999998E-6</v>
      </c>
      <c r="R544" s="8">
        <f t="shared" si="51"/>
        <v>1</v>
      </c>
      <c r="S544" t="str">
        <f t="shared" si="52"/>
        <v>technology</v>
      </c>
      <c r="T544" t="str">
        <f t="shared" si="53"/>
        <v>web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0">
        <f t="shared" si="48"/>
        <v>41944.092152777775</v>
      </c>
      <c r="K545">
        <v>1412215962</v>
      </c>
      <c r="L545" s="10">
        <f t="shared" si="49"/>
        <v>41944.092152777775</v>
      </c>
      <c r="M545" t="b">
        <v>0</v>
      </c>
      <c r="N545">
        <v>2</v>
      </c>
      <c r="O545" t="b">
        <v>0</v>
      </c>
      <c r="P545" t="s">
        <v>8272</v>
      </c>
      <c r="Q545" s="6">
        <f t="shared" si="50"/>
        <v>3.1818181818181819E-3</v>
      </c>
      <c r="R545" s="8">
        <f t="shared" si="51"/>
        <v>35</v>
      </c>
      <c r="S545" t="str">
        <f t="shared" si="52"/>
        <v>technology</v>
      </c>
      <c r="T545" t="str">
        <f t="shared" si="53"/>
        <v>web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 t="shared" si="48"/>
        <v>42555.656944444447</v>
      </c>
      <c r="K546">
        <v>1465055160</v>
      </c>
      <c r="L546" s="10">
        <f t="shared" si="49"/>
        <v>42555.656944444447</v>
      </c>
      <c r="M546" t="b">
        <v>0</v>
      </c>
      <c r="N546">
        <v>2</v>
      </c>
      <c r="O546" t="b">
        <v>0</v>
      </c>
      <c r="P546" t="s">
        <v>8272</v>
      </c>
      <c r="Q546" s="6">
        <f t="shared" si="50"/>
        <v>1.2E-2</v>
      </c>
      <c r="R546" s="8">
        <f t="shared" si="51"/>
        <v>3</v>
      </c>
      <c r="S546" t="str">
        <f t="shared" si="52"/>
        <v>technology</v>
      </c>
      <c r="T546" t="str">
        <f t="shared" si="53"/>
        <v>web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0">
        <f t="shared" si="48"/>
        <v>42323.634131944447</v>
      </c>
      <c r="K547">
        <v>1444140789</v>
      </c>
      <c r="L547" s="10">
        <f t="shared" si="49"/>
        <v>42323.634131944447</v>
      </c>
      <c r="M547" t="b">
        <v>0</v>
      </c>
      <c r="N547">
        <v>34</v>
      </c>
      <c r="O547" t="b">
        <v>0</v>
      </c>
      <c r="P547" t="s">
        <v>8272</v>
      </c>
      <c r="Q547" s="6">
        <f t="shared" si="50"/>
        <v>0.27383999999999997</v>
      </c>
      <c r="R547" s="8">
        <f t="shared" si="51"/>
        <v>402.70588235294116</v>
      </c>
      <c r="S547" t="str">
        <f t="shared" si="52"/>
        <v>technology</v>
      </c>
      <c r="T547" t="str">
        <f t="shared" si="53"/>
        <v>web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 t="shared" si="48"/>
        <v>42294.667997685188</v>
      </c>
      <c r="K548">
        <v>1441209715</v>
      </c>
      <c r="L548" s="10">
        <f t="shared" si="49"/>
        <v>42294.667997685188</v>
      </c>
      <c r="M548" t="b">
        <v>0</v>
      </c>
      <c r="N548">
        <v>2</v>
      </c>
      <c r="O548" t="b">
        <v>0</v>
      </c>
      <c r="P548" t="s">
        <v>8272</v>
      </c>
      <c r="Q548" s="6">
        <f t="shared" si="50"/>
        <v>8.6666666666666663E-4</v>
      </c>
      <c r="R548" s="8">
        <f t="shared" si="51"/>
        <v>26</v>
      </c>
      <c r="S548" t="str">
        <f t="shared" si="52"/>
        <v>technology</v>
      </c>
      <c r="T548" t="str">
        <f t="shared" si="53"/>
        <v>web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0">
        <f t="shared" si="48"/>
        <v>42410.696342592593</v>
      </c>
      <c r="K549">
        <v>1452530564</v>
      </c>
      <c r="L549" s="10">
        <f t="shared" si="49"/>
        <v>42410.696342592593</v>
      </c>
      <c r="M549" t="b">
        <v>0</v>
      </c>
      <c r="N549">
        <v>0</v>
      </c>
      <c r="O549" t="b">
        <v>0</v>
      </c>
      <c r="P549" t="s">
        <v>8272</v>
      </c>
      <c r="Q549" s="6">
        <f t="shared" si="50"/>
        <v>0</v>
      </c>
      <c r="R549" s="8">
        <f t="shared" si="51"/>
        <v>0</v>
      </c>
      <c r="S549" t="str">
        <f t="shared" si="52"/>
        <v>technology</v>
      </c>
      <c r="T549" t="str">
        <f t="shared" si="53"/>
        <v>web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0">
        <f t="shared" si="48"/>
        <v>42306.903333333335</v>
      </c>
      <c r="K550">
        <v>1443562848</v>
      </c>
      <c r="L550" s="10">
        <f t="shared" si="49"/>
        <v>42306.903333333335</v>
      </c>
      <c r="M550" t="b">
        <v>0</v>
      </c>
      <c r="N550">
        <v>1</v>
      </c>
      <c r="O550" t="b">
        <v>0</v>
      </c>
      <c r="P550" t="s">
        <v>8272</v>
      </c>
      <c r="Q550" s="6">
        <f t="shared" si="50"/>
        <v>8.9999999999999998E-4</v>
      </c>
      <c r="R550" s="8">
        <f t="shared" si="51"/>
        <v>9</v>
      </c>
      <c r="S550" t="str">
        <f t="shared" si="52"/>
        <v>technology</v>
      </c>
      <c r="T550" t="str">
        <f t="shared" si="53"/>
        <v>web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0">
        <f t="shared" si="48"/>
        <v>42193.636828703704</v>
      </c>
      <c r="K551">
        <v>1433776622</v>
      </c>
      <c r="L551" s="10">
        <f t="shared" si="49"/>
        <v>42193.636828703704</v>
      </c>
      <c r="M551" t="b">
        <v>0</v>
      </c>
      <c r="N551">
        <v>8</v>
      </c>
      <c r="O551" t="b">
        <v>0</v>
      </c>
      <c r="P551" t="s">
        <v>8272</v>
      </c>
      <c r="Q551" s="6">
        <f t="shared" si="50"/>
        <v>2.7199999999999998E-2</v>
      </c>
      <c r="R551" s="8">
        <f t="shared" si="51"/>
        <v>8.5</v>
      </c>
      <c r="S551" t="str">
        <f t="shared" si="52"/>
        <v>technology</v>
      </c>
      <c r="T551" t="str">
        <f t="shared" si="53"/>
        <v>web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0">
        <f t="shared" si="48"/>
        <v>42766.208333333328</v>
      </c>
      <c r="K552">
        <v>1484756245</v>
      </c>
      <c r="L552" s="10">
        <f t="shared" si="49"/>
        <v>42766.208333333328</v>
      </c>
      <c r="M552" t="b">
        <v>0</v>
      </c>
      <c r="N552">
        <v>4</v>
      </c>
      <c r="O552" t="b">
        <v>0</v>
      </c>
      <c r="P552" t="s">
        <v>8272</v>
      </c>
      <c r="Q552" s="6">
        <f t="shared" si="50"/>
        <v>7.0000000000000001E-3</v>
      </c>
      <c r="R552" s="8">
        <f t="shared" si="51"/>
        <v>8.75</v>
      </c>
      <c r="S552" t="str">
        <f t="shared" si="52"/>
        <v>technology</v>
      </c>
      <c r="T552" t="str">
        <f t="shared" si="53"/>
        <v>web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 t="shared" si="48"/>
        <v>42217.745138888888</v>
      </c>
      <c r="K553">
        <v>1434609424</v>
      </c>
      <c r="L553" s="10">
        <f t="shared" si="49"/>
        <v>42217.745138888888</v>
      </c>
      <c r="M553" t="b">
        <v>0</v>
      </c>
      <c r="N553">
        <v>28</v>
      </c>
      <c r="O553" t="b">
        <v>0</v>
      </c>
      <c r="P553" t="s">
        <v>8272</v>
      </c>
      <c r="Q553" s="6">
        <f t="shared" si="50"/>
        <v>5.0413333333333331E-2</v>
      </c>
      <c r="R553" s="8">
        <f t="shared" si="51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0">
        <f t="shared" si="48"/>
        <v>42378.616851851853</v>
      </c>
      <c r="K554">
        <v>1447166896</v>
      </c>
      <c r="L554" s="10">
        <f t="shared" si="49"/>
        <v>42378.616851851853</v>
      </c>
      <c r="M554" t="b">
        <v>0</v>
      </c>
      <c r="N554">
        <v>0</v>
      </c>
      <c r="O554" t="b">
        <v>0</v>
      </c>
      <c r="P554" t="s">
        <v>8272</v>
      </c>
      <c r="Q554" s="6">
        <f t="shared" si="50"/>
        <v>0</v>
      </c>
      <c r="R554" s="8">
        <f t="shared" si="51"/>
        <v>0</v>
      </c>
      <c r="S554" t="str">
        <f t="shared" si="52"/>
        <v>technology</v>
      </c>
      <c r="T554" t="str">
        <f t="shared" si="53"/>
        <v>web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 t="shared" si="48"/>
        <v>41957.761469907404</v>
      </c>
      <c r="K555">
        <v>1413393391</v>
      </c>
      <c r="L555" s="10">
        <f t="shared" si="49"/>
        <v>41957.761469907404</v>
      </c>
      <c r="M555" t="b">
        <v>0</v>
      </c>
      <c r="N555">
        <v>6</v>
      </c>
      <c r="O555" t="b">
        <v>0</v>
      </c>
      <c r="P555" t="s">
        <v>8272</v>
      </c>
      <c r="Q555" s="6">
        <f t="shared" si="50"/>
        <v>4.9199999999999999E-3</v>
      </c>
      <c r="R555" s="8">
        <f t="shared" si="51"/>
        <v>20.5</v>
      </c>
      <c r="S555" t="str">
        <f t="shared" si="52"/>
        <v>technology</v>
      </c>
      <c r="T555" t="str">
        <f t="shared" si="53"/>
        <v>web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 t="shared" si="48"/>
        <v>41931.684861111113</v>
      </c>
      <c r="K556">
        <v>1411143972</v>
      </c>
      <c r="L556" s="10">
        <f t="shared" si="49"/>
        <v>41931.684861111113</v>
      </c>
      <c r="M556" t="b">
        <v>0</v>
      </c>
      <c r="N556">
        <v>22</v>
      </c>
      <c r="O556" t="b">
        <v>0</v>
      </c>
      <c r="P556" t="s">
        <v>8272</v>
      </c>
      <c r="Q556" s="6">
        <f t="shared" si="50"/>
        <v>0.36589147286821705</v>
      </c>
      <c r="R556" s="8">
        <f t="shared" si="51"/>
        <v>64.36363636363636</v>
      </c>
      <c r="S556" t="str">
        <f t="shared" si="52"/>
        <v>technology</v>
      </c>
      <c r="T556" t="str">
        <f t="shared" si="53"/>
        <v>web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0">
        <f t="shared" si="48"/>
        <v>42533.353506944448</v>
      </c>
      <c r="K557">
        <v>1463128143</v>
      </c>
      <c r="L557" s="10">
        <f t="shared" si="49"/>
        <v>42533.353506944448</v>
      </c>
      <c r="M557" t="b">
        <v>0</v>
      </c>
      <c r="N557">
        <v>0</v>
      </c>
      <c r="O557" t="b">
        <v>0</v>
      </c>
      <c r="P557" t="s">
        <v>8272</v>
      </c>
      <c r="Q557" s="6">
        <f t="shared" si="50"/>
        <v>0</v>
      </c>
      <c r="R557" s="8">
        <f t="shared" si="51"/>
        <v>0</v>
      </c>
      <c r="S557" t="str">
        <f t="shared" si="52"/>
        <v>technology</v>
      </c>
      <c r="T557" t="str">
        <f t="shared" si="53"/>
        <v>web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 t="shared" si="48"/>
        <v>42375.860150462962</v>
      </c>
      <c r="K558">
        <v>1449520717</v>
      </c>
      <c r="L558" s="10">
        <f t="shared" si="49"/>
        <v>42375.860150462962</v>
      </c>
      <c r="M558" t="b">
        <v>0</v>
      </c>
      <c r="N558">
        <v>1</v>
      </c>
      <c r="O558" t="b">
        <v>0</v>
      </c>
      <c r="P558" t="s">
        <v>8272</v>
      </c>
      <c r="Q558" s="6">
        <f t="shared" si="50"/>
        <v>2.5000000000000001E-2</v>
      </c>
      <c r="R558" s="8">
        <f t="shared" si="51"/>
        <v>200</v>
      </c>
      <c r="S558" t="str">
        <f t="shared" si="52"/>
        <v>technology</v>
      </c>
      <c r="T558" t="str">
        <f t="shared" si="53"/>
        <v>web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0">
        <f t="shared" si="48"/>
        <v>42706.983831018515</v>
      </c>
      <c r="K559">
        <v>1478126203</v>
      </c>
      <c r="L559" s="10">
        <f t="shared" si="49"/>
        <v>42706.983831018515</v>
      </c>
      <c r="M559" t="b">
        <v>0</v>
      </c>
      <c r="N559">
        <v>20</v>
      </c>
      <c r="O559" t="b">
        <v>0</v>
      </c>
      <c r="P559" t="s">
        <v>8272</v>
      </c>
      <c r="Q559" s="6">
        <f t="shared" si="50"/>
        <v>9.1066666666666674E-3</v>
      </c>
      <c r="R559" s="8">
        <f t="shared" si="51"/>
        <v>68.3</v>
      </c>
      <c r="S559" t="str">
        <f t="shared" si="52"/>
        <v>technology</v>
      </c>
      <c r="T559" t="str">
        <f t="shared" si="53"/>
        <v>web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 t="shared" si="48"/>
        <v>42087.841493055559</v>
      </c>
      <c r="K560">
        <v>1424639505</v>
      </c>
      <c r="L560" s="10">
        <f t="shared" si="49"/>
        <v>42087.841493055559</v>
      </c>
      <c r="M560" t="b">
        <v>0</v>
      </c>
      <c r="N560">
        <v>0</v>
      </c>
      <c r="O560" t="b">
        <v>0</v>
      </c>
      <c r="P560" t="s">
        <v>8272</v>
      </c>
      <c r="Q560" s="6">
        <f t="shared" si="50"/>
        <v>0</v>
      </c>
      <c r="R560" s="8">
        <f t="shared" si="51"/>
        <v>0</v>
      </c>
      <c r="S560" t="str">
        <f t="shared" si="52"/>
        <v>technology</v>
      </c>
      <c r="T560" t="str">
        <f t="shared" si="53"/>
        <v>web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 t="shared" si="48"/>
        <v>42351.283101851848</v>
      </c>
      <c r="K561">
        <v>1447397260</v>
      </c>
      <c r="L561" s="10">
        <f t="shared" si="49"/>
        <v>42351.283101851848</v>
      </c>
      <c r="M561" t="b">
        <v>0</v>
      </c>
      <c r="N561">
        <v>1</v>
      </c>
      <c r="O561" t="b">
        <v>0</v>
      </c>
      <c r="P561" t="s">
        <v>8272</v>
      </c>
      <c r="Q561" s="6">
        <f t="shared" si="50"/>
        <v>2.0833333333333335E-4</v>
      </c>
      <c r="R561" s="8">
        <f t="shared" si="51"/>
        <v>50</v>
      </c>
      <c r="S561" t="str">
        <f t="shared" si="52"/>
        <v>technology</v>
      </c>
      <c r="T561" t="str">
        <f t="shared" si="53"/>
        <v>web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0">
        <f t="shared" si="48"/>
        <v>41990.771354166667</v>
      </c>
      <c r="K562">
        <v>1416249045</v>
      </c>
      <c r="L562" s="10">
        <f t="shared" si="49"/>
        <v>41990.771354166667</v>
      </c>
      <c r="M562" t="b">
        <v>0</v>
      </c>
      <c r="N562">
        <v>3</v>
      </c>
      <c r="O562" t="b">
        <v>0</v>
      </c>
      <c r="P562" t="s">
        <v>8272</v>
      </c>
      <c r="Q562" s="6">
        <f t="shared" si="50"/>
        <v>1.2E-4</v>
      </c>
      <c r="R562" s="8">
        <f t="shared" si="51"/>
        <v>4</v>
      </c>
      <c r="S562" t="str">
        <f t="shared" si="52"/>
        <v>technology</v>
      </c>
      <c r="T562" t="str">
        <f t="shared" si="53"/>
        <v>web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 t="shared" si="48"/>
        <v>42303.658715277779</v>
      </c>
      <c r="K563">
        <v>1442850513</v>
      </c>
      <c r="L563" s="10">
        <f t="shared" si="49"/>
        <v>42303.658715277779</v>
      </c>
      <c r="M563" t="b">
        <v>0</v>
      </c>
      <c r="N563">
        <v>2</v>
      </c>
      <c r="O563" t="b">
        <v>0</v>
      </c>
      <c r="P563" t="s">
        <v>8272</v>
      </c>
      <c r="Q563" s="6">
        <f t="shared" si="50"/>
        <v>3.6666666666666666E-3</v>
      </c>
      <c r="R563" s="8">
        <f t="shared" si="51"/>
        <v>27.5</v>
      </c>
      <c r="S563" t="str">
        <f t="shared" si="52"/>
        <v>technology</v>
      </c>
      <c r="T563" t="str">
        <f t="shared" si="53"/>
        <v>web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0">
        <f t="shared" si="48"/>
        <v>42722.389062500006</v>
      </c>
      <c r="K564">
        <v>1479460815</v>
      </c>
      <c r="L564" s="10">
        <f t="shared" si="49"/>
        <v>42722.389062500006</v>
      </c>
      <c r="M564" t="b">
        <v>0</v>
      </c>
      <c r="N564">
        <v>0</v>
      </c>
      <c r="O564" t="b">
        <v>0</v>
      </c>
      <c r="P564" t="s">
        <v>8272</v>
      </c>
      <c r="Q564" s="6">
        <f t="shared" si="50"/>
        <v>0</v>
      </c>
      <c r="R564" s="8">
        <f t="shared" si="51"/>
        <v>0</v>
      </c>
      <c r="S564" t="str">
        <f t="shared" si="52"/>
        <v>technology</v>
      </c>
      <c r="T564" t="str">
        <f t="shared" si="53"/>
        <v>web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0">
        <f t="shared" si="48"/>
        <v>42052.069988425923</v>
      </c>
      <c r="K565">
        <v>1421545247</v>
      </c>
      <c r="L565" s="10">
        <f t="shared" si="49"/>
        <v>42052.069988425923</v>
      </c>
      <c r="M565" t="b">
        <v>0</v>
      </c>
      <c r="N565">
        <v>2</v>
      </c>
      <c r="O565" t="b">
        <v>0</v>
      </c>
      <c r="P565" t="s">
        <v>8272</v>
      </c>
      <c r="Q565" s="6">
        <f t="shared" si="50"/>
        <v>9.0666666666666662E-4</v>
      </c>
      <c r="R565" s="8">
        <f t="shared" si="51"/>
        <v>34</v>
      </c>
      <c r="S565" t="str">
        <f t="shared" si="52"/>
        <v>technology</v>
      </c>
      <c r="T565" t="str">
        <f t="shared" si="53"/>
        <v>web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0">
        <f t="shared" si="48"/>
        <v>42441.942997685182</v>
      </c>
      <c r="K566">
        <v>1455230275</v>
      </c>
      <c r="L566" s="10">
        <f t="shared" si="49"/>
        <v>42441.942997685182</v>
      </c>
      <c r="M566" t="b">
        <v>0</v>
      </c>
      <c r="N566">
        <v>1</v>
      </c>
      <c r="O566" t="b">
        <v>0</v>
      </c>
      <c r="P566" t="s">
        <v>8272</v>
      </c>
      <c r="Q566" s="6">
        <f t="shared" si="50"/>
        <v>5.5555555555555558E-5</v>
      </c>
      <c r="R566" s="8">
        <f t="shared" si="51"/>
        <v>1</v>
      </c>
      <c r="S566" t="str">
        <f t="shared" si="52"/>
        <v>technology</v>
      </c>
      <c r="T566" t="str">
        <f t="shared" si="53"/>
        <v>web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0">
        <f t="shared" si="48"/>
        <v>42195.785289351858</v>
      </c>
      <c r="K567">
        <v>1433962249</v>
      </c>
      <c r="L567" s="10">
        <f t="shared" si="49"/>
        <v>42195.785289351858</v>
      </c>
      <c r="M567" t="b">
        <v>0</v>
      </c>
      <c r="N567">
        <v>0</v>
      </c>
      <c r="O567" t="b">
        <v>0</v>
      </c>
      <c r="P567" t="s">
        <v>8272</v>
      </c>
      <c r="Q567" s="6">
        <f t="shared" si="50"/>
        <v>0</v>
      </c>
      <c r="R567" s="8">
        <f t="shared" si="51"/>
        <v>0</v>
      </c>
      <c r="S567" t="str">
        <f t="shared" si="52"/>
        <v>technology</v>
      </c>
      <c r="T567" t="str">
        <f t="shared" si="53"/>
        <v>web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 t="shared" si="48"/>
        <v>42565.68440972222</v>
      </c>
      <c r="K568">
        <v>1465921533</v>
      </c>
      <c r="L568" s="10">
        <f t="shared" si="49"/>
        <v>42565.68440972222</v>
      </c>
      <c r="M568" t="b">
        <v>0</v>
      </c>
      <c r="N568">
        <v>1</v>
      </c>
      <c r="O568" t="b">
        <v>0</v>
      </c>
      <c r="P568" t="s">
        <v>8272</v>
      </c>
      <c r="Q568" s="6">
        <f t="shared" si="50"/>
        <v>2.0000000000000001E-4</v>
      </c>
      <c r="R568" s="8">
        <f t="shared" si="51"/>
        <v>1</v>
      </c>
      <c r="S568" t="str">
        <f t="shared" si="52"/>
        <v>technology</v>
      </c>
      <c r="T568" t="str">
        <f t="shared" si="53"/>
        <v>web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 t="shared" si="48"/>
        <v>42005.842523148152</v>
      </c>
      <c r="K569">
        <v>1417551194</v>
      </c>
      <c r="L569" s="10">
        <f t="shared" si="49"/>
        <v>42005.842523148152</v>
      </c>
      <c r="M569" t="b">
        <v>0</v>
      </c>
      <c r="N569">
        <v>0</v>
      </c>
      <c r="O569" t="b">
        <v>0</v>
      </c>
      <c r="P569" t="s">
        <v>8272</v>
      </c>
      <c r="Q569" s="6">
        <f t="shared" si="50"/>
        <v>0</v>
      </c>
      <c r="R569" s="8">
        <f t="shared" si="51"/>
        <v>0</v>
      </c>
      <c r="S569" t="str">
        <f t="shared" si="52"/>
        <v>technology</v>
      </c>
      <c r="T569" t="str">
        <f t="shared" si="53"/>
        <v>web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0">
        <f t="shared" si="48"/>
        <v>42385.458333333328</v>
      </c>
      <c r="K570">
        <v>1449785223</v>
      </c>
      <c r="L570" s="10">
        <f t="shared" si="49"/>
        <v>42385.458333333328</v>
      </c>
      <c r="M570" t="b">
        <v>0</v>
      </c>
      <c r="N570">
        <v>5</v>
      </c>
      <c r="O570" t="b">
        <v>0</v>
      </c>
      <c r="P570" t="s">
        <v>8272</v>
      </c>
      <c r="Q570" s="6">
        <f t="shared" si="50"/>
        <v>0.01</v>
      </c>
      <c r="R570" s="8">
        <f t="shared" si="51"/>
        <v>49</v>
      </c>
      <c r="S570" t="str">
        <f t="shared" si="52"/>
        <v>technology</v>
      </c>
      <c r="T570" t="str">
        <f t="shared" si="53"/>
        <v>web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0">
        <f t="shared" si="48"/>
        <v>42370.847361111111</v>
      </c>
      <c r="K571">
        <v>1449087612</v>
      </c>
      <c r="L571" s="10">
        <f t="shared" si="49"/>
        <v>42370.847361111111</v>
      </c>
      <c r="M571" t="b">
        <v>0</v>
      </c>
      <c r="N571">
        <v>1</v>
      </c>
      <c r="O571" t="b">
        <v>0</v>
      </c>
      <c r="P571" t="s">
        <v>8272</v>
      </c>
      <c r="Q571" s="6">
        <f t="shared" si="50"/>
        <v>8.0000000000000002E-3</v>
      </c>
      <c r="R571" s="8">
        <f t="shared" si="51"/>
        <v>20</v>
      </c>
      <c r="S571" t="str">
        <f t="shared" si="52"/>
        <v>technology</v>
      </c>
      <c r="T571" t="str">
        <f t="shared" si="53"/>
        <v>web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 t="shared" si="48"/>
        <v>42418.798252314817</v>
      </c>
      <c r="K572">
        <v>1453230569</v>
      </c>
      <c r="L572" s="10">
        <f t="shared" si="49"/>
        <v>42418.798252314817</v>
      </c>
      <c r="M572" t="b">
        <v>0</v>
      </c>
      <c r="N572">
        <v>1</v>
      </c>
      <c r="O572" t="b">
        <v>0</v>
      </c>
      <c r="P572" t="s">
        <v>8272</v>
      </c>
      <c r="Q572" s="6">
        <f t="shared" si="50"/>
        <v>1.6705882352941177E-3</v>
      </c>
      <c r="R572" s="8">
        <f t="shared" si="51"/>
        <v>142</v>
      </c>
      <c r="S572" t="str">
        <f t="shared" si="52"/>
        <v>technology</v>
      </c>
      <c r="T572" t="str">
        <f t="shared" si="53"/>
        <v>web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 t="shared" si="48"/>
        <v>42212.165972222225</v>
      </c>
      <c r="K573">
        <v>1436297723</v>
      </c>
      <c r="L573" s="10">
        <f t="shared" si="49"/>
        <v>42212.165972222225</v>
      </c>
      <c r="M573" t="b">
        <v>0</v>
      </c>
      <c r="N573">
        <v>2</v>
      </c>
      <c r="O573" t="b">
        <v>0</v>
      </c>
      <c r="P573" t="s">
        <v>8272</v>
      </c>
      <c r="Q573" s="6">
        <f t="shared" si="50"/>
        <v>4.2399999999999998E-3</v>
      </c>
      <c r="R573" s="8">
        <f t="shared" si="51"/>
        <v>53</v>
      </c>
      <c r="S573" t="str">
        <f t="shared" si="52"/>
        <v>technology</v>
      </c>
      <c r="T573" t="str">
        <f t="shared" si="53"/>
        <v>web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 t="shared" si="48"/>
        <v>42312.757962962962</v>
      </c>
      <c r="K574">
        <v>1444065088</v>
      </c>
      <c r="L574" s="10">
        <f t="shared" si="49"/>
        <v>42312.757962962962</v>
      </c>
      <c r="M574" t="b">
        <v>0</v>
      </c>
      <c r="N574">
        <v>0</v>
      </c>
      <c r="O574" t="b">
        <v>0</v>
      </c>
      <c r="P574" t="s">
        <v>8272</v>
      </c>
      <c r="Q574" s="6">
        <f t="shared" si="50"/>
        <v>0</v>
      </c>
      <c r="R574" s="8">
        <f t="shared" si="51"/>
        <v>0</v>
      </c>
      <c r="S574" t="str">
        <f t="shared" si="52"/>
        <v>technology</v>
      </c>
      <c r="T574" t="str">
        <f t="shared" si="53"/>
        <v>web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 t="shared" si="48"/>
        <v>42022.05</v>
      </c>
      <c r="K575">
        <v>1416445931</v>
      </c>
      <c r="L575" s="10">
        <f t="shared" si="49"/>
        <v>42022.05</v>
      </c>
      <c r="M575" t="b">
        <v>0</v>
      </c>
      <c r="N575">
        <v>9</v>
      </c>
      <c r="O575" t="b">
        <v>0</v>
      </c>
      <c r="P575" t="s">
        <v>8272</v>
      </c>
      <c r="Q575" s="6">
        <f t="shared" si="50"/>
        <v>3.892538925389254E-3</v>
      </c>
      <c r="R575" s="8">
        <f t="shared" si="51"/>
        <v>38.444444444444443</v>
      </c>
      <c r="S575" t="str">
        <f t="shared" si="52"/>
        <v>technology</v>
      </c>
      <c r="T575" t="str">
        <f t="shared" si="53"/>
        <v>web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0">
        <f t="shared" si="48"/>
        <v>42662.443368055552</v>
      </c>
      <c r="K576">
        <v>1474281507</v>
      </c>
      <c r="L576" s="10">
        <f t="shared" si="49"/>
        <v>42662.443368055552</v>
      </c>
      <c r="M576" t="b">
        <v>0</v>
      </c>
      <c r="N576">
        <v>4</v>
      </c>
      <c r="O576" t="b">
        <v>0</v>
      </c>
      <c r="P576" t="s">
        <v>8272</v>
      </c>
      <c r="Q576" s="6">
        <f t="shared" si="50"/>
        <v>7.1556350626118068E-3</v>
      </c>
      <c r="R576" s="8">
        <f t="shared" si="51"/>
        <v>20</v>
      </c>
      <c r="S576" t="str">
        <f t="shared" si="52"/>
        <v>technology</v>
      </c>
      <c r="T576" t="str">
        <f t="shared" si="53"/>
        <v>web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0">
        <f t="shared" si="48"/>
        <v>42168.692627314813</v>
      </c>
      <c r="K577">
        <v>1431621443</v>
      </c>
      <c r="L577" s="10">
        <f t="shared" si="49"/>
        <v>42168.692627314813</v>
      </c>
      <c r="M577" t="b">
        <v>0</v>
      </c>
      <c r="N577">
        <v>4</v>
      </c>
      <c r="O577" t="b">
        <v>0</v>
      </c>
      <c r="P577" t="s">
        <v>8272</v>
      </c>
      <c r="Q577" s="6">
        <f t="shared" si="50"/>
        <v>4.3166666666666666E-3</v>
      </c>
      <c r="R577" s="8">
        <f t="shared" si="51"/>
        <v>64.75</v>
      </c>
      <c r="S577" t="str">
        <f t="shared" si="52"/>
        <v>technology</v>
      </c>
      <c r="T577" t="str">
        <f t="shared" si="53"/>
        <v>web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 t="shared" si="48"/>
        <v>42091.43</v>
      </c>
      <c r="K578">
        <v>1422357552</v>
      </c>
      <c r="L578" s="10">
        <f t="shared" si="49"/>
        <v>42091.43</v>
      </c>
      <c r="M578" t="b">
        <v>0</v>
      </c>
      <c r="N578">
        <v>1</v>
      </c>
      <c r="O578" t="b">
        <v>0</v>
      </c>
      <c r="P578" t="s">
        <v>8272</v>
      </c>
      <c r="Q578" s="6">
        <f t="shared" si="50"/>
        <v>1.2500000000000001E-5</v>
      </c>
      <c r="R578" s="8">
        <f t="shared" si="51"/>
        <v>1</v>
      </c>
      <c r="S578" t="str">
        <f t="shared" si="52"/>
        <v>technology</v>
      </c>
      <c r="T578" t="str">
        <f t="shared" si="53"/>
        <v>web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 t="shared" ref="J579:J642" si="54">I579/60/60/24 + DATE(1970,1,1)</f>
        <v>42510.589143518519</v>
      </c>
      <c r="K579">
        <v>1458569302</v>
      </c>
      <c r="L579" s="10">
        <f t="shared" ref="L579:L642" si="55">I579/60/60/24 + DATE(1970,1,1)</f>
        <v>42510.589143518519</v>
      </c>
      <c r="M579" t="b">
        <v>0</v>
      </c>
      <c r="N579">
        <v>1</v>
      </c>
      <c r="O579" t="b">
        <v>0</v>
      </c>
      <c r="P579" t="s">
        <v>8272</v>
      </c>
      <c r="Q579" s="6">
        <f t="shared" ref="Q579:Q642" si="56">E579/D579</f>
        <v>2E-3</v>
      </c>
      <c r="R579" s="8">
        <f t="shared" ref="R579:R642" si="57">IFERROR(E579/N579,0)</f>
        <v>10</v>
      </c>
      <c r="S579" t="str">
        <f t="shared" ref="S579:S642" si="58">LEFT(P579,SEARCH("/",P579)-1)</f>
        <v>technology</v>
      </c>
      <c r="T579" t="str">
        <f t="shared" ref="T579:T642" si="59">RIGHT(P579,LEN(P579)-SEARCH("/",P579))</f>
        <v>web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0">
        <f t="shared" si="54"/>
        <v>42254.578622685185</v>
      </c>
      <c r="K580">
        <v>1439560393</v>
      </c>
      <c r="L580" s="10">
        <f t="shared" si="55"/>
        <v>42254.578622685185</v>
      </c>
      <c r="M580" t="b">
        <v>0</v>
      </c>
      <c r="N580">
        <v>7</v>
      </c>
      <c r="O580" t="b">
        <v>0</v>
      </c>
      <c r="P580" t="s">
        <v>8272</v>
      </c>
      <c r="Q580" s="6">
        <f t="shared" si="56"/>
        <v>1.12E-4</v>
      </c>
      <c r="R580" s="8">
        <f t="shared" si="57"/>
        <v>2</v>
      </c>
      <c r="S580" t="str">
        <f t="shared" si="58"/>
        <v>technology</v>
      </c>
      <c r="T580" t="str">
        <f t="shared" si="59"/>
        <v>web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 t="shared" si="54"/>
        <v>41998.852118055554</v>
      </c>
      <c r="K581">
        <v>1416947223</v>
      </c>
      <c r="L581" s="10">
        <f t="shared" si="55"/>
        <v>41998.852118055554</v>
      </c>
      <c r="M581" t="b">
        <v>0</v>
      </c>
      <c r="N581">
        <v>5</v>
      </c>
      <c r="O581" t="b">
        <v>0</v>
      </c>
      <c r="P581" t="s">
        <v>8272</v>
      </c>
      <c r="Q581" s="6">
        <f t="shared" si="56"/>
        <v>1.4583333333333334E-2</v>
      </c>
      <c r="R581" s="8">
        <f t="shared" si="57"/>
        <v>35</v>
      </c>
      <c r="S581" t="str">
        <f t="shared" si="58"/>
        <v>technology</v>
      </c>
      <c r="T581" t="str">
        <f t="shared" si="59"/>
        <v>web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 t="shared" si="54"/>
        <v>42635.908182870371</v>
      </c>
      <c r="K582">
        <v>1471988867</v>
      </c>
      <c r="L582" s="10">
        <f t="shared" si="55"/>
        <v>42635.908182870371</v>
      </c>
      <c r="M582" t="b">
        <v>0</v>
      </c>
      <c r="N582">
        <v>1</v>
      </c>
      <c r="O582" t="b">
        <v>0</v>
      </c>
      <c r="P582" t="s">
        <v>8272</v>
      </c>
      <c r="Q582" s="6">
        <f t="shared" si="56"/>
        <v>3.3333333333333332E-4</v>
      </c>
      <c r="R582" s="8">
        <f t="shared" si="57"/>
        <v>1</v>
      </c>
      <c r="S582" t="str">
        <f t="shared" si="58"/>
        <v>technology</v>
      </c>
      <c r="T582" t="str">
        <f t="shared" si="59"/>
        <v>web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 t="shared" si="54"/>
        <v>42218.012777777782</v>
      </c>
      <c r="K583">
        <v>1435882704</v>
      </c>
      <c r="L583" s="10">
        <f t="shared" si="55"/>
        <v>42218.012777777782</v>
      </c>
      <c r="M583" t="b">
        <v>0</v>
      </c>
      <c r="N583">
        <v>0</v>
      </c>
      <c r="O583" t="b">
        <v>0</v>
      </c>
      <c r="P583" t="s">
        <v>8272</v>
      </c>
      <c r="Q583" s="6">
        <f t="shared" si="56"/>
        <v>0</v>
      </c>
      <c r="R583" s="8">
        <f t="shared" si="57"/>
        <v>0</v>
      </c>
      <c r="S583" t="str">
        <f t="shared" si="58"/>
        <v>technology</v>
      </c>
      <c r="T583" t="str">
        <f t="shared" si="59"/>
        <v>web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 t="shared" si="54"/>
        <v>42078.75</v>
      </c>
      <c r="K584">
        <v>1424454319</v>
      </c>
      <c r="L584" s="10">
        <f t="shared" si="55"/>
        <v>42078.75</v>
      </c>
      <c r="M584" t="b">
        <v>0</v>
      </c>
      <c r="N584">
        <v>0</v>
      </c>
      <c r="O584" t="b">
        <v>0</v>
      </c>
      <c r="P584" t="s">
        <v>8272</v>
      </c>
      <c r="Q584" s="6">
        <f t="shared" si="56"/>
        <v>0</v>
      </c>
      <c r="R584" s="8">
        <f t="shared" si="57"/>
        <v>0</v>
      </c>
      <c r="S584" t="str">
        <f t="shared" si="58"/>
        <v>technology</v>
      </c>
      <c r="T584" t="str">
        <f t="shared" si="59"/>
        <v>web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 t="shared" si="54"/>
        <v>42082.896840277783</v>
      </c>
      <c r="K585">
        <v>1424212287</v>
      </c>
      <c r="L585" s="10">
        <f t="shared" si="55"/>
        <v>42082.896840277783</v>
      </c>
      <c r="M585" t="b">
        <v>0</v>
      </c>
      <c r="N585">
        <v>1</v>
      </c>
      <c r="O585" t="b">
        <v>0</v>
      </c>
      <c r="P585" t="s">
        <v>8272</v>
      </c>
      <c r="Q585" s="6">
        <f t="shared" si="56"/>
        <v>1.1111111111111112E-4</v>
      </c>
      <c r="R585" s="8">
        <f t="shared" si="57"/>
        <v>1</v>
      </c>
      <c r="S585" t="str">
        <f t="shared" si="58"/>
        <v>technology</v>
      </c>
      <c r="T585" t="str">
        <f t="shared" si="59"/>
        <v>web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 t="shared" si="54"/>
        <v>42079.674953703703</v>
      </c>
      <c r="K586">
        <v>1423933916</v>
      </c>
      <c r="L586" s="10">
        <f t="shared" si="55"/>
        <v>42079.674953703703</v>
      </c>
      <c r="M586" t="b">
        <v>0</v>
      </c>
      <c r="N586">
        <v>2</v>
      </c>
      <c r="O586" t="b">
        <v>0</v>
      </c>
      <c r="P586" t="s">
        <v>8272</v>
      </c>
      <c r="Q586" s="6">
        <f t="shared" si="56"/>
        <v>0.01</v>
      </c>
      <c r="R586" s="8">
        <f t="shared" si="57"/>
        <v>5</v>
      </c>
      <c r="S586" t="str">
        <f t="shared" si="58"/>
        <v>technology</v>
      </c>
      <c r="T586" t="str">
        <f t="shared" si="59"/>
        <v>web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0">
        <f t="shared" si="54"/>
        <v>42339</v>
      </c>
      <c r="K587">
        <v>1444123377</v>
      </c>
      <c r="L587" s="10">
        <f t="shared" si="55"/>
        <v>42339</v>
      </c>
      <c r="M587" t="b">
        <v>0</v>
      </c>
      <c r="N587">
        <v>0</v>
      </c>
      <c r="O587" t="b">
        <v>0</v>
      </c>
      <c r="P587" t="s">
        <v>8272</v>
      </c>
      <c r="Q587" s="6">
        <f t="shared" si="56"/>
        <v>0</v>
      </c>
      <c r="R587" s="8">
        <f t="shared" si="57"/>
        <v>0</v>
      </c>
      <c r="S587" t="str">
        <f t="shared" si="58"/>
        <v>technology</v>
      </c>
      <c r="T587" t="str">
        <f t="shared" si="59"/>
        <v>web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 t="shared" si="54"/>
        <v>42050.854247685187</v>
      </c>
      <c r="K588">
        <v>1421440207</v>
      </c>
      <c r="L588" s="10">
        <f t="shared" si="55"/>
        <v>42050.854247685187</v>
      </c>
      <c r="M588" t="b">
        <v>0</v>
      </c>
      <c r="N588">
        <v>4</v>
      </c>
      <c r="O588" t="b">
        <v>0</v>
      </c>
      <c r="P588" t="s">
        <v>8272</v>
      </c>
      <c r="Q588" s="6">
        <f t="shared" si="56"/>
        <v>5.5999999999999999E-3</v>
      </c>
      <c r="R588" s="8">
        <f t="shared" si="57"/>
        <v>14</v>
      </c>
      <c r="S588" t="str">
        <f t="shared" si="58"/>
        <v>technology</v>
      </c>
      <c r="T588" t="str">
        <f t="shared" si="59"/>
        <v>web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0">
        <f t="shared" si="54"/>
        <v>42110.757326388892</v>
      </c>
      <c r="K589">
        <v>1426615833</v>
      </c>
      <c r="L589" s="10">
        <f t="shared" si="55"/>
        <v>42110.757326388892</v>
      </c>
      <c r="M589" t="b">
        <v>0</v>
      </c>
      <c r="N589">
        <v>7</v>
      </c>
      <c r="O589" t="b">
        <v>0</v>
      </c>
      <c r="P589" t="s">
        <v>8272</v>
      </c>
      <c r="Q589" s="6">
        <f t="shared" si="56"/>
        <v>9.0833333333333335E-2</v>
      </c>
      <c r="R589" s="8">
        <f t="shared" si="57"/>
        <v>389.28571428571428</v>
      </c>
      <c r="S589" t="str">
        <f t="shared" si="58"/>
        <v>technology</v>
      </c>
      <c r="T589" t="str">
        <f t="shared" si="59"/>
        <v>web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0">
        <f t="shared" si="54"/>
        <v>42691.811180555553</v>
      </c>
      <c r="K590">
        <v>1474223286</v>
      </c>
      <c r="L590" s="10">
        <f t="shared" si="55"/>
        <v>42691.811180555553</v>
      </c>
      <c r="M590" t="b">
        <v>0</v>
      </c>
      <c r="N590">
        <v>2</v>
      </c>
      <c r="O590" t="b">
        <v>0</v>
      </c>
      <c r="P590" t="s">
        <v>8272</v>
      </c>
      <c r="Q590" s="6">
        <f t="shared" si="56"/>
        <v>3.3444444444444443E-2</v>
      </c>
      <c r="R590" s="8">
        <f t="shared" si="57"/>
        <v>150.5</v>
      </c>
      <c r="S590" t="str">
        <f t="shared" si="58"/>
        <v>technology</v>
      </c>
      <c r="T590" t="str">
        <f t="shared" si="59"/>
        <v>web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 t="shared" si="54"/>
        <v>42193.614571759259</v>
      </c>
      <c r="K591">
        <v>1435070699</v>
      </c>
      <c r="L591" s="10">
        <f t="shared" si="55"/>
        <v>42193.614571759259</v>
      </c>
      <c r="M591" t="b">
        <v>0</v>
      </c>
      <c r="N591">
        <v>1</v>
      </c>
      <c r="O591" t="b">
        <v>0</v>
      </c>
      <c r="P591" t="s">
        <v>8272</v>
      </c>
      <c r="Q591" s="6">
        <f t="shared" si="56"/>
        <v>1.3333333333333334E-4</v>
      </c>
      <c r="R591" s="8">
        <f t="shared" si="57"/>
        <v>1</v>
      </c>
      <c r="S591" t="str">
        <f t="shared" si="58"/>
        <v>technology</v>
      </c>
      <c r="T591" t="str">
        <f t="shared" si="59"/>
        <v>web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0">
        <f t="shared" si="54"/>
        <v>42408.542361111111</v>
      </c>
      <c r="K592">
        <v>1452259131</v>
      </c>
      <c r="L592" s="10">
        <f t="shared" si="55"/>
        <v>42408.542361111111</v>
      </c>
      <c r="M592" t="b">
        <v>0</v>
      </c>
      <c r="N592">
        <v>9</v>
      </c>
      <c r="O592" t="b">
        <v>0</v>
      </c>
      <c r="P592" t="s">
        <v>8272</v>
      </c>
      <c r="Q592" s="6">
        <f t="shared" si="56"/>
        <v>4.4600000000000001E-2</v>
      </c>
      <c r="R592" s="8">
        <f t="shared" si="57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 t="shared" si="54"/>
        <v>42207.543171296296</v>
      </c>
      <c r="K593">
        <v>1434978130</v>
      </c>
      <c r="L593" s="10">
        <f t="shared" si="55"/>
        <v>42207.543171296296</v>
      </c>
      <c r="M593" t="b">
        <v>0</v>
      </c>
      <c r="N593">
        <v>2</v>
      </c>
      <c r="O593" t="b">
        <v>0</v>
      </c>
      <c r="P593" t="s">
        <v>8272</v>
      </c>
      <c r="Q593" s="6">
        <f t="shared" si="56"/>
        <v>6.0999999999999997E-4</v>
      </c>
      <c r="R593" s="8">
        <f t="shared" si="57"/>
        <v>30.5</v>
      </c>
      <c r="S593" t="str">
        <f t="shared" si="58"/>
        <v>technology</v>
      </c>
      <c r="T593" t="str">
        <f t="shared" si="59"/>
        <v>web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 t="shared" si="54"/>
        <v>41976.232175925921</v>
      </c>
      <c r="K594">
        <v>1414992860</v>
      </c>
      <c r="L594" s="10">
        <f t="shared" si="55"/>
        <v>41976.232175925921</v>
      </c>
      <c r="M594" t="b">
        <v>0</v>
      </c>
      <c r="N594">
        <v>1</v>
      </c>
      <c r="O594" t="b">
        <v>0</v>
      </c>
      <c r="P594" t="s">
        <v>8272</v>
      </c>
      <c r="Q594" s="6">
        <f t="shared" si="56"/>
        <v>3.3333333333333333E-2</v>
      </c>
      <c r="R594" s="8">
        <f t="shared" si="57"/>
        <v>250</v>
      </c>
      <c r="S594" t="str">
        <f t="shared" si="58"/>
        <v>technology</v>
      </c>
      <c r="T594" t="str">
        <f t="shared" si="59"/>
        <v>web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0">
        <f t="shared" si="54"/>
        <v>42100.635937500003</v>
      </c>
      <c r="K595">
        <v>1425744945</v>
      </c>
      <c r="L595" s="10">
        <f t="shared" si="55"/>
        <v>42100.635937500003</v>
      </c>
      <c r="M595" t="b">
        <v>0</v>
      </c>
      <c r="N595">
        <v>7</v>
      </c>
      <c r="O595" t="b">
        <v>0</v>
      </c>
      <c r="P595" t="s">
        <v>8272</v>
      </c>
      <c r="Q595" s="6">
        <f t="shared" si="56"/>
        <v>0.23</v>
      </c>
      <c r="R595" s="8">
        <f t="shared" si="57"/>
        <v>16.428571428571427</v>
      </c>
      <c r="S595" t="str">
        <f t="shared" si="58"/>
        <v>technology</v>
      </c>
      <c r="T595" t="str">
        <f t="shared" si="59"/>
        <v>web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 t="shared" si="54"/>
        <v>42476.780162037037</v>
      </c>
      <c r="K596">
        <v>1458240206</v>
      </c>
      <c r="L596" s="10">
        <f t="shared" si="55"/>
        <v>42476.780162037037</v>
      </c>
      <c r="M596" t="b">
        <v>0</v>
      </c>
      <c r="N596">
        <v>2</v>
      </c>
      <c r="O596" t="b">
        <v>0</v>
      </c>
      <c r="P596" t="s">
        <v>8272</v>
      </c>
      <c r="Q596" s="6">
        <f t="shared" si="56"/>
        <v>1.0399999999999999E-3</v>
      </c>
      <c r="R596" s="8">
        <f t="shared" si="57"/>
        <v>13</v>
      </c>
      <c r="S596" t="str">
        <f t="shared" si="58"/>
        <v>technology</v>
      </c>
      <c r="T596" t="str">
        <f t="shared" si="59"/>
        <v>web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 t="shared" si="54"/>
        <v>42128.069884259254</v>
      </c>
      <c r="K597">
        <v>1426815638</v>
      </c>
      <c r="L597" s="10">
        <f t="shared" si="55"/>
        <v>42128.069884259254</v>
      </c>
      <c r="M597" t="b">
        <v>0</v>
      </c>
      <c r="N597">
        <v>8</v>
      </c>
      <c r="O597" t="b">
        <v>0</v>
      </c>
      <c r="P597" t="s">
        <v>8272</v>
      </c>
      <c r="Q597" s="6">
        <f t="shared" si="56"/>
        <v>4.2599999999999999E-3</v>
      </c>
      <c r="R597" s="8">
        <f t="shared" si="57"/>
        <v>53.25</v>
      </c>
      <c r="S597" t="str">
        <f t="shared" si="58"/>
        <v>technology</v>
      </c>
      <c r="T597" t="str">
        <f t="shared" si="59"/>
        <v>web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 t="shared" si="54"/>
        <v>42676.896898148145</v>
      </c>
      <c r="K598">
        <v>1475530292</v>
      </c>
      <c r="L598" s="10">
        <f t="shared" si="55"/>
        <v>42676.896898148145</v>
      </c>
      <c r="M598" t="b">
        <v>0</v>
      </c>
      <c r="N598">
        <v>2</v>
      </c>
      <c r="O598" t="b">
        <v>0</v>
      </c>
      <c r="P598" t="s">
        <v>8272</v>
      </c>
      <c r="Q598" s="6">
        <f t="shared" si="56"/>
        <v>2.9999999999999997E-4</v>
      </c>
      <c r="R598" s="8">
        <f t="shared" si="57"/>
        <v>3</v>
      </c>
      <c r="S598" t="str">
        <f t="shared" si="58"/>
        <v>technology</v>
      </c>
      <c r="T598" t="str">
        <f t="shared" si="59"/>
        <v>web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 t="shared" si="54"/>
        <v>42582.666666666672</v>
      </c>
      <c r="K599">
        <v>1466787335</v>
      </c>
      <c r="L599" s="10">
        <f t="shared" si="55"/>
        <v>42582.666666666672</v>
      </c>
      <c r="M599" t="b">
        <v>0</v>
      </c>
      <c r="N599">
        <v>2</v>
      </c>
      <c r="O599" t="b">
        <v>0</v>
      </c>
      <c r="P599" t="s">
        <v>8272</v>
      </c>
      <c r="Q599" s="6">
        <f t="shared" si="56"/>
        <v>2.6666666666666666E-3</v>
      </c>
      <c r="R599" s="8">
        <f t="shared" si="57"/>
        <v>10</v>
      </c>
      <c r="S599" t="str">
        <f t="shared" si="58"/>
        <v>technology</v>
      </c>
      <c r="T599" t="str">
        <f t="shared" si="59"/>
        <v>web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 t="shared" si="54"/>
        <v>41978.00209490741</v>
      </c>
      <c r="K600">
        <v>1415145781</v>
      </c>
      <c r="L600" s="10">
        <f t="shared" si="55"/>
        <v>41978.00209490741</v>
      </c>
      <c r="M600" t="b">
        <v>0</v>
      </c>
      <c r="N600">
        <v>7</v>
      </c>
      <c r="O600" t="b">
        <v>0</v>
      </c>
      <c r="P600" t="s">
        <v>8272</v>
      </c>
      <c r="Q600" s="6">
        <f t="shared" si="56"/>
        <v>0.34</v>
      </c>
      <c r="R600" s="8">
        <f t="shared" si="57"/>
        <v>121.42857142857143</v>
      </c>
      <c r="S600" t="str">
        <f t="shared" si="58"/>
        <v>technology</v>
      </c>
      <c r="T600" t="str">
        <f t="shared" si="59"/>
        <v>web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 t="shared" si="54"/>
        <v>42071.636111111111</v>
      </c>
      <c r="K601">
        <v>1423769402</v>
      </c>
      <c r="L601" s="10">
        <f t="shared" si="55"/>
        <v>42071.636111111111</v>
      </c>
      <c r="M601" t="b">
        <v>0</v>
      </c>
      <c r="N601">
        <v>2</v>
      </c>
      <c r="O601" t="b">
        <v>0</v>
      </c>
      <c r="P601" t="s">
        <v>8272</v>
      </c>
      <c r="Q601" s="6">
        <f t="shared" si="56"/>
        <v>6.2E-4</v>
      </c>
      <c r="R601" s="8">
        <f t="shared" si="57"/>
        <v>15.5</v>
      </c>
      <c r="S601" t="str">
        <f t="shared" si="58"/>
        <v>technology</v>
      </c>
      <c r="T601" t="str">
        <f t="shared" si="59"/>
        <v>web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 t="shared" si="54"/>
        <v>42133.798171296294</v>
      </c>
      <c r="K602">
        <v>1426014562</v>
      </c>
      <c r="L602" s="10">
        <f t="shared" si="55"/>
        <v>42133.798171296294</v>
      </c>
      <c r="M602" t="b">
        <v>0</v>
      </c>
      <c r="N602">
        <v>1</v>
      </c>
      <c r="O602" t="b">
        <v>0</v>
      </c>
      <c r="P602" t="s">
        <v>8272</v>
      </c>
      <c r="Q602" s="6">
        <f t="shared" si="56"/>
        <v>0.02</v>
      </c>
      <c r="R602" s="8">
        <f t="shared" si="57"/>
        <v>100</v>
      </c>
      <c r="S602" t="str">
        <f t="shared" si="58"/>
        <v>technology</v>
      </c>
      <c r="T602" t="str">
        <f t="shared" si="59"/>
        <v>web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0">
        <f t="shared" si="54"/>
        <v>41999.858090277776</v>
      </c>
      <c r="K603">
        <v>1417034139</v>
      </c>
      <c r="L603" s="10">
        <f t="shared" si="55"/>
        <v>41999.858090277776</v>
      </c>
      <c r="M603" t="b">
        <v>0</v>
      </c>
      <c r="N603">
        <v>6</v>
      </c>
      <c r="O603" t="b">
        <v>0</v>
      </c>
      <c r="P603" t="s">
        <v>8272</v>
      </c>
      <c r="Q603" s="6">
        <f t="shared" si="56"/>
        <v>1.4E-2</v>
      </c>
      <c r="R603" s="8">
        <f t="shared" si="57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 t="shared" si="54"/>
        <v>42173.79415509259</v>
      </c>
      <c r="K604">
        <v>1432062215</v>
      </c>
      <c r="L604" s="10">
        <f t="shared" si="55"/>
        <v>42173.79415509259</v>
      </c>
      <c r="M604" t="b">
        <v>0</v>
      </c>
      <c r="N604">
        <v>0</v>
      </c>
      <c r="O604" t="b">
        <v>0</v>
      </c>
      <c r="P604" t="s">
        <v>8272</v>
      </c>
      <c r="Q604" s="6">
        <f t="shared" si="56"/>
        <v>0</v>
      </c>
      <c r="R604" s="8">
        <f t="shared" si="57"/>
        <v>0</v>
      </c>
      <c r="S604" t="str">
        <f t="shared" si="58"/>
        <v>technology</v>
      </c>
      <c r="T604" t="str">
        <f t="shared" si="59"/>
        <v>web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 t="shared" si="54"/>
        <v>41865.639155092591</v>
      </c>
      <c r="K605">
        <v>1405437623</v>
      </c>
      <c r="L605" s="10">
        <f t="shared" si="55"/>
        <v>41865.639155092591</v>
      </c>
      <c r="M605" t="b">
        <v>0</v>
      </c>
      <c r="N605">
        <v>13</v>
      </c>
      <c r="O605" t="b">
        <v>0</v>
      </c>
      <c r="P605" t="s">
        <v>8272</v>
      </c>
      <c r="Q605" s="6">
        <f t="shared" si="56"/>
        <v>3.9334666666666664E-2</v>
      </c>
      <c r="R605" s="8">
        <f t="shared" si="57"/>
        <v>45.386153846153846</v>
      </c>
      <c r="S605" t="str">
        <f t="shared" si="58"/>
        <v>technology</v>
      </c>
      <c r="T605" t="str">
        <f t="shared" si="59"/>
        <v>web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 t="shared" si="54"/>
        <v>41879.035370370373</v>
      </c>
      <c r="K606">
        <v>1406595056</v>
      </c>
      <c r="L606" s="10">
        <f t="shared" si="55"/>
        <v>41879.035370370373</v>
      </c>
      <c r="M606" t="b">
        <v>0</v>
      </c>
      <c r="N606">
        <v>0</v>
      </c>
      <c r="O606" t="b">
        <v>0</v>
      </c>
      <c r="P606" t="s">
        <v>8272</v>
      </c>
      <c r="Q606" s="6">
        <f t="shared" si="56"/>
        <v>0</v>
      </c>
      <c r="R606" s="8">
        <f t="shared" si="57"/>
        <v>0</v>
      </c>
      <c r="S606" t="str">
        <f t="shared" si="58"/>
        <v>technology</v>
      </c>
      <c r="T606" t="str">
        <f t="shared" si="59"/>
        <v>web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 t="shared" si="54"/>
        <v>42239.357731481476</v>
      </c>
      <c r="K607">
        <v>1436430908</v>
      </c>
      <c r="L607" s="10">
        <f t="shared" si="55"/>
        <v>42239.357731481476</v>
      </c>
      <c r="M607" t="b">
        <v>0</v>
      </c>
      <c r="N607">
        <v>8</v>
      </c>
      <c r="O607" t="b">
        <v>0</v>
      </c>
      <c r="P607" t="s">
        <v>8272</v>
      </c>
      <c r="Q607" s="6">
        <f t="shared" si="56"/>
        <v>2.6200000000000001E-2</v>
      </c>
      <c r="R607" s="8">
        <f t="shared" si="57"/>
        <v>16.375</v>
      </c>
      <c r="S607" t="str">
        <f t="shared" si="58"/>
        <v>technology</v>
      </c>
      <c r="T607" t="str">
        <f t="shared" si="59"/>
        <v>web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0">
        <f t="shared" si="54"/>
        <v>42148.625</v>
      </c>
      <c r="K608">
        <v>1428507409</v>
      </c>
      <c r="L608" s="10">
        <f t="shared" si="55"/>
        <v>42148.625</v>
      </c>
      <c r="M608" t="b">
        <v>0</v>
      </c>
      <c r="N608">
        <v>1</v>
      </c>
      <c r="O608" t="b">
        <v>0</v>
      </c>
      <c r="P608" t="s">
        <v>8272</v>
      </c>
      <c r="Q608" s="6">
        <f t="shared" si="56"/>
        <v>2E-3</v>
      </c>
      <c r="R608" s="8">
        <f t="shared" si="57"/>
        <v>10</v>
      </c>
      <c r="S608" t="str">
        <f t="shared" si="58"/>
        <v>technology</v>
      </c>
      <c r="T608" t="str">
        <f t="shared" si="59"/>
        <v>web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 t="shared" si="54"/>
        <v>42330.867314814815</v>
      </c>
      <c r="K609">
        <v>1445629736</v>
      </c>
      <c r="L609" s="10">
        <f t="shared" si="55"/>
        <v>42330.867314814815</v>
      </c>
      <c r="M609" t="b">
        <v>0</v>
      </c>
      <c r="N609">
        <v>0</v>
      </c>
      <c r="O609" t="b">
        <v>0</v>
      </c>
      <c r="P609" t="s">
        <v>8272</v>
      </c>
      <c r="Q609" s="6">
        <f t="shared" si="56"/>
        <v>0</v>
      </c>
      <c r="R609" s="8">
        <f t="shared" si="57"/>
        <v>0</v>
      </c>
      <c r="S609" t="str">
        <f t="shared" si="58"/>
        <v>technology</v>
      </c>
      <c r="T609" t="str">
        <f t="shared" si="59"/>
        <v>web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 t="shared" si="54"/>
        <v>42170.921064814815</v>
      </c>
      <c r="K610">
        <v>1431813980</v>
      </c>
      <c r="L610" s="10">
        <f t="shared" si="55"/>
        <v>42170.921064814815</v>
      </c>
      <c r="M610" t="b">
        <v>0</v>
      </c>
      <c r="N610">
        <v>5</v>
      </c>
      <c r="O610" t="b">
        <v>0</v>
      </c>
      <c r="P610" t="s">
        <v>8272</v>
      </c>
      <c r="Q610" s="6">
        <f t="shared" si="56"/>
        <v>9.7400000000000004E-3</v>
      </c>
      <c r="R610" s="8">
        <f t="shared" si="57"/>
        <v>292.2</v>
      </c>
      <c r="S610" t="str">
        <f t="shared" si="58"/>
        <v>technology</v>
      </c>
      <c r="T610" t="str">
        <f t="shared" si="59"/>
        <v>web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0">
        <f t="shared" si="54"/>
        <v>42337.075740740736</v>
      </c>
      <c r="K611">
        <v>1446166144</v>
      </c>
      <c r="L611" s="10">
        <f t="shared" si="55"/>
        <v>42337.075740740736</v>
      </c>
      <c r="M611" t="b">
        <v>0</v>
      </c>
      <c r="N611">
        <v>1</v>
      </c>
      <c r="O611" t="b">
        <v>0</v>
      </c>
      <c r="P611" t="s">
        <v>8272</v>
      </c>
      <c r="Q611" s="6">
        <f t="shared" si="56"/>
        <v>6.41025641025641E-3</v>
      </c>
      <c r="R611" s="8">
        <f t="shared" si="57"/>
        <v>5</v>
      </c>
      <c r="S611" t="str">
        <f t="shared" si="58"/>
        <v>technology</v>
      </c>
      <c r="T611" t="str">
        <f t="shared" si="59"/>
        <v>web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 t="shared" si="54"/>
        <v>42116.83085648148</v>
      </c>
      <c r="K612">
        <v>1427140586</v>
      </c>
      <c r="L612" s="10">
        <f t="shared" si="55"/>
        <v>42116.83085648148</v>
      </c>
      <c r="M612" t="b">
        <v>0</v>
      </c>
      <c r="N612">
        <v>0</v>
      </c>
      <c r="O612" t="b">
        <v>0</v>
      </c>
      <c r="P612" t="s">
        <v>8272</v>
      </c>
      <c r="Q612" s="6">
        <f t="shared" si="56"/>
        <v>0</v>
      </c>
      <c r="R612" s="8">
        <f t="shared" si="57"/>
        <v>0</v>
      </c>
      <c r="S612" t="str">
        <f t="shared" si="58"/>
        <v>technology</v>
      </c>
      <c r="T612" t="str">
        <f t="shared" si="59"/>
        <v>web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0">
        <f t="shared" si="54"/>
        <v>42388.560613425929</v>
      </c>
      <c r="K613">
        <v>1448026037</v>
      </c>
      <c r="L613" s="10">
        <f t="shared" si="55"/>
        <v>42388.560613425929</v>
      </c>
      <c r="M613" t="b">
        <v>0</v>
      </c>
      <c r="N613">
        <v>0</v>
      </c>
      <c r="O613" t="b">
        <v>0</v>
      </c>
      <c r="P613" t="s">
        <v>8272</v>
      </c>
      <c r="Q613" s="6">
        <f t="shared" si="56"/>
        <v>0</v>
      </c>
      <c r="R613" s="8">
        <f t="shared" si="57"/>
        <v>0</v>
      </c>
      <c r="S613" t="str">
        <f t="shared" si="58"/>
        <v>technology</v>
      </c>
      <c r="T613" t="str">
        <f t="shared" si="59"/>
        <v>web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0">
        <f t="shared" si="54"/>
        <v>42615.031782407401</v>
      </c>
      <c r="K614">
        <v>1470185146</v>
      </c>
      <c r="L614" s="10">
        <f t="shared" si="55"/>
        <v>42615.031782407401</v>
      </c>
      <c r="M614" t="b">
        <v>0</v>
      </c>
      <c r="N614">
        <v>0</v>
      </c>
      <c r="O614" t="b">
        <v>0</v>
      </c>
      <c r="P614" t="s">
        <v>8272</v>
      </c>
      <c r="Q614" s="6">
        <f t="shared" si="56"/>
        <v>0</v>
      </c>
      <c r="R614" s="8">
        <f t="shared" si="57"/>
        <v>0</v>
      </c>
      <c r="S614" t="str">
        <f t="shared" si="58"/>
        <v>technology</v>
      </c>
      <c r="T614" t="str">
        <f t="shared" si="59"/>
        <v>web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 t="shared" si="54"/>
        <v>42278.207638888889</v>
      </c>
      <c r="K615">
        <v>1441022120</v>
      </c>
      <c r="L615" s="10">
        <f t="shared" si="55"/>
        <v>42278.207638888889</v>
      </c>
      <c r="M615" t="b">
        <v>0</v>
      </c>
      <c r="N615">
        <v>121</v>
      </c>
      <c r="O615" t="b">
        <v>0</v>
      </c>
      <c r="P615" t="s">
        <v>8272</v>
      </c>
      <c r="Q615" s="6">
        <f t="shared" si="56"/>
        <v>0.21363333333333334</v>
      </c>
      <c r="R615" s="8">
        <f t="shared" si="57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 t="shared" si="54"/>
        <v>42545.061805555553</v>
      </c>
      <c r="K616">
        <v>1464139740</v>
      </c>
      <c r="L616" s="10">
        <f t="shared" si="55"/>
        <v>42545.061805555553</v>
      </c>
      <c r="M616" t="b">
        <v>0</v>
      </c>
      <c r="N616">
        <v>0</v>
      </c>
      <c r="O616" t="b">
        <v>0</v>
      </c>
      <c r="P616" t="s">
        <v>8272</v>
      </c>
      <c r="Q616" s="6">
        <f t="shared" si="56"/>
        <v>0</v>
      </c>
      <c r="R616" s="8">
        <f t="shared" si="57"/>
        <v>0</v>
      </c>
      <c r="S616" t="str">
        <f t="shared" si="58"/>
        <v>technology</v>
      </c>
      <c r="T616" t="str">
        <f t="shared" si="59"/>
        <v>web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0">
        <f t="shared" si="54"/>
        <v>42272.122210648144</v>
      </c>
      <c r="K617">
        <v>1440557759</v>
      </c>
      <c r="L617" s="10">
        <f t="shared" si="55"/>
        <v>42272.122210648144</v>
      </c>
      <c r="M617" t="b">
        <v>0</v>
      </c>
      <c r="N617">
        <v>0</v>
      </c>
      <c r="O617" t="b">
        <v>0</v>
      </c>
      <c r="P617" t="s">
        <v>8272</v>
      </c>
      <c r="Q617" s="6">
        <f t="shared" si="56"/>
        <v>0</v>
      </c>
      <c r="R617" s="8">
        <f t="shared" si="57"/>
        <v>0</v>
      </c>
      <c r="S617" t="str">
        <f t="shared" si="58"/>
        <v>technology</v>
      </c>
      <c r="T617" t="str">
        <f t="shared" si="59"/>
        <v>web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0">
        <f t="shared" si="54"/>
        <v>42791.376238425932</v>
      </c>
      <c r="K618">
        <v>1485421307</v>
      </c>
      <c r="L618" s="10">
        <f t="shared" si="55"/>
        <v>42791.376238425932</v>
      </c>
      <c r="M618" t="b">
        <v>0</v>
      </c>
      <c r="N618">
        <v>0</v>
      </c>
      <c r="O618" t="b">
        <v>0</v>
      </c>
      <c r="P618" t="s">
        <v>8272</v>
      </c>
      <c r="Q618" s="6">
        <f t="shared" si="56"/>
        <v>0</v>
      </c>
      <c r="R618" s="8">
        <f t="shared" si="57"/>
        <v>0</v>
      </c>
      <c r="S618" t="str">
        <f t="shared" si="58"/>
        <v>technology</v>
      </c>
      <c r="T618" t="str">
        <f t="shared" si="59"/>
        <v>web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0">
        <f t="shared" si="54"/>
        <v>42132.343090277776</v>
      </c>
      <c r="K619">
        <v>1427184843</v>
      </c>
      <c r="L619" s="10">
        <f t="shared" si="55"/>
        <v>42132.343090277776</v>
      </c>
      <c r="M619" t="b">
        <v>0</v>
      </c>
      <c r="N619">
        <v>3</v>
      </c>
      <c r="O619" t="b">
        <v>0</v>
      </c>
      <c r="P619" t="s">
        <v>8272</v>
      </c>
      <c r="Q619" s="6">
        <f t="shared" si="56"/>
        <v>0.03</v>
      </c>
      <c r="R619" s="8">
        <f t="shared" si="57"/>
        <v>20</v>
      </c>
      <c r="S619" t="str">
        <f t="shared" si="58"/>
        <v>technology</v>
      </c>
      <c r="T619" t="str">
        <f t="shared" si="59"/>
        <v>web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 t="shared" si="54"/>
        <v>42347.810219907406</v>
      </c>
      <c r="K620">
        <v>1447097203</v>
      </c>
      <c r="L620" s="10">
        <f t="shared" si="55"/>
        <v>42347.810219907406</v>
      </c>
      <c r="M620" t="b">
        <v>0</v>
      </c>
      <c r="N620">
        <v>0</v>
      </c>
      <c r="O620" t="b">
        <v>0</v>
      </c>
      <c r="P620" t="s">
        <v>8272</v>
      </c>
      <c r="Q620" s="6">
        <f t="shared" si="56"/>
        <v>0</v>
      </c>
      <c r="R620" s="8">
        <f t="shared" si="57"/>
        <v>0</v>
      </c>
      <c r="S620" t="str">
        <f t="shared" si="58"/>
        <v>technology</v>
      </c>
      <c r="T620" t="str">
        <f t="shared" si="59"/>
        <v>web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 t="shared" si="54"/>
        <v>41968.692013888889</v>
      </c>
      <c r="K621">
        <v>1411745790</v>
      </c>
      <c r="L621" s="10">
        <f t="shared" si="55"/>
        <v>41968.692013888889</v>
      </c>
      <c r="M621" t="b">
        <v>0</v>
      </c>
      <c r="N621">
        <v>1</v>
      </c>
      <c r="O621" t="b">
        <v>0</v>
      </c>
      <c r="P621" t="s">
        <v>8272</v>
      </c>
      <c r="Q621" s="6">
        <f t="shared" si="56"/>
        <v>3.9999999999999998E-7</v>
      </c>
      <c r="R621" s="8">
        <f t="shared" si="57"/>
        <v>1</v>
      </c>
      <c r="S621" t="str">
        <f t="shared" si="58"/>
        <v>technology</v>
      </c>
      <c r="T621" t="str">
        <f t="shared" si="59"/>
        <v>web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0">
        <f t="shared" si="54"/>
        <v>41876.716874999998</v>
      </c>
      <c r="K622">
        <v>1405098738</v>
      </c>
      <c r="L622" s="10">
        <f t="shared" si="55"/>
        <v>41876.716874999998</v>
      </c>
      <c r="M622" t="b">
        <v>0</v>
      </c>
      <c r="N622">
        <v>1</v>
      </c>
      <c r="O622" t="b">
        <v>0</v>
      </c>
      <c r="P622" t="s">
        <v>8272</v>
      </c>
      <c r="Q622" s="6">
        <f t="shared" si="56"/>
        <v>0.01</v>
      </c>
      <c r="R622" s="8">
        <f t="shared" si="57"/>
        <v>300</v>
      </c>
      <c r="S622" t="str">
        <f t="shared" si="58"/>
        <v>technology</v>
      </c>
      <c r="T622" t="str">
        <f t="shared" si="59"/>
        <v>web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 t="shared" si="54"/>
        <v>42558.987696759257</v>
      </c>
      <c r="K623">
        <v>1465342937</v>
      </c>
      <c r="L623" s="10">
        <f t="shared" si="55"/>
        <v>42558.987696759257</v>
      </c>
      <c r="M623" t="b">
        <v>0</v>
      </c>
      <c r="N623">
        <v>3</v>
      </c>
      <c r="O623" t="b">
        <v>0</v>
      </c>
      <c r="P623" t="s">
        <v>8272</v>
      </c>
      <c r="Q623" s="6">
        <f t="shared" si="56"/>
        <v>1.044E-2</v>
      </c>
      <c r="R623" s="8">
        <f t="shared" si="57"/>
        <v>87</v>
      </c>
      <c r="S623" t="str">
        <f t="shared" si="58"/>
        <v>technology</v>
      </c>
      <c r="T623" t="str">
        <f t="shared" si="59"/>
        <v>web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 t="shared" si="54"/>
        <v>42552.774745370371</v>
      </c>
      <c r="K624">
        <v>1465670138</v>
      </c>
      <c r="L624" s="10">
        <f t="shared" si="55"/>
        <v>42552.774745370371</v>
      </c>
      <c r="M624" t="b">
        <v>0</v>
      </c>
      <c r="N624">
        <v>9</v>
      </c>
      <c r="O624" t="b">
        <v>0</v>
      </c>
      <c r="P624" t="s">
        <v>8272</v>
      </c>
      <c r="Q624" s="6">
        <f t="shared" si="56"/>
        <v>5.6833333333333333E-2</v>
      </c>
      <c r="R624" s="8">
        <f t="shared" si="57"/>
        <v>37.888888888888886</v>
      </c>
      <c r="S624" t="str">
        <f t="shared" si="58"/>
        <v>technology</v>
      </c>
      <c r="T624" t="str">
        <f t="shared" si="59"/>
        <v>web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0">
        <f t="shared" si="54"/>
        <v>42152.009224537032</v>
      </c>
      <c r="K625">
        <v>1430179997</v>
      </c>
      <c r="L625" s="10">
        <f t="shared" si="55"/>
        <v>42152.009224537032</v>
      </c>
      <c r="M625" t="b">
        <v>0</v>
      </c>
      <c r="N625">
        <v>0</v>
      </c>
      <c r="O625" t="b">
        <v>0</v>
      </c>
      <c r="P625" t="s">
        <v>8272</v>
      </c>
      <c r="Q625" s="6">
        <f t="shared" si="56"/>
        <v>0</v>
      </c>
      <c r="R625" s="8">
        <f t="shared" si="57"/>
        <v>0</v>
      </c>
      <c r="S625" t="str">
        <f t="shared" si="58"/>
        <v>technology</v>
      </c>
      <c r="T625" t="str">
        <f t="shared" si="59"/>
        <v>web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 t="shared" si="54"/>
        <v>42138.988900462966</v>
      </c>
      <c r="K626">
        <v>1429055041</v>
      </c>
      <c r="L626" s="10">
        <f t="shared" si="55"/>
        <v>42138.988900462966</v>
      </c>
      <c r="M626" t="b">
        <v>0</v>
      </c>
      <c r="N626">
        <v>0</v>
      </c>
      <c r="O626" t="b">
        <v>0</v>
      </c>
      <c r="P626" t="s">
        <v>8272</v>
      </c>
      <c r="Q626" s="6">
        <f t="shared" si="56"/>
        <v>0</v>
      </c>
      <c r="R626" s="8">
        <f t="shared" si="57"/>
        <v>0</v>
      </c>
      <c r="S626" t="str">
        <f t="shared" si="58"/>
        <v>technology</v>
      </c>
      <c r="T626" t="str">
        <f t="shared" si="59"/>
        <v>web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0">
        <f t="shared" si="54"/>
        <v>42820.853900462964</v>
      </c>
      <c r="K627">
        <v>1487971777</v>
      </c>
      <c r="L627" s="10">
        <f t="shared" si="55"/>
        <v>42820.853900462964</v>
      </c>
      <c r="M627" t="b">
        <v>0</v>
      </c>
      <c r="N627">
        <v>0</v>
      </c>
      <c r="O627" t="b">
        <v>0</v>
      </c>
      <c r="P627" t="s">
        <v>8272</v>
      </c>
      <c r="Q627" s="6">
        <f t="shared" si="56"/>
        <v>0</v>
      </c>
      <c r="R627" s="8">
        <f t="shared" si="57"/>
        <v>0</v>
      </c>
      <c r="S627" t="str">
        <f t="shared" si="58"/>
        <v>technology</v>
      </c>
      <c r="T627" t="str">
        <f t="shared" si="59"/>
        <v>web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 t="shared" si="54"/>
        <v>42231.556944444441</v>
      </c>
      <c r="K628">
        <v>1436793939</v>
      </c>
      <c r="L628" s="10">
        <f t="shared" si="55"/>
        <v>42231.556944444441</v>
      </c>
      <c r="M628" t="b">
        <v>0</v>
      </c>
      <c r="N628">
        <v>39</v>
      </c>
      <c r="O628" t="b">
        <v>0</v>
      </c>
      <c r="P628" t="s">
        <v>8272</v>
      </c>
      <c r="Q628" s="6">
        <f t="shared" si="56"/>
        <v>0.17380000000000001</v>
      </c>
      <c r="R628" s="8">
        <f t="shared" si="57"/>
        <v>111.41025641025641</v>
      </c>
      <c r="S628" t="str">
        <f t="shared" si="58"/>
        <v>technology</v>
      </c>
      <c r="T628" t="str">
        <f t="shared" si="59"/>
        <v>web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0">
        <f t="shared" si="54"/>
        <v>42443.958333333328</v>
      </c>
      <c r="K629">
        <v>1452842511</v>
      </c>
      <c r="L629" s="10">
        <f t="shared" si="55"/>
        <v>42443.958333333328</v>
      </c>
      <c r="M629" t="b">
        <v>0</v>
      </c>
      <c r="N629">
        <v>1</v>
      </c>
      <c r="O629" t="b">
        <v>0</v>
      </c>
      <c r="P629" t="s">
        <v>8272</v>
      </c>
      <c r="Q629" s="6">
        <f t="shared" si="56"/>
        <v>2.0000000000000001E-4</v>
      </c>
      <c r="R629" s="8">
        <f t="shared" si="57"/>
        <v>90</v>
      </c>
      <c r="S629" t="str">
        <f t="shared" si="58"/>
        <v>technology</v>
      </c>
      <c r="T629" t="str">
        <f t="shared" si="59"/>
        <v>web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 t="shared" si="54"/>
        <v>41833.692789351851</v>
      </c>
      <c r="K630">
        <v>1402677457</v>
      </c>
      <c r="L630" s="10">
        <f t="shared" si="55"/>
        <v>41833.692789351851</v>
      </c>
      <c r="M630" t="b">
        <v>0</v>
      </c>
      <c r="N630">
        <v>0</v>
      </c>
      <c r="O630" t="b">
        <v>0</v>
      </c>
      <c r="P630" t="s">
        <v>8272</v>
      </c>
      <c r="Q630" s="6">
        <f t="shared" si="56"/>
        <v>0</v>
      </c>
      <c r="R630" s="8">
        <f t="shared" si="57"/>
        <v>0</v>
      </c>
      <c r="S630" t="str">
        <f t="shared" si="58"/>
        <v>technology</v>
      </c>
      <c r="T630" t="str">
        <f t="shared" si="59"/>
        <v>web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0">
        <f t="shared" si="54"/>
        <v>42504.637824074074</v>
      </c>
      <c r="K631">
        <v>1460647108</v>
      </c>
      <c r="L631" s="10">
        <f t="shared" si="55"/>
        <v>42504.637824074074</v>
      </c>
      <c r="M631" t="b">
        <v>0</v>
      </c>
      <c r="N631">
        <v>3</v>
      </c>
      <c r="O631" t="b">
        <v>0</v>
      </c>
      <c r="P631" t="s">
        <v>8272</v>
      </c>
      <c r="Q631" s="6">
        <f t="shared" si="56"/>
        <v>1.75E-3</v>
      </c>
      <c r="R631" s="8">
        <f t="shared" si="57"/>
        <v>116.66666666666667</v>
      </c>
      <c r="S631" t="str">
        <f t="shared" si="58"/>
        <v>technology</v>
      </c>
      <c r="T631" t="str">
        <f t="shared" si="59"/>
        <v>web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 t="shared" si="54"/>
        <v>42253.215277777781</v>
      </c>
      <c r="K632">
        <v>1438959121</v>
      </c>
      <c r="L632" s="10">
        <f t="shared" si="55"/>
        <v>42253.215277777781</v>
      </c>
      <c r="M632" t="b">
        <v>0</v>
      </c>
      <c r="N632">
        <v>1</v>
      </c>
      <c r="O632" t="b">
        <v>0</v>
      </c>
      <c r="P632" t="s">
        <v>8272</v>
      </c>
      <c r="Q632" s="6">
        <f t="shared" si="56"/>
        <v>8.3340278356529708E-4</v>
      </c>
      <c r="R632" s="8">
        <f t="shared" si="57"/>
        <v>10</v>
      </c>
      <c r="S632" t="str">
        <f t="shared" si="58"/>
        <v>technology</v>
      </c>
      <c r="T632" t="str">
        <f t="shared" si="59"/>
        <v>web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0">
        <f t="shared" si="54"/>
        <v>42518.772326388891</v>
      </c>
      <c r="K633">
        <v>1461954729</v>
      </c>
      <c r="L633" s="10">
        <f t="shared" si="55"/>
        <v>42518.772326388891</v>
      </c>
      <c r="M633" t="b">
        <v>0</v>
      </c>
      <c r="N633">
        <v>9</v>
      </c>
      <c r="O633" t="b">
        <v>0</v>
      </c>
      <c r="P633" t="s">
        <v>8272</v>
      </c>
      <c r="Q633" s="6">
        <f t="shared" si="56"/>
        <v>1.38E-2</v>
      </c>
      <c r="R633" s="8">
        <f t="shared" si="57"/>
        <v>76.666666666666671</v>
      </c>
      <c r="S633" t="str">
        <f t="shared" si="58"/>
        <v>technology</v>
      </c>
      <c r="T633" t="str">
        <f t="shared" si="59"/>
        <v>web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0">
        <f t="shared" si="54"/>
        <v>42333.700983796298</v>
      </c>
      <c r="K634">
        <v>1445874565</v>
      </c>
      <c r="L634" s="10">
        <f t="shared" si="55"/>
        <v>42333.700983796298</v>
      </c>
      <c r="M634" t="b">
        <v>0</v>
      </c>
      <c r="N634">
        <v>0</v>
      </c>
      <c r="O634" t="b">
        <v>0</v>
      </c>
      <c r="P634" t="s">
        <v>8272</v>
      </c>
      <c r="Q634" s="6">
        <f t="shared" si="56"/>
        <v>0</v>
      </c>
      <c r="R634" s="8">
        <f t="shared" si="57"/>
        <v>0</v>
      </c>
      <c r="S634" t="str">
        <f t="shared" si="58"/>
        <v>technology</v>
      </c>
      <c r="T634" t="str">
        <f t="shared" si="59"/>
        <v>web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 t="shared" si="54"/>
        <v>42538.958333333328</v>
      </c>
      <c r="K635">
        <v>1463469062</v>
      </c>
      <c r="L635" s="10">
        <f t="shared" si="55"/>
        <v>42538.958333333328</v>
      </c>
      <c r="M635" t="b">
        <v>0</v>
      </c>
      <c r="N635">
        <v>25</v>
      </c>
      <c r="O635" t="b">
        <v>0</v>
      </c>
      <c r="P635" t="s">
        <v>8272</v>
      </c>
      <c r="Q635" s="6">
        <f t="shared" si="56"/>
        <v>0.1245</v>
      </c>
      <c r="R635" s="8">
        <f t="shared" si="57"/>
        <v>49.8</v>
      </c>
      <c r="S635" t="str">
        <f t="shared" si="58"/>
        <v>technology</v>
      </c>
      <c r="T635" t="str">
        <f t="shared" si="59"/>
        <v>web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 t="shared" si="54"/>
        <v>42061.928576388891</v>
      </c>
      <c r="K636">
        <v>1422397029</v>
      </c>
      <c r="L636" s="10">
        <f t="shared" si="55"/>
        <v>42061.928576388891</v>
      </c>
      <c r="M636" t="b">
        <v>0</v>
      </c>
      <c r="N636">
        <v>1</v>
      </c>
      <c r="O636" t="b">
        <v>0</v>
      </c>
      <c r="P636" t="s">
        <v>8272</v>
      </c>
      <c r="Q636" s="6">
        <f t="shared" si="56"/>
        <v>2.0000000000000001E-4</v>
      </c>
      <c r="R636" s="8">
        <f t="shared" si="57"/>
        <v>1</v>
      </c>
      <c r="S636" t="str">
        <f t="shared" si="58"/>
        <v>technology</v>
      </c>
      <c r="T636" t="str">
        <f t="shared" si="59"/>
        <v>web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 t="shared" si="54"/>
        <v>42106.092152777783</v>
      </c>
      <c r="K637">
        <v>1426212762</v>
      </c>
      <c r="L637" s="10">
        <f t="shared" si="55"/>
        <v>42106.092152777783</v>
      </c>
      <c r="M637" t="b">
        <v>0</v>
      </c>
      <c r="N637">
        <v>1</v>
      </c>
      <c r="O637" t="b">
        <v>0</v>
      </c>
      <c r="P637" t="s">
        <v>8272</v>
      </c>
      <c r="Q637" s="6">
        <f t="shared" si="56"/>
        <v>8.0000000000000007E-5</v>
      </c>
      <c r="R637" s="8">
        <f t="shared" si="57"/>
        <v>2</v>
      </c>
      <c r="S637" t="str">
        <f t="shared" si="58"/>
        <v>technology</v>
      </c>
      <c r="T637" t="str">
        <f t="shared" si="59"/>
        <v>web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0">
        <f t="shared" si="54"/>
        <v>42161.44930555555</v>
      </c>
      <c r="K638">
        <v>1430996150</v>
      </c>
      <c r="L638" s="10">
        <f t="shared" si="55"/>
        <v>42161.44930555555</v>
      </c>
      <c r="M638" t="b">
        <v>0</v>
      </c>
      <c r="N638">
        <v>1</v>
      </c>
      <c r="O638" t="b">
        <v>0</v>
      </c>
      <c r="P638" t="s">
        <v>8272</v>
      </c>
      <c r="Q638" s="6">
        <f t="shared" si="56"/>
        <v>2E-3</v>
      </c>
      <c r="R638" s="8">
        <f t="shared" si="57"/>
        <v>4</v>
      </c>
      <c r="S638" t="str">
        <f t="shared" si="58"/>
        <v>technology</v>
      </c>
      <c r="T638" t="str">
        <f t="shared" si="59"/>
        <v>web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0">
        <f t="shared" si="54"/>
        <v>42791.961111111115</v>
      </c>
      <c r="K639">
        <v>1485558318</v>
      </c>
      <c r="L639" s="10">
        <f t="shared" si="55"/>
        <v>42791.961111111115</v>
      </c>
      <c r="M639" t="b">
        <v>0</v>
      </c>
      <c r="N639">
        <v>0</v>
      </c>
      <c r="O639" t="b">
        <v>0</v>
      </c>
      <c r="P639" t="s">
        <v>8272</v>
      </c>
      <c r="Q639" s="6">
        <f t="shared" si="56"/>
        <v>0</v>
      </c>
      <c r="R639" s="8">
        <f t="shared" si="57"/>
        <v>0</v>
      </c>
      <c r="S639" t="str">
        <f t="shared" si="58"/>
        <v>technology</v>
      </c>
      <c r="T639" t="str">
        <f t="shared" si="59"/>
        <v>web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0">
        <f t="shared" si="54"/>
        <v>42819.55164351852</v>
      </c>
      <c r="K640">
        <v>1485267262</v>
      </c>
      <c r="L640" s="10">
        <f t="shared" si="55"/>
        <v>42819.55164351852</v>
      </c>
      <c r="M640" t="b">
        <v>0</v>
      </c>
      <c r="N640">
        <v>6</v>
      </c>
      <c r="O640" t="b">
        <v>0</v>
      </c>
      <c r="P640" t="s">
        <v>8272</v>
      </c>
      <c r="Q640" s="6">
        <f t="shared" si="56"/>
        <v>9.0000000000000006E-5</v>
      </c>
      <c r="R640" s="8">
        <f t="shared" si="57"/>
        <v>3</v>
      </c>
      <c r="S640" t="str">
        <f t="shared" si="58"/>
        <v>technology</v>
      </c>
      <c r="T640" t="str">
        <f t="shared" si="59"/>
        <v>web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 t="shared" si="54"/>
        <v>41925.583275462966</v>
      </c>
      <c r="K641">
        <v>1408024795</v>
      </c>
      <c r="L641" s="10">
        <f t="shared" si="55"/>
        <v>41925.583275462966</v>
      </c>
      <c r="M641" t="b">
        <v>0</v>
      </c>
      <c r="N641">
        <v>1</v>
      </c>
      <c r="O641" t="b">
        <v>0</v>
      </c>
      <c r="P641" t="s">
        <v>8272</v>
      </c>
      <c r="Q641" s="6">
        <f t="shared" si="56"/>
        <v>9.9999999999999995E-7</v>
      </c>
      <c r="R641" s="8">
        <f t="shared" si="57"/>
        <v>1</v>
      </c>
      <c r="S641" t="str">
        <f t="shared" si="58"/>
        <v>technology</v>
      </c>
      <c r="T641" t="str">
        <f t="shared" si="59"/>
        <v>web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0">
        <f t="shared" si="54"/>
        <v>42698.958333333328</v>
      </c>
      <c r="K642">
        <v>1478685915</v>
      </c>
      <c r="L642" s="10">
        <f t="shared" si="55"/>
        <v>42698.958333333328</v>
      </c>
      <c r="M642" t="b">
        <v>0</v>
      </c>
      <c r="N642">
        <v>2</v>
      </c>
      <c r="O642" t="b">
        <v>1</v>
      </c>
      <c r="P642" t="s">
        <v>8273</v>
      </c>
      <c r="Q642" s="6">
        <f t="shared" si="56"/>
        <v>1.4428571428571428</v>
      </c>
      <c r="R642" s="8">
        <f t="shared" si="57"/>
        <v>50.5</v>
      </c>
      <c r="S642" t="str">
        <f t="shared" si="58"/>
        <v>technology</v>
      </c>
      <c r="T642" t="str">
        <f t="shared" si="59"/>
        <v>wearables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 t="shared" ref="J643:J706" si="60">I643/60/60/24 + DATE(1970,1,1)</f>
        <v>42229.57</v>
      </c>
      <c r="K643">
        <v>1436881248</v>
      </c>
      <c r="L643" s="10">
        <f t="shared" ref="L643:L706" si="61">I643/60/60/24 + DATE(1970,1,1)</f>
        <v>42229.57</v>
      </c>
      <c r="M643" t="b">
        <v>0</v>
      </c>
      <c r="N643">
        <v>315</v>
      </c>
      <c r="O643" t="b">
        <v>1</v>
      </c>
      <c r="P643" t="s">
        <v>8273</v>
      </c>
      <c r="Q643" s="6">
        <f t="shared" ref="Q643:Q706" si="62">E643/D643</f>
        <v>1.1916249999999999</v>
      </c>
      <c r="R643" s="8">
        <f t="shared" ref="R643:R706" si="63">IFERROR(E643/N643,0)</f>
        <v>151.31746031746033</v>
      </c>
      <c r="S643" t="str">
        <f t="shared" ref="S643:S706" si="64">LEFT(P643,SEARCH("/",P643)-1)</f>
        <v>technology</v>
      </c>
      <c r="T643" t="str">
        <f t="shared" ref="T643:T706" si="65">RIGHT(P643,LEN(P643)-SEARCH("/",P643))</f>
        <v>wearables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0">
        <f t="shared" si="60"/>
        <v>42235.651319444441</v>
      </c>
      <c r="K644">
        <v>1436888274</v>
      </c>
      <c r="L644" s="10">
        <f t="shared" si="61"/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6">
        <f t="shared" si="62"/>
        <v>14.604850000000001</v>
      </c>
      <c r="R644" s="8">
        <f t="shared" si="63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 t="shared" si="60"/>
        <v>42155.642071759255</v>
      </c>
      <c r="K645">
        <v>1428333875</v>
      </c>
      <c r="L645" s="10">
        <f t="shared" si="61"/>
        <v>42155.642071759255</v>
      </c>
      <c r="M645" t="b">
        <v>0</v>
      </c>
      <c r="N645">
        <v>152</v>
      </c>
      <c r="O645" t="b">
        <v>1</v>
      </c>
      <c r="P645" t="s">
        <v>8273</v>
      </c>
      <c r="Q645" s="6">
        <f t="shared" si="62"/>
        <v>1.0580799999999999</v>
      </c>
      <c r="R645" s="8">
        <f t="shared" si="63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 t="shared" si="60"/>
        <v>41941.041666666664</v>
      </c>
      <c r="K646">
        <v>1410883139</v>
      </c>
      <c r="L646" s="10">
        <f t="shared" si="61"/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6">
        <f t="shared" si="62"/>
        <v>3.0011791999999997</v>
      </c>
      <c r="R646" s="8">
        <f t="shared" si="63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 t="shared" si="60"/>
        <v>42594.026319444441</v>
      </c>
      <c r="K647">
        <v>1468370274</v>
      </c>
      <c r="L647" s="10">
        <f t="shared" si="61"/>
        <v>42594.026319444441</v>
      </c>
      <c r="M647" t="b">
        <v>0</v>
      </c>
      <c r="N647">
        <v>237</v>
      </c>
      <c r="O647" t="b">
        <v>1</v>
      </c>
      <c r="P647" t="s">
        <v>8273</v>
      </c>
      <c r="Q647" s="6">
        <f t="shared" si="62"/>
        <v>2.7869999999999999</v>
      </c>
      <c r="R647" s="8">
        <f t="shared" si="63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 t="shared" si="60"/>
        <v>41862.852627314816</v>
      </c>
      <c r="K648">
        <v>1405196867</v>
      </c>
      <c r="L648" s="10">
        <f t="shared" si="61"/>
        <v>41862.852627314816</v>
      </c>
      <c r="M648" t="b">
        <v>0</v>
      </c>
      <c r="N648">
        <v>27</v>
      </c>
      <c r="O648" t="b">
        <v>1</v>
      </c>
      <c r="P648" t="s">
        <v>8273</v>
      </c>
      <c r="Q648" s="6">
        <f t="shared" si="62"/>
        <v>1.3187625000000001</v>
      </c>
      <c r="R648" s="8">
        <f t="shared" si="63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0">
        <f t="shared" si="60"/>
        <v>42446.726261574076</v>
      </c>
      <c r="K649">
        <v>1455647149</v>
      </c>
      <c r="L649" s="10">
        <f t="shared" si="61"/>
        <v>42446.726261574076</v>
      </c>
      <c r="M649" t="b">
        <v>0</v>
      </c>
      <c r="N649">
        <v>17</v>
      </c>
      <c r="O649" t="b">
        <v>1</v>
      </c>
      <c r="P649" t="s">
        <v>8273</v>
      </c>
      <c r="Q649" s="6">
        <f t="shared" si="62"/>
        <v>1.0705</v>
      </c>
      <c r="R649" s="8">
        <f t="shared" si="63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 t="shared" si="60"/>
        <v>41926.693379629629</v>
      </c>
      <c r="K650">
        <v>1410280708</v>
      </c>
      <c r="L650" s="10">
        <f t="shared" si="61"/>
        <v>41926.693379629629</v>
      </c>
      <c r="M650" t="b">
        <v>0</v>
      </c>
      <c r="N650">
        <v>27</v>
      </c>
      <c r="O650" t="b">
        <v>1</v>
      </c>
      <c r="P650" t="s">
        <v>8273</v>
      </c>
      <c r="Q650" s="6">
        <f t="shared" si="62"/>
        <v>1.2682285714285715</v>
      </c>
      <c r="R650" s="8">
        <f t="shared" si="63"/>
        <v>1644</v>
      </c>
      <c r="S650" t="str">
        <f t="shared" si="64"/>
        <v>technology</v>
      </c>
      <c r="T650" t="str">
        <f t="shared" si="65"/>
        <v>wearables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 t="shared" si="60"/>
        <v>41898.912187499998</v>
      </c>
      <c r="K651">
        <v>1409090013</v>
      </c>
      <c r="L651" s="10">
        <f t="shared" si="61"/>
        <v>41898.912187499998</v>
      </c>
      <c r="M651" t="b">
        <v>0</v>
      </c>
      <c r="N651">
        <v>82</v>
      </c>
      <c r="O651" t="b">
        <v>1</v>
      </c>
      <c r="P651" t="s">
        <v>8273</v>
      </c>
      <c r="Q651" s="6">
        <f t="shared" si="62"/>
        <v>1.3996</v>
      </c>
      <c r="R651" s="8">
        <f t="shared" si="63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 t="shared" si="60"/>
        <v>41992.078518518523</v>
      </c>
      <c r="K652">
        <v>1413766384</v>
      </c>
      <c r="L652" s="10">
        <f t="shared" si="61"/>
        <v>41992.078518518523</v>
      </c>
      <c r="M652" t="b">
        <v>0</v>
      </c>
      <c r="N652">
        <v>48</v>
      </c>
      <c r="O652" t="b">
        <v>1</v>
      </c>
      <c r="P652" t="s">
        <v>8273</v>
      </c>
      <c r="Q652" s="6">
        <f t="shared" si="62"/>
        <v>1.1240000000000001</v>
      </c>
      <c r="R652" s="8">
        <f t="shared" si="63"/>
        <v>35.125</v>
      </c>
      <c r="S652" t="str">
        <f t="shared" si="64"/>
        <v>technology</v>
      </c>
      <c r="T652" t="str">
        <f t="shared" si="65"/>
        <v>wearables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 t="shared" si="60"/>
        <v>41986.017488425925</v>
      </c>
      <c r="K653">
        <v>1415838311</v>
      </c>
      <c r="L653" s="10">
        <f t="shared" si="61"/>
        <v>41986.017488425925</v>
      </c>
      <c r="M653" t="b">
        <v>0</v>
      </c>
      <c r="N653">
        <v>105</v>
      </c>
      <c r="O653" t="b">
        <v>1</v>
      </c>
      <c r="P653" t="s">
        <v>8273</v>
      </c>
      <c r="Q653" s="6">
        <f t="shared" si="62"/>
        <v>1.00528</v>
      </c>
      <c r="R653" s="8">
        <f t="shared" si="63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 t="shared" si="60"/>
        <v>42705.732060185182</v>
      </c>
      <c r="K654">
        <v>1478018050</v>
      </c>
      <c r="L654" s="10">
        <f t="shared" si="61"/>
        <v>42705.732060185182</v>
      </c>
      <c r="M654" t="b">
        <v>0</v>
      </c>
      <c r="N654">
        <v>28</v>
      </c>
      <c r="O654" t="b">
        <v>1</v>
      </c>
      <c r="P654" t="s">
        <v>8273</v>
      </c>
      <c r="Q654" s="6">
        <f t="shared" si="62"/>
        <v>1.0046666666666666</v>
      </c>
      <c r="R654" s="8">
        <f t="shared" si="63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 t="shared" si="60"/>
        <v>42236.618518518517</v>
      </c>
      <c r="K655">
        <v>1436885440</v>
      </c>
      <c r="L655" s="10">
        <f t="shared" si="61"/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6">
        <f t="shared" si="62"/>
        <v>1.4144600000000001</v>
      </c>
      <c r="R655" s="8">
        <f t="shared" si="63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 t="shared" si="60"/>
        <v>42193.957326388889</v>
      </c>
      <c r="K656">
        <v>1433804313</v>
      </c>
      <c r="L656" s="10">
        <f t="shared" si="61"/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6">
        <f t="shared" si="62"/>
        <v>2.6729166666666666</v>
      </c>
      <c r="R656" s="8">
        <f t="shared" si="63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 t="shared" si="60"/>
        <v>42075.915648148148</v>
      </c>
      <c r="K657">
        <v>1423609112</v>
      </c>
      <c r="L657" s="10">
        <f t="shared" si="61"/>
        <v>42075.915648148148</v>
      </c>
      <c r="M657" t="b">
        <v>0</v>
      </c>
      <c r="N657">
        <v>274</v>
      </c>
      <c r="O657" t="b">
        <v>1</v>
      </c>
      <c r="P657" t="s">
        <v>8273</v>
      </c>
      <c r="Q657" s="6">
        <f t="shared" si="62"/>
        <v>1.4688749999999999</v>
      </c>
      <c r="R657" s="8">
        <f t="shared" si="63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 t="shared" si="60"/>
        <v>42477.762951388882</v>
      </c>
      <c r="K658">
        <v>1455736719</v>
      </c>
      <c r="L658" s="10">
        <f t="shared" si="61"/>
        <v>42477.762951388882</v>
      </c>
      <c r="M658" t="b">
        <v>0</v>
      </c>
      <c r="N658">
        <v>87</v>
      </c>
      <c r="O658" t="b">
        <v>1</v>
      </c>
      <c r="P658" t="s">
        <v>8273</v>
      </c>
      <c r="Q658" s="6">
        <f t="shared" si="62"/>
        <v>2.1356000000000002</v>
      </c>
      <c r="R658" s="8">
        <f t="shared" si="63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 t="shared" si="60"/>
        <v>42361.84574074074</v>
      </c>
      <c r="K659">
        <v>1448309872</v>
      </c>
      <c r="L659" s="10">
        <f t="shared" si="61"/>
        <v>42361.84574074074</v>
      </c>
      <c r="M659" t="b">
        <v>0</v>
      </c>
      <c r="N659">
        <v>99</v>
      </c>
      <c r="O659" t="b">
        <v>1</v>
      </c>
      <c r="P659" t="s">
        <v>8273</v>
      </c>
      <c r="Q659" s="6">
        <f t="shared" si="62"/>
        <v>1.2569999999999999</v>
      </c>
      <c r="R659" s="8">
        <f t="shared" si="63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 t="shared" si="60"/>
        <v>42211.75</v>
      </c>
      <c r="K660">
        <v>1435117889</v>
      </c>
      <c r="L660" s="10">
        <f t="shared" si="61"/>
        <v>42211.75</v>
      </c>
      <c r="M660" t="b">
        <v>0</v>
      </c>
      <c r="N660">
        <v>276</v>
      </c>
      <c r="O660" t="b">
        <v>1</v>
      </c>
      <c r="P660" t="s">
        <v>8273</v>
      </c>
      <c r="Q660" s="6">
        <f t="shared" si="62"/>
        <v>1.0446206037108834</v>
      </c>
      <c r="R660" s="8">
        <f t="shared" si="63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 t="shared" si="60"/>
        <v>42239.593692129631</v>
      </c>
      <c r="K661">
        <v>1437747295</v>
      </c>
      <c r="L661" s="10">
        <f t="shared" si="61"/>
        <v>42239.593692129631</v>
      </c>
      <c r="M661" t="b">
        <v>0</v>
      </c>
      <c r="N661">
        <v>21</v>
      </c>
      <c r="O661" t="b">
        <v>1</v>
      </c>
      <c r="P661" t="s">
        <v>8273</v>
      </c>
      <c r="Q661" s="6">
        <f t="shared" si="62"/>
        <v>1.0056666666666667</v>
      </c>
      <c r="R661" s="8">
        <f t="shared" si="63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 t="shared" si="60"/>
        <v>41952.783321759263</v>
      </c>
      <c r="K662">
        <v>1412963279</v>
      </c>
      <c r="L662" s="10">
        <f t="shared" si="61"/>
        <v>41952.783321759263</v>
      </c>
      <c r="M662" t="b">
        <v>0</v>
      </c>
      <c r="N662">
        <v>18</v>
      </c>
      <c r="O662" t="b">
        <v>0</v>
      </c>
      <c r="P662" t="s">
        <v>8273</v>
      </c>
      <c r="Q662" s="6">
        <f t="shared" si="62"/>
        <v>3.058E-2</v>
      </c>
      <c r="R662" s="8">
        <f t="shared" si="63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 t="shared" si="60"/>
        <v>42666.645358796297</v>
      </c>
      <c r="K663">
        <v>1474644559</v>
      </c>
      <c r="L663" s="10">
        <f t="shared" si="61"/>
        <v>42666.645358796297</v>
      </c>
      <c r="M663" t="b">
        <v>0</v>
      </c>
      <c r="N663">
        <v>9</v>
      </c>
      <c r="O663" t="b">
        <v>0</v>
      </c>
      <c r="P663" t="s">
        <v>8273</v>
      </c>
      <c r="Q663" s="6">
        <f t="shared" si="62"/>
        <v>9.4999999999999998E-3</v>
      </c>
      <c r="R663" s="8">
        <f t="shared" si="63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 t="shared" si="60"/>
        <v>42020.438043981485</v>
      </c>
      <c r="K664">
        <v>1418812247</v>
      </c>
      <c r="L664" s="10">
        <f t="shared" si="61"/>
        <v>42020.438043981485</v>
      </c>
      <c r="M664" t="b">
        <v>0</v>
      </c>
      <c r="N664">
        <v>4</v>
      </c>
      <c r="O664" t="b">
        <v>0</v>
      </c>
      <c r="P664" t="s">
        <v>8273</v>
      </c>
      <c r="Q664" s="6">
        <f t="shared" si="62"/>
        <v>4.0000000000000001E-3</v>
      </c>
      <c r="R664" s="8">
        <f t="shared" si="63"/>
        <v>39</v>
      </c>
      <c r="S664" t="str">
        <f t="shared" si="64"/>
        <v>technology</v>
      </c>
      <c r="T664" t="str">
        <f t="shared" si="65"/>
        <v>wearables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0">
        <f t="shared" si="60"/>
        <v>42203.843240740738</v>
      </c>
      <c r="K665">
        <v>1434658456</v>
      </c>
      <c r="L665" s="10">
        <f t="shared" si="61"/>
        <v>42203.843240740738</v>
      </c>
      <c r="M665" t="b">
        <v>0</v>
      </c>
      <c r="N665">
        <v>7</v>
      </c>
      <c r="O665" t="b">
        <v>0</v>
      </c>
      <c r="P665" t="s">
        <v>8273</v>
      </c>
      <c r="Q665" s="6">
        <f t="shared" si="62"/>
        <v>3.5000000000000001E-3</v>
      </c>
      <c r="R665" s="8">
        <f t="shared" si="63"/>
        <v>100</v>
      </c>
      <c r="S665" t="str">
        <f t="shared" si="64"/>
        <v>technology</v>
      </c>
      <c r="T665" t="str">
        <f t="shared" si="65"/>
        <v>wearables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 t="shared" si="60"/>
        <v>42107.666377314818</v>
      </c>
      <c r="K666">
        <v>1426348775</v>
      </c>
      <c r="L666" s="10">
        <f t="shared" si="61"/>
        <v>42107.666377314818</v>
      </c>
      <c r="M666" t="b">
        <v>0</v>
      </c>
      <c r="N666">
        <v>29</v>
      </c>
      <c r="O666" t="b">
        <v>0</v>
      </c>
      <c r="P666" t="s">
        <v>8273</v>
      </c>
      <c r="Q666" s="6">
        <f t="shared" si="62"/>
        <v>7.5333333333333335E-2</v>
      </c>
      <c r="R666" s="8">
        <f t="shared" si="63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 t="shared" si="60"/>
        <v>42748.711354166662</v>
      </c>
      <c r="K667">
        <v>1479143061</v>
      </c>
      <c r="L667" s="10">
        <f t="shared" si="61"/>
        <v>42748.711354166662</v>
      </c>
      <c r="M667" t="b">
        <v>0</v>
      </c>
      <c r="N667">
        <v>12</v>
      </c>
      <c r="O667" t="b">
        <v>0</v>
      </c>
      <c r="P667" t="s">
        <v>8273</v>
      </c>
      <c r="Q667" s="6">
        <f t="shared" si="62"/>
        <v>0.18640000000000001</v>
      </c>
      <c r="R667" s="8">
        <f t="shared" si="63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 t="shared" si="60"/>
        <v>41868.832152777781</v>
      </c>
      <c r="K668">
        <v>1405713498</v>
      </c>
      <c r="L668" s="10">
        <f t="shared" si="61"/>
        <v>41868.832152777781</v>
      </c>
      <c r="M668" t="b">
        <v>0</v>
      </c>
      <c r="N668">
        <v>4</v>
      </c>
      <c r="O668" t="b">
        <v>0</v>
      </c>
      <c r="P668" t="s">
        <v>8273</v>
      </c>
      <c r="Q668" s="6">
        <f t="shared" si="62"/>
        <v>4.0000000000000003E-5</v>
      </c>
      <c r="R668" s="8">
        <f t="shared" si="63"/>
        <v>2</v>
      </c>
      <c r="S668" t="str">
        <f t="shared" si="64"/>
        <v>technology</v>
      </c>
      <c r="T668" t="str">
        <f t="shared" si="65"/>
        <v>wearables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0">
        <f t="shared" si="60"/>
        <v>42672.373414351852</v>
      </c>
      <c r="K669">
        <v>1474275463</v>
      </c>
      <c r="L669" s="10">
        <f t="shared" si="61"/>
        <v>42672.373414351852</v>
      </c>
      <c r="M669" t="b">
        <v>0</v>
      </c>
      <c r="N669">
        <v>28</v>
      </c>
      <c r="O669" t="b">
        <v>0</v>
      </c>
      <c r="P669" t="s">
        <v>8273</v>
      </c>
      <c r="Q669" s="6">
        <f t="shared" si="62"/>
        <v>0.1002</v>
      </c>
      <c r="R669" s="8">
        <f t="shared" si="63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 t="shared" si="60"/>
        <v>42135.831273148149</v>
      </c>
      <c r="K670">
        <v>1427486222</v>
      </c>
      <c r="L670" s="10">
        <f t="shared" si="61"/>
        <v>42135.831273148149</v>
      </c>
      <c r="M670" t="b">
        <v>0</v>
      </c>
      <c r="N670">
        <v>25</v>
      </c>
      <c r="O670" t="b">
        <v>0</v>
      </c>
      <c r="P670" t="s">
        <v>8273</v>
      </c>
      <c r="Q670" s="6">
        <f t="shared" si="62"/>
        <v>4.5600000000000002E-2</v>
      </c>
      <c r="R670" s="8">
        <f t="shared" si="63"/>
        <v>27.36</v>
      </c>
      <c r="S670" t="str">
        <f t="shared" si="64"/>
        <v>technology</v>
      </c>
      <c r="T670" t="str">
        <f t="shared" si="65"/>
        <v>wearables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0">
        <f t="shared" si="60"/>
        <v>42557.625671296293</v>
      </c>
      <c r="K671">
        <v>1465225258</v>
      </c>
      <c r="L671" s="10">
        <f t="shared" si="61"/>
        <v>42557.625671296293</v>
      </c>
      <c r="M671" t="b">
        <v>0</v>
      </c>
      <c r="N671">
        <v>28</v>
      </c>
      <c r="O671" t="b">
        <v>0</v>
      </c>
      <c r="P671" t="s">
        <v>8273</v>
      </c>
      <c r="Q671" s="6">
        <f t="shared" si="62"/>
        <v>0.21507499999999999</v>
      </c>
      <c r="R671" s="8">
        <f t="shared" si="63"/>
        <v>1536.25</v>
      </c>
      <c r="S671" t="str">
        <f t="shared" si="64"/>
        <v>technology</v>
      </c>
      <c r="T671" t="str">
        <f t="shared" si="65"/>
        <v>wearables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0">
        <f t="shared" si="60"/>
        <v>42540.340277777781</v>
      </c>
      <c r="K672">
        <v>1463418120</v>
      </c>
      <c r="L672" s="10">
        <f t="shared" si="61"/>
        <v>42540.340277777781</v>
      </c>
      <c r="M672" t="b">
        <v>0</v>
      </c>
      <c r="N672">
        <v>310</v>
      </c>
      <c r="O672" t="b">
        <v>0</v>
      </c>
      <c r="P672" t="s">
        <v>8273</v>
      </c>
      <c r="Q672" s="6">
        <f t="shared" si="62"/>
        <v>0.29276666666666668</v>
      </c>
      <c r="R672" s="8">
        <f t="shared" si="63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 t="shared" si="60"/>
        <v>42018.166666666672</v>
      </c>
      <c r="K673">
        <v>1418315852</v>
      </c>
      <c r="L673" s="10">
        <f t="shared" si="61"/>
        <v>42018.166666666672</v>
      </c>
      <c r="M673" t="b">
        <v>0</v>
      </c>
      <c r="N673">
        <v>15</v>
      </c>
      <c r="O673" t="b">
        <v>0</v>
      </c>
      <c r="P673" t="s">
        <v>8273</v>
      </c>
      <c r="Q673" s="6">
        <f t="shared" si="62"/>
        <v>0.39426666666666665</v>
      </c>
      <c r="R673" s="8">
        <f t="shared" si="63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 t="shared" si="60"/>
        <v>42005.207638888889</v>
      </c>
      <c r="K674">
        <v>1417410964</v>
      </c>
      <c r="L674" s="10">
        <f t="shared" si="61"/>
        <v>42005.207638888889</v>
      </c>
      <c r="M674" t="b">
        <v>0</v>
      </c>
      <c r="N674">
        <v>215</v>
      </c>
      <c r="O674" t="b">
        <v>0</v>
      </c>
      <c r="P674" t="s">
        <v>8273</v>
      </c>
      <c r="Q674" s="6">
        <f t="shared" si="62"/>
        <v>0.21628</v>
      </c>
      <c r="R674" s="8">
        <f t="shared" si="63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 t="shared" si="60"/>
        <v>41883.840474537035</v>
      </c>
      <c r="K675">
        <v>1405714217</v>
      </c>
      <c r="L675" s="10">
        <f t="shared" si="61"/>
        <v>41883.840474537035</v>
      </c>
      <c r="M675" t="b">
        <v>0</v>
      </c>
      <c r="N675">
        <v>3</v>
      </c>
      <c r="O675" t="b">
        <v>0</v>
      </c>
      <c r="P675" t="s">
        <v>8273</v>
      </c>
      <c r="Q675" s="6">
        <f t="shared" si="62"/>
        <v>2.0500000000000002E-3</v>
      </c>
      <c r="R675" s="8">
        <f t="shared" si="63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 t="shared" si="60"/>
        <v>41863.116053240738</v>
      </c>
      <c r="K676">
        <v>1402627627</v>
      </c>
      <c r="L676" s="10">
        <f t="shared" si="61"/>
        <v>41863.116053240738</v>
      </c>
      <c r="M676" t="b">
        <v>0</v>
      </c>
      <c r="N676">
        <v>2</v>
      </c>
      <c r="O676" t="b">
        <v>0</v>
      </c>
      <c r="P676" t="s">
        <v>8273</v>
      </c>
      <c r="Q676" s="6">
        <f t="shared" si="62"/>
        <v>2.9999999999999997E-4</v>
      </c>
      <c r="R676" s="8">
        <f t="shared" si="63"/>
        <v>7.5</v>
      </c>
      <c r="S676" t="str">
        <f t="shared" si="64"/>
        <v>technology</v>
      </c>
      <c r="T676" t="str">
        <f t="shared" si="65"/>
        <v>wearables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 t="shared" si="60"/>
        <v>42005.290972222225</v>
      </c>
      <c r="K677">
        <v>1417558804</v>
      </c>
      <c r="L677" s="10">
        <f t="shared" si="61"/>
        <v>42005.290972222225</v>
      </c>
      <c r="M677" t="b">
        <v>0</v>
      </c>
      <c r="N677">
        <v>26</v>
      </c>
      <c r="O677" t="b">
        <v>0</v>
      </c>
      <c r="P677" t="s">
        <v>8273</v>
      </c>
      <c r="Q677" s="6">
        <f t="shared" si="62"/>
        <v>0.14849999999999999</v>
      </c>
      <c r="R677" s="8">
        <f t="shared" si="63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0">
        <f t="shared" si="60"/>
        <v>42042.768298611118</v>
      </c>
      <c r="K678">
        <v>1420741581</v>
      </c>
      <c r="L678" s="10">
        <f t="shared" si="61"/>
        <v>42042.768298611118</v>
      </c>
      <c r="M678" t="b">
        <v>0</v>
      </c>
      <c r="N678">
        <v>24</v>
      </c>
      <c r="O678" t="b">
        <v>0</v>
      </c>
      <c r="P678" t="s">
        <v>8273</v>
      </c>
      <c r="Q678" s="6">
        <f t="shared" si="62"/>
        <v>1.4710000000000001E-2</v>
      </c>
      <c r="R678" s="8">
        <f t="shared" si="63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0">
        <f t="shared" si="60"/>
        <v>42549.403877314813</v>
      </c>
      <c r="K679">
        <v>1463218895</v>
      </c>
      <c r="L679" s="10">
        <f t="shared" si="61"/>
        <v>42549.403877314813</v>
      </c>
      <c r="M679" t="b">
        <v>0</v>
      </c>
      <c r="N679">
        <v>96</v>
      </c>
      <c r="O679" t="b">
        <v>0</v>
      </c>
      <c r="P679" t="s">
        <v>8273</v>
      </c>
      <c r="Q679" s="6">
        <f t="shared" si="62"/>
        <v>0.25584000000000001</v>
      </c>
      <c r="R679" s="8">
        <f t="shared" si="63"/>
        <v>133.25</v>
      </c>
      <c r="S679" t="str">
        <f t="shared" si="64"/>
        <v>technology</v>
      </c>
      <c r="T679" t="str">
        <f t="shared" si="65"/>
        <v>wearables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 t="shared" si="60"/>
        <v>42511.376597222217</v>
      </c>
      <c r="K680">
        <v>1461229338</v>
      </c>
      <c r="L680" s="10">
        <f t="shared" si="61"/>
        <v>42511.376597222217</v>
      </c>
      <c r="M680" t="b">
        <v>0</v>
      </c>
      <c r="N680">
        <v>17</v>
      </c>
      <c r="O680" t="b">
        <v>0</v>
      </c>
      <c r="P680" t="s">
        <v>8273</v>
      </c>
      <c r="Q680" s="6">
        <f t="shared" si="62"/>
        <v>3.8206896551724136E-2</v>
      </c>
      <c r="R680" s="8">
        <f t="shared" si="63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 t="shared" si="60"/>
        <v>42616.695706018523</v>
      </c>
      <c r="K681">
        <v>1467736909</v>
      </c>
      <c r="L681" s="10">
        <f t="shared" si="61"/>
        <v>42616.695706018523</v>
      </c>
      <c r="M681" t="b">
        <v>0</v>
      </c>
      <c r="N681">
        <v>94</v>
      </c>
      <c r="O681" t="b">
        <v>0</v>
      </c>
      <c r="P681" t="s">
        <v>8273</v>
      </c>
      <c r="Q681" s="6">
        <f t="shared" si="62"/>
        <v>0.15485964912280703</v>
      </c>
      <c r="R681" s="8">
        <f t="shared" si="63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 t="shared" si="60"/>
        <v>41899.501516203702</v>
      </c>
      <c r="K682">
        <v>1407931331</v>
      </c>
      <c r="L682" s="10">
        <f t="shared" si="61"/>
        <v>41899.501516203702</v>
      </c>
      <c r="M682" t="b">
        <v>0</v>
      </c>
      <c r="N682">
        <v>129</v>
      </c>
      <c r="O682" t="b">
        <v>0</v>
      </c>
      <c r="P682" t="s">
        <v>8273</v>
      </c>
      <c r="Q682" s="6">
        <f t="shared" si="62"/>
        <v>0.25912000000000002</v>
      </c>
      <c r="R682" s="8">
        <f t="shared" si="63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 t="shared" si="60"/>
        <v>42669.805601851855</v>
      </c>
      <c r="K683">
        <v>1474917604</v>
      </c>
      <c r="L683" s="10">
        <f t="shared" si="61"/>
        <v>42669.805601851855</v>
      </c>
      <c r="M683" t="b">
        <v>0</v>
      </c>
      <c r="N683">
        <v>1</v>
      </c>
      <c r="O683" t="b">
        <v>0</v>
      </c>
      <c r="P683" t="s">
        <v>8273</v>
      </c>
      <c r="Q683" s="6">
        <f t="shared" si="62"/>
        <v>4.0000000000000002E-4</v>
      </c>
      <c r="R683" s="8">
        <f t="shared" si="63"/>
        <v>1</v>
      </c>
      <c r="S683" t="str">
        <f t="shared" si="64"/>
        <v>technology</v>
      </c>
      <c r="T683" t="str">
        <f t="shared" si="65"/>
        <v>wearables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 t="shared" si="60"/>
        <v>42808.723634259266</v>
      </c>
      <c r="K684">
        <v>1486923722</v>
      </c>
      <c r="L684" s="10">
        <f t="shared" si="61"/>
        <v>42808.723634259266</v>
      </c>
      <c r="M684" t="b">
        <v>0</v>
      </c>
      <c r="N684">
        <v>4</v>
      </c>
      <c r="O684" t="b">
        <v>0</v>
      </c>
      <c r="P684" t="s">
        <v>8273</v>
      </c>
      <c r="Q684" s="6">
        <f t="shared" si="62"/>
        <v>1.06E-3</v>
      </c>
      <c r="R684" s="8">
        <f t="shared" si="63"/>
        <v>13.25</v>
      </c>
      <c r="S684" t="str">
        <f t="shared" si="64"/>
        <v>technology</v>
      </c>
      <c r="T684" t="str">
        <f t="shared" si="65"/>
        <v>wearables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 t="shared" si="60"/>
        <v>42674.900046296301</v>
      </c>
      <c r="K685">
        <v>1474493764</v>
      </c>
      <c r="L685" s="10">
        <f t="shared" si="61"/>
        <v>42674.900046296301</v>
      </c>
      <c r="M685" t="b">
        <v>0</v>
      </c>
      <c r="N685">
        <v>3</v>
      </c>
      <c r="O685" t="b">
        <v>0</v>
      </c>
      <c r="P685" t="s">
        <v>8273</v>
      </c>
      <c r="Q685" s="6">
        <f t="shared" si="62"/>
        <v>8.5142857142857138E-3</v>
      </c>
      <c r="R685" s="8">
        <f t="shared" si="63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 t="shared" si="60"/>
        <v>41845.125</v>
      </c>
      <c r="K686">
        <v>1403176891</v>
      </c>
      <c r="L686" s="10">
        <f t="shared" si="61"/>
        <v>41845.125</v>
      </c>
      <c r="M686" t="b">
        <v>0</v>
      </c>
      <c r="N686">
        <v>135</v>
      </c>
      <c r="O686" t="b">
        <v>0</v>
      </c>
      <c r="P686" t="s">
        <v>8273</v>
      </c>
      <c r="Q686" s="6">
        <f t="shared" si="62"/>
        <v>7.4837500000000001E-2</v>
      </c>
      <c r="R686" s="8">
        <f t="shared" si="63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 t="shared" si="60"/>
        <v>42016.866574074069</v>
      </c>
      <c r="K687">
        <v>1417207672</v>
      </c>
      <c r="L687" s="10">
        <f t="shared" si="61"/>
        <v>42016.866574074069</v>
      </c>
      <c r="M687" t="b">
        <v>0</v>
      </c>
      <c r="N687">
        <v>10</v>
      </c>
      <c r="O687" t="b">
        <v>0</v>
      </c>
      <c r="P687" t="s">
        <v>8273</v>
      </c>
      <c r="Q687" s="6">
        <f t="shared" si="62"/>
        <v>0.27650000000000002</v>
      </c>
      <c r="R687" s="8">
        <f t="shared" si="63"/>
        <v>55.3</v>
      </c>
      <c r="S687" t="str">
        <f t="shared" si="64"/>
        <v>technology</v>
      </c>
      <c r="T687" t="str">
        <f t="shared" si="65"/>
        <v>wearables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0">
        <f t="shared" si="60"/>
        <v>42219.673263888893</v>
      </c>
      <c r="K688">
        <v>1436026170</v>
      </c>
      <c r="L688" s="10">
        <f t="shared" si="61"/>
        <v>42219.673263888893</v>
      </c>
      <c r="M688" t="b">
        <v>0</v>
      </c>
      <c r="N688">
        <v>0</v>
      </c>
      <c r="O688" t="b">
        <v>0</v>
      </c>
      <c r="P688" t="s">
        <v>8273</v>
      </c>
      <c r="Q688" s="6">
        <f t="shared" si="62"/>
        <v>0</v>
      </c>
      <c r="R688" s="8">
        <f t="shared" si="63"/>
        <v>0</v>
      </c>
      <c r="S688" t="str">
        <f t="shared" si="64"/>
        <v>technology</v>
      </c>
      <c r="T688" t="str">
        <f t="shared" si="65"/>
        <v>wearables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0">
        <f t="shared" si="60"/>
        <v>42771.750613425931</v>
      </c>
      <c r="K689">
        <v>1481133653</v>
      </c>
      <c r="L689" s="10">
        <f t="shared" si="61"/>
        <v>42771.750613425931</v>
      </c>
      <c r="M689" t="b">
        <v>0</v>
      </c>
      <c r="N689">
        <v>6</v>
      </c>
      <c r="O689" t="b">
        <v>0</v>
      </c>
      <c r="P689" t="s">
        <v>8273</v>
      </c>
      <c r="Q689" s="6">
        <f t="shared" si="62"/>
        <v>3.5499999999999997E-2</v>
      </c>
      <c r="R689" s="8">
        <f t="shared" si="63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 t="shared" si="60"/>
        <v>42292.104780092588</v>
      </c>
      <c r="K690">
        <v>1442284253</v>
      </c>
      <c r="L690" s="10">
        <f t="shared" si="61"/>
        <v>42292.104780092588</v>
      </c>
      <c r="M690" t="b">
        <v>0</v>
      </c>
      <c r="N690">
        <v>36</v>
      </c>
      <c r="O690" t="b">
        <v>0</v>
      </c>
      <c r="P690" t="s">
        <v>8273</v>
      </c>
      <c r="Q690" s="6">
        <f t="shared" si="62"/>
        <v>0.72989999999999999</v>
      </c>
      <c r="R690" s="8">
        <f t="shared" si="63"/>
        <v>405.5</v>
      </c>
      <c r="S690" t="str">
        <f t="shared" si="64"/>
        <v>technology</v>
      </c>
      <c r="T690" t="str">
        <f t="shared" si="65"/>
        <v>wearables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 t="shared" si="60"/>
        <v>42712.207638888889</v>
      </c>
      <c r="K691">
        <v>1478016097</v>
      </c>
      <c r="L691" s="10">
        <f t="shared" si="61"/>
        <v>42712.207638888889</v>
      </c>
      <c r="M691" t="b">
        <v>0</v>
      </c>
      <c r="N691">
        <v>336</v>
      </c>
      <c r="O691" t="b">
        <v>0</v>
      </c>
      <c r="P691" t="s">
        <v>8273</v>
      </c>
      <c r="Q691" s="6">
        <f t="shared" si="62"/>
        <v>0.57648750000000004</v>
      </c>
      <c r="R691" s="8">
        <f t="shared" si="63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 t="shared" si="60"/>
        <v>42622.25</v>
      </c>
      <c r="K692">
        <v>1469718841</v>
      </c>
      <c r="L692" s="10">
        <f t="shared" si="61"/>
        <v>42622.25</v>
      </c>
      <c r="M692" t="b">
        <v>0</v>
      </c>
      <c r="N692">
        <v>34</v>
      </c>
      <c r="O692" t="b">
        <v>0</v>
      </c>
      <c r="P692" t="s">
        <v>8273</v>
      </c>
      <c r="Q692" s="6">
        <f t="shared" si="62"/>
        <v>0.1234</v>
      </c>
      <c r="R692" s="8">
        <f t="shared" si="63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 t="shared" si="60"/>
        <v>42186.028310185182</v>
      </c>
      <c r="K693">
        <v>1433292046</v>
      </c>
      <c r="L693" s="10">
        <f t="shared" si="61"/>
        <v>42186.028310185182</v>
      </c>
      <c r="M693" t="b">
        <v>0</v>
      </c>
      <c r="N693">
        <v>10</v>
      </c>
      <c r="O693" t="b">
        <v>0</v>
      </c>
      <c r="P693" t="s">
        <v>8273</v>
      </c>
      <c r="Q693" s="6">
        <f t="shared" si="62"/>
        <v>5.1999999999999998E-3</v>
      </c>
      <c r="R693" s="8">
        <f t="shared" si="63"/>
        <v>26</v>
      </c>
      <c r="S693" t="str">
        <f t="shared" si="64"/>
        <v>technology</v>
      </c>
      <c r="T693" t="str">
        <f t="shared" si="65"/>
        <v>wearables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0">
        <f t="shared" si="60"/>
        <v>42726.37572916667</v>
      </c>
      <c r="K694">
        <v>1479805263</v>
      </c>
      <c r="L694" s="10">
        <f t="shared" si="61"/>
        <v>42726.37572916667</v>
      </c>
      <c r="M694" t="b">
        <v>0</v>
      </c>
      <c r="N694">
        <v>201</v>
      </c>
      <c r="O694" t="b">
        <v>0</v>
      </c>
      <c r="P694" t="s">
        <v>8273</v>
      </c>
      <c r="Q694" s="6">
        <f t="shared" si="62"/>
        <v>6.5299999999999997E-2</v>
      </c>
      <c r="R694" s="8">
        <f t="shared" si="63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 t="shared" si="60"/>
        <v>42124.808182870373</v>
      </c>
      <c r="K695">
        <v>1427829827</v>
      </c>
      <c r="L695" s="10">
        <f t="shared" si="61"/>
        <v>42124.808182870373</v>
      </c>
      <c r="M695" t="b">
        <v>0</v>
      </c>
      <c r="N695">
        <v>296</v>
      </c>
      <c r="O695" t="b">
        <v>0</v>
      </c>
      <c r="P695" t="s">
        <v>8273</v>
      </c>
      <c r="Q695" s="6">
        <f t="shared" si="62"/>
        <v>0.35338000000000003</v>
      </c>
      <c r="R695" s="8">
        <f t="shared" si="63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 t="shared" si="60"/>
        <v>42767.663877314815</v>
      </c>
      <c r="K696">
        <v>1483372559</v>
      </c>
      <c r="L696" s="10">
        <f t="shared" si="61"/>
        <v>42767.663877314815</v>
      </c>
      <c r="M696" t="b">
        <v>0</v>
      </c>
      <c r="N696">
        <v>7</v>
      </c>
      <c r="O696" t="b">
        <v>0</v>
      </c>
      <c r="P696" t="s">
        <v>8273</v>
      </c>
      <c r="Q696" s="6">
        <f t="shared" si="62"/>
        <v>3.933333333333333E-3</v>
      </c>
      <c r="R696" s="8">
        <f t="shared" si="63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 t="shared" si="60"/>
        <v>41943.521064814813</v>
      </c>
      <c r="K697">
        <v>1412166620</v>
      </c>
      <c r="L697" s="10">
        <f t="shared" si="61"/>
        <v>41943.521064814813</v>
      </c>
      <c r="M697" t="b">
        <v>0</v>
      </c>
      <c r="N697">
        <v>7</v>
      </c>
      <c r="O697" t="b">
        <v>0</v>
      </c>
      <c r="P697" t="s">
        <v>8273</v>
      </c>
      <c r="Q697" s="6">
        <f t="shared" si="62"/>
        <v>1.06E-2</v>
      </c>
      <c r="R697" s="8">
        <f t="shared" si="63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0">
        <f t="shared" si="60"/>
        <v>41845.927106481482</v>
      </c>
      <c r="K698">
        <v>1403734502</v>
      </c>
      <c r="L698" s="10">
        <f t="shared" si="61"/>
        <v>41845.927106481482</v>
      </c>
      <c r="M698" t="b">
        <v>0</v>
      </c>
      <c r="N698">
        <v>1</v>
      </c>
      <c r="O698" t="b">
        <v>0</v>
      </c>
      <c r="P698" t="s">
        <v>8273</v>
      </c>
      <c r="Q698" s="6">
        <f t="shared" si="62"/>
        <v>5.7142857142857145E-6</v>
      </c>
      <c r="R698" s="8">
        <f t="shared" si="63"/>
        <v>1</v>
      </c>
      <c r="S698" t="str">
        <f t="shared" si="64"/>
        <v>technology</v>
      </c>
      <c r="T698" t="str">
        <f t="shared" si="65"/>
        <v>wearables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0">
        <f t="shared" si="60"/>
        <v>42403.523020833338</v>
      </c>
      <c r="K699">
        <v>1453206789</v>
      </c>
      <c r="L699" s="10">
        <f t="shared" si="61"/>
        <v>42403.523020833338</v>
      </c>
      <c r="M699" t="b">
        <v>0</v>
      </c>
      <c r="N699">
        <v>114</v>
      </c>
      <c r="O699" t="b">
        <v>0</v>
      </c>
      <c r="P699" t="s">
        <v>8273</v>
      </c>
      <c r="Q699" s="6">
        <f t="shared" si="62"/>
        <v>0.46379999999999999</v>
      </c>
      <c r="R699" s="8">
        <f t="shared" si="63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 t="shared" si="60"/>
        <v>41900.083333333336</v>
      </c>
      <c r="K700">
        <v>1408141245</v>
      </c>
      <c r="L700" s="10">
        <f t="shared" si="61"/>
        <v>41900.083333333336</v>
      </c>
      <c r="M700" t="b">
        <v>0</v>
      </c>
      <c r="N700">
        <v>29</v>
      </c>
      <c r="O700" t="b">
        <v>0</v>
      </c>
      <c r="P700" t="s">
        <v>8273</v>
      </c>
      <c r="Q700" s="6">
        <f t="shared" si="62"/>
        <v>0.15390000000000001</v>
      </c>
      <c r="R700" s="8">
        <f t="shared" si="63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 t="shared" si="60"/>
        <v>41600.666666666664</v>
      </c>
      <c r="K701">
        <v>1381923548</v>
      </c>
      <c r="L701" s="10">
        <f t="shared" si="61"/>
        <v>41600.666666666664</v>
      </c>
      <c r="M701" t="b">
        <v>0</v>
      </c>
      <c r="N701">
        <v>890</v>
      </c>
      <c r="O701" t="b">
        <v>0</v>
      </c>
      <c r="P701" t="s">
        <v>8273</v>
      </c>
      <c r="Q701" s="6">
        <f t="shared" si="62"/>
        <v>0.824221076923077</v>
      </c>
      <c r="R701" s="8">
        <f t="shared" si="63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0">
        <f t="shared" si="60"/>
        <v>42745.688437500001</v>
      </c>
      <c r="K702">
        <v>1481473881</v>
      </c>
      <c r="L702" s="10">
        <f t="shared" si="61"/>
        <v>42745.688437500001</v>
      </c>
      <c r="M702" t="b">
        <v>0</v>
      </c>
      <c r="N702">
        <v>31</v>
      </c>
      <c r="O702" t="b">
        <v>0</v>
      </c>
      <c r="P702" t="s">
        <v>8273</v>
      </c>
      <c r="Q702" s="6">
        <f t="shared" si="62"/>
        <v>2.6866666666666667E-2</v>
      </c>
      <c r="R702" s="8">
        <f t="shared" si="63"/>
        <v>13</v>
      </c>
      <c r="S702" t="str">
        <f t="shared" si="64"/>
        <v>technology</v>
      </c>
      <c r="T702" t="str">
        <f t="shared" si="65"/>
        <v>wearables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0">
        <f t="shared" si="60"/>
        <v>41843.662962962961</v>
      </c>
      <c r="K703">
        <v>1403538880</v>
      </c>
      <c r="L703" s="10">
        <f t="shared" si="61"/>
        <v>41843.662962962961</v>
      </c>
      <c r="M703" t="b">
        <v>0</v>
      </c>
      <c r="N703">
        <v>21</v>
      </c>
      <c r="O703" t="b">
        <v>0</v>
      </c>
      <c r="P703" t="s">
        <v>8273</v>
      </c>
      <c r="Q703" s="6">
        <f t="shared" si="62"/>
        <v>0.26600000000000001</v>
      </c>
      <c r="R703" s="8">
        <f t="shared" si="63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 t="shared" si="60"/>
        <v>42698.768368055549</v>
      </c>
      <c r="K704">
        <v>1477416387</v>
      </c>
      <c r="L704" s="10">
        <f t="shared" si="61"/>
        <v>42698.768368055549</v>
      </c>
      <c r="M704" t="b">
        <v>0</v>
      </c>
      <c r="N704">
        <v>37</v>
      </c>
      <c r="O704" t="b">
        <v>0</v>
      </c>
      <c r="P704" t="s">
        <v>8273</v>
      </c>
      <c r="Q704" s="6">
        <f t="shared" si="62"/>
        <v>0.30813400000000002</v>
      </c>
      <c r="R704" s="8">
        <f t="shared" si="63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 t="shared" si="60"/>
        <v>42766.98055555555</v>
      </c>
      <c r="K705">
        <v>1481150949</v>
      </c>
      <c r="L705" s="10">
        <f t="shared" si="61"/>
        <v>42766.98055555555</v>
      </c>
      <c r="M705" t="b">
        <v>0</v>
      </c>
      <c r="N705">
        <v>7</v>
      </c>
      <c r="O705" t="b">
        <v>0</v>
      </c>
      <c r="P705" t="s">
        <v>8273</v>
      </c>
      <c r="Q705" s="6">
        <f t="shared" si="62"/>
        <v>5.5800000000000002E-2</v>
      </c>
      <c r="R705" s="8">
        <f t="shared" si="63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0">
        <f t="shared" si="60"/>
        <v>42786.192916666667</v>
      </c>
      <c r="K706">
        <v>1482381468</v>
      </c>
      <c r="L706" s="10">
        <f t="shared" si="61"/>
        <v>42786.192916666667</v>
      </c>
      <c r="M706" t="b">
        <v>0</v>
      </c>
      <c r="N706">
        <v>4</v>
      </c>
      <c r="O706" t="b">
        <v>0</v>
      </c>
      <c r="P706" t="s">
        <v>8273</v>
      </c>
      <c r="Q706" s="6">
        <f t="shared" si="62"/>
        <v>8.7454545454545458E-3</v>
      </c>
      <c r="R706" s="8">
        <f t="shared" si="63"/>
        <v>120.25</v>
      </c>
      <c r="S706" t="str">
        <f t="shared" si="64"/>
        <v>technology</v>
      </c>
      <c r="T706" t="str">
        <f t="shared" si="65"/>
        <v>wearables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0">
        <f t="shared" ref="J707:J770" si="66">I707/60/60/24 + DATE(1970,1,1)</f>
        <v>42756.491643518515</v>
      </c>
      <c r="K707">
        <v>1482407278</v>
      </c>
      <c r="L707" s="10">
        <f t="shared" ref="L707:L770" si="67">I707/60/60/24 + DATE(1970,1,1)</f>
        <v>42756.491643518515</v>
      </c>
      <c r="M707" t="b">
        <v>0</v>
      </c>
      <c r="N707">
        <v>5</v>
      </c>
      <c r="O707" t="b">
        <v>0</v>
      </c>
      <c r="P707" t="s">
        <v>8273</v>
      </c>
      <c r="Q707" s="6">
        <f t="shared" ref="Q707:Q770" si="68">E707/D707</f>
        <v>9.7699999999999992E-3</v>
      </c>
      <c r="R707" s="8">
        <f t="shared" ref="R707:R770" si="69">IFERROR(E707/N707,0)</f>
        <v>195.4</v>
      </c>
      <c r="S707" t="str">
        <f t="shared" ref="S707:S770" si="70">LEFT(P707,SEARCH("/",P707)-1)</f>
        <v>technology</v>
      </c>
      <c r="T707" t="str">
        <f t="shared" ref="T707:T770" si="71">RIGHT(P707,LEN(P707)-SEARCH("/",P707))</f>
        <v>wearables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0">
        <f t="shared" si="66"/>
        <v>42718.777083333334</v>
      </c>
      <c r="K708">
        <v>1478130783</v>
      </c>
      <c r="L708" s="10">
        <f t="shared" si="67"/>
        <v>42718.777083333334</v>
      </c>
      <c r="M708" t="b">
        <v>0</v>
      </c>
      <c r="N708">
        <v>0</v>
      </c>
      <c r="O708" t="b">
        <v>0</v>
      </c>
      <c r="P708" t="s">
        <v>8273</v>
      </c>
      <c r="Q708" s="6">
        <f t="shared" si="68"/>
        <v>0</v>
      </c>
      <c r="R708" s="8">
        <f t="shared" si="69"/>
        <v>0</v>
      </c>
      <c r="S708" t="str">
        <f t="shared" si="70"/>
        <v>technology</v>
      </c>
      <c r="T708" t="str">
        <f t="shared" si="71"/>
        <v>wearables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0">
        <f t="shared" si="66"/>
        <v>42736.663506944446</v>
      </c>
      <c r="K709">
        <v>1479830127</v>
      </c>
      <c r="L709" s="10">
        <f t="shared" si="67"/>
        <v>42736.663506944446</v>
      </c>
      <c r="M709" t="b">
        <v>0</v>
      </c>
      <c r="N709">
        <v>456</v>
      </c>
      <c r="O709" t="b">
        <v>0</v>
      </c>
      <c r="P709" t="s">
        <v>8273</v>
      </c>
      <c r="Q709" s="6">
        <f t="shared" si="68"/>
        <v>0.78927352941176465</v>
      </c>
      <c r="R709" s="8">
        <f t="shared" si="69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0">
        <f t="shared" si="66"/>
        <v>41895.581018518518</v>
      </c>
      <c r="K710">
        <v>1405432600</v>
      </c>
      <c r="L710" s="10">
        <f t="shared" si="67"/>
        <v>41895.581018518518</v>
      </c>
      <c r="M710" t="b">
        <v>0</v>
      </c>
      <c r="N710">
        <v>369</v>
      </c>
      <c r="O710" t="b">
        <v>0</v>
      </c>
      <c r="P710" t="s">
        <v>8273</v>
      </c>
      <c r="Q710" s="6">
        <f t="shared" si="68"/>
        <v>0.22092500000000001</v>
      </c>
      <c r="R710" s="8">
        <f t="shared" si="69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 t="shared" si="66"/>
        <v>41978.041192129633</v>
      </c>
      <c r="K711">
        <v>1415149159</v>
      </c>
      <c r="L711" s="10">
        <f t="shared" si="67"/>
        <v>41978.041192129633</v>
      </c>
      <c r="M711" t="b">
        <v>0</v>
      </c>
      <c r="N711">
        <v>2</v>
      </c>
      <c r="O711" t="b">
        <v>0</v>
      </c>
      <c r="P711" t="s">
        <v>8273</v>
      </c>
      <c r="Q711" s="6">
        <f t="shared" si="68"/>
        <v>4.0666666666666663E-3</v>
      </c>
      <c r="R711" s="8">
        <f t="shared" si="69"/>
        <v>30.5</v>
      </c>
      <c r="S711" t="str">
        <f t="shared" si="70"/>
        <v>technology</v>
      </c>
      <c r="T711" t="str">
        <f t="shared" si="71"/>
        <v>wearables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0">
        <f t="shared" si="66"/>
        <v>41871.030555555553</v>
      </c>
      <c r="K712">
        <v>1405640302</v>
      </c>
      <c r="L712" s="10">
        <f t="shared" si="67"/>
        <v>41871.030555555553</v>
      </c>
      <c r="M712" t="b">
        <v>0</v>
      </c>
      <c r="N712">
        <v>0</v>
      </c>
      <c r="O712" t="b">
        <v>0</v>
      </c>
      <c r="P712" t="s">
        <v>8273</v>
      </c>
      <c r="Q712" s="6">
        <f t="shared" si="68"/>
        <v>0</v>
      </c>
      <c r="R712" s="8">
        <f t="shared" si="69"/>
        <v>0</v>
      </c>
      <c r="S712" t="str">
        <f t="shared" si="70"/>
        <v>technology</v>
      </c>
      <c r="T712" t="str">
        <f t="shared" si="71"/>
        <v>wearables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0">
        <f t="shared" si="66"/>
        <v>42718.500787037032</v>
      </c>
      <c r="K713">
        <v>1478257268</v>
      </c>
      <c r="L713" s="10">
        <f t="shared" si="67"/>
        <v>42718.500787037032</v>
      </c>
      <c r="M713" t="b">
        <v>0</v>
      </c>
      <c r="N713">
        <v>338</v>
      </c>
      <c r="O713" t="b">
        <v>0</v>
      </c>
      <c r="P713" t="s">
        <v>8273</v>
      </c>
      <c r="Q713" s="6">
        <f t="shared" si="68"/>
        <v>0.33790999999999999</v>
      </c>
      <c r="R713" s="8">
        <f t="shared" si="69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 t="shared" si="66"/>
        <v>42414.680925925932</v>
      </c>
      <c r="K714">
        <v>1452874832</v>
      </c>
      <c r="L714" s="10">
        <f t="shared" si="67"/>
        <v>42414.680925925932</v>
      </c>
      <c r="M714" t="b">
        <v>0</v>
      </c>
      <c r="N714">
        <v>4</v>
      </c>
      <c r="O714" t="b">
        <v>0</v>
      </c>
      <c r="P714" t="s">
        <v>8273</v>
      </c>
      <c r="Q714" s="6">
        <f t="shared" si="68"/>
        <v>2.1649484536082476E-3</v>
      </c>
      <c r="R714" s="8">
        <f t="shared" si="69"/>
        <v>26.25</v>
      </c>
      <c r="S714" t="str">
        <f t="shared" si="70"/>
        <v>technology</v>
      </c>
      <c r="T714" t="str">
        <f t="shared" si="71"/>
        <v>wearables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0">
        <f t="shared" si="66"/>
        <v>42526.529305555552</v>
      </c>
      <c r="K715">
        <v>1462538532</v>
      </c>
      <c r="L715" s="10">
        <f t="shared" si="67"/>
        <v>42526.529305555552</v>
      </c>
      <c r="M715" t="b">
        <v>0</v>
      </c>
      <c r="N715">
        <v>1</v>
      </c>
      <c r="O715" t="b">
        <v>0</v>
      </c>
      <c r="P715" t="s">
        <v>8273</v>
      </c>
      <c r="Q715" s="6">
        <f t="shared" si="68"/>
        <v>7.9600000000000001E-3</v>
      </c>
      <c r="R715" s="8">
        <f t="shared" si="69"/>
        <v>199</v>
      </c>
      <c r="S715" t="str">
        <f t="shared" si="70"/>
        <v>technology</v>
      </c>
      <c r="T715" t="str">
        <f t="shared" si="71"/>
        <v>wearables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 t="shared" si="66"/>
        <v>42794.787986111114</v>
      </c>
      <c r="K716">
        <v>1483124082</v>
      </c>
      <c r="L716" s="10">
        <f t="shared" si="67"/>
        <v>42794.787986111114</v>
      </c>
      <c r="M716" t="b">
        <v>0</v>
      </c>
      <c r="N716">
        <v>28</v>
      </c>
      <c r="O716" t="b">
        <v>0</v>
      </c>
      <c r="P716" t="s">
        <v>8273</v>
      </c>
      <c r="Q716" s="6">
        <f t="shared" si="68"/>
        <v>0.14993333333333334</v>
      </c>
      <c r="R716" s="8">
        <f t="shared" si="69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 t="shared" si="66"/>
        <v>42313.132407407407</v>
      </c>
      <c r="K717">
        <v>1443233440</v>
      </c>
      <c r="L717" s="10">
        <f t="shared" si="67"/>
        <v>42313.132407407407</v>
      </c>
      <c r="M717" t="b">
        <v>0</v>
      </c>
      <c r="N717">
        <v>12</v>
      </c>
      <c r="O717" t="b">
        <v>0</v>
      </c>
      <c r="P717" t="s">
        <v>8273</v>
      </c>
      <c r="Q717" s="6">
        <f t="shared" si="68"/>
        <v>5.0509090909090906E-2</v>
      </c>
      <c r="R717" s="8">
        <f t="shared" si="69"/>
        <v>115.75</v>
      </c>
      <c r="S717" t="str">
        <f t="shared" si="70"/>
        <v>technology</v>
      </c>
      <c r="T717" t="str">
        <f t="shared" si="71"/>
        <v>wearables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 t="shared" si="66"/>
        <v>41974</v>
      </c>
      <c r="K718">
        <v>1414511307</v>
      </c>
      <c r="L718" s="10">
        <f t="shared" si="67"/>
        <v>41974</v>
      </c>
      <c r="M718" t="b">
        <v>0</v>
      </c>
      <c r="N718">
        <v>16</v>
      </c>
      <c r="O718" t="b">
        <v>0</v>
      </c>
      <c r="P718" t="s">
        <v>8273</v>
      </c>
      <c r="Q718" s="6">
        <f t="shared" si="68"/>
        <v>0.10214285714285715</v>
      </c>
      <c r="R718" s="8">
        <f t="shared" si="69"/>
        <v>44.6875</v>
      </c>
      <c r="S718" t="str">
        <f t="shared" si="70"/>
        <v>technology</v>
      </c>
      <c r="T718" t="str">
        <f t="shared" si="71"/>
        <v>wearables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 t="shared" si="66"/>
        <v>41887.854189814818</v>
      </c>
      <c r="K719">
        <v>1407357002</v>
      </c>
      <c r="L719" s="10">
        <f t="shared" si="67"/>
        <v>41887.854189814818</v>
      </c>
      <c r="M719" t="b">
        <v>0</v>
      </c>
      <c r="N719">
        <v>4</v>
      </c>
      <c r="O719" t="b">
        <v>0</v>
      </c>
      <c r="P719" t="s">
        <v>8273</v>
      </c>
      <c r="Q719" s="6">
        <f t="shared" si="68"/>
        <v>3.0500000000000002E-3</v>
      </c>
      <c r="R719" s="8">
        <f t="shared" si="69"/>
        <v>76.25</v>
      </c>
      <c r="S719" t="str">
        <f t="shared" si="70"/>
        <v>technology</v>
      </c>
      <c r="T719" t="str">
        <f t="shared" si="71"/>
        <v>wearables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 t="shared" si="66"/>
        <v>42784.249305555553</v>
      </c>
      <c r="K720">
        <v>1484684247</v>
      </c>
      <c r="L720" s="10">
        <f t="shared" si="67"/>
        <v>42784.249305555553</v>
      </c>
      <c r="M720" t="b">
        <v>0</v>
      </c>
      <c r="N720">
        <v>4</v>
      </c>
      <c r="O720" t="b">
        <v>0</v>
      </c>
      <c r="P720" t="s">
        <v>8273</v>
      </c>
      <c r="Q720" s="6">
        <f t="shared" si="68"/>
        <v>7.4999999999999997E-3</v>
      </c>
      <c r="R720" s="8">
        <f t="shared" si="69"/>
        <v>22.5</v>
      </c>
      <c r="S720" t="str">
        <f t="shared" si="70"/>
        <v>technology</v>
      </c>
      <c r="T720" t="str">
        <f t="shared" si="71"/>
        <v>wearables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 t="shared" si="66"/>
        <v>42423.040231481486</v>
      </c>
      <c r="K721">
        <v>1454979476</v>
      </c>
      <c r="L721" s="10">
        <f t="shared" si="67"/>
        <v>42423.040231481486</v>
      </c>
      <c r="M721" t="b">
        <v>0</v>
      </c>
      <c r="N721">
        <v>10</v>
      </c>
      <c r="O721" t="b">
        <v>0</v>
      </c>
      <c r="P721" t="s">
        <v>8273</v>
      </c>
      <c r="Q721" s="6">
        <f t="shared" si="68"/>
        <v>1.2933333333333333E-2</v>
      </c>
      <c r="R721" s="8">
        <f t="shared" si="69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 t="shared" si="66"/>
        <v>40937.649201388893</v>
      </c>
      <c r="K722">
        <v>1325432091</v>
      </c>
      <c r="L722" s="10">
        <f t="shared" si="67"/>
        <v>40937.649201388893</v>
      </c>
      <c r="M722" t="b">
        <v>0</v>
      </c>
      <c r="N722">
        <v>41</v>
      </c>
      <c r="O722" t="b">
        <v>1</v>
      </c>
      <c r="P722" t="s">
        <v>8274</v>
      </c>
      <c r="Q722" s="6">
        <f t="shared" si="68"/>
        <v>1.4394736842105262</v>
      </c>
      <c r="R722" s="8">
        <f t="shared" si="69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 t="shared" si="66"/>
        <v>41852.571840277778</v>
      </c>
      <c r="K723">
        <v>1403012607</v>
      </c>
      <c r="L723" s="10">
        <f t="shared" si="67"/>
        <v>41852.571840277778</v>
      </c>
      <c r="M723" t="b">
        <v>0</v>
      </c>
      <c r="N723">
        <v>119</v>
      </c>
      <c r="O723" t="b">
        <v>1</v>
      </c>
      <c r="P723" t="s">
        <v>8274</v>
      </c>
      <c r="Q723" s="6">
        <f t="shared" si="68"/>
        <v>1.2210975609756098</v>
      </c>
      <c r="R723" s="8">
        <f t="shared" si="69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 t="shared" si="66"/>
        <v>41007.76363425926</v>
      </c>
      <c r="K724">
        <v>1331320778</v>
      </c>
      <c r="L724" s="10">
        <f t="shared" si="67"/>
        <v>41007.76363425926</v>
      </c>
      <c r="M724" t="b">
        <v>0</v>
      </c>
      <c r="N724">
        <v>153</v>
      </c>
      <c r="O724" t="b">
        <v>1</v>
      </c>
      <c r="P724" t="s">
        <v>8274</v>
      </c>
      <c r="Q724" s="6">
        <f t="shared" si="68"/>
        <v>1.3202400000000001</v>
      </c>
      <c r="R724" s="8">
        <f t="shared" si="69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 t="shared" si="66"/>
        <v>42215.165972222225</v>
      </c>
      <c r="K725">
        <v>1435606549</v>
      </c>
      <c r="L725" s="10">
        <f t="shared" si="67"/>
        <v>42215.165972222225</v>
      </c>
      <c r="M725" t="b">
        <v>0</v>
      </c>
      <c r="N725">
        <v>100</v>
      </c>
      <c r="O725" t="b">
        <v>1</v>
      </c>
      <c r="P725" t="s">
        <v>8274</v>
      </c>
      <c r="Q725" s="6">
        <f t="shared" si="68"/>
        <v>1.0938000000000001</v>
      </c>
      <c r="R725" s="8">
        <f t="shared" si="69"/>
        <v>54.69</v>
      </c>
      <c r="S725" t="str">
        <f t="shared" si="70"/>
        <v>publishing</v>
      </c>
      <c r="T725" t="str">
        <f t="shared" si="71"/>
        <v>nonfiction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 t="shared" si="66"/>
        <v>40724.638460648144</v>
      </c>
      <c r="K726">
        <v>1306855163</v>
      </c>
      <c r="L726" s="10">
        <f t="shared" si="67"/>
        <v>40724.638460648144</v>
      </c>
      <c r="M726" t="b">
        <v>0</v>
      </c>
      <c r="N726">
        <v>143</v>
      </c>
      <c r="O726" t="b">
        <v>1</v>
      </c>
      <c r="P726" t="s">
        <v>8274</v>
      </c>
      <c r="Q726" s="6">
        <f t="shared" si="68"/>
        <v>1.0547157142857144</v>
      </c>
      <c r="R726" s="8">
        <f t="shared" si="69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 t="shared" si="66"/>
        <v>42351.626296296294</v>
      </c>
      <c r="K727">
        <v>1447426912</v>
      </c>
      <c r="L727" s="10">
        <f t="shared" si="67"/>
        <v>42351.626296296294</v>
      </c>
      <c r="M727" t="b">
        <v>0</v>
      </c>
      <c r="N727">
        <v>140</v>
      </c>
      <c r="O727" t="b">
        <v>1</v>
      </c>
      <c r="P727" t="s">
        <v>8274</v>
      </c>
      <c r="Q727" s="6">
        <f t="shared" si="68"/>
        <v>1.0035000000000001</v>
      </c>
      <c r="R727" s="8">
        <f t="shared" si="69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 t="shared" si="66"/>
        <v>41376.042673611111</v>
      </c>
      <c r="K728">
        <v>1363136487</v>
      </c>
      <c r="L728" s="10">
        <f t="shared" si="67"/>
        <v>41376.042673611111</v>
      </c>
      <c r="M728" t="b">
        <v>0</v>
      </c>
      <c r="N728">
        <v>35</v>
      </c>
      <c r="O728" t="b">
        <v>1</v>
      </c>
      <c r="P728" t="s">
        <v>8274</v>
      </c>
      <c r="Q728" s="6">
        <f t="shared" si="68"/>
        <v>1.014</v>
      </c>
      <c r="R728" s="8">
        <f t="shared" si="69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 t="shared" si="66"/>
        <v>41288.888888888891</v>
      </c>
      <c r="K729">
        <v>1354580949</v>
      </c>
      <c r="L729" s="10">
        <f t="shared" si="67"/>
        <v>41288.888888888891</v>
      </c>
      <c r="M729" t="b">
        <v>0</v>
      </c>
      <c r="N729">
        <v>149</v>
      </c>
      <c r="O729" t="b">
        <v>1</v>
      </c>
      <c r="P729" t="s">
        <v>8274</v>
      </c>
      <c r="Q729" s="6">
        <f t="shared" si="68"/>
        <v>1.5551428571428572</v>
      </c>
      <c r="R729" s="8">
        <f t="shared" si="69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 t="shared" si="66"/>
        <v>40776.837465277778</v>
      </c>
      <c r="K730">
        <v>1310069157</v>
      </c>
      <c r="L730" s="10">
        <f t="shared" si="67"/>
        <v>40776.837465277778</v>
      </c>
      <c r="M730" t="b">
        <v>0</v>
      </c>
      <c r="N730">
        <v>130</v>
      </c>
      <c r="O730" t="b">
        <v>1</v>
      </c>
      <c r="P730" t="s">
        <v>8274</v>
      </c>
      <c r="Q730" s="6">
        <f t="shared" si="68"/>
        <v>1.05566</v>
      </c>
      <c r="R730" s="8">
        <f t="shared" si="69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 t="shared" si="66"/>
        <v>41171.185891203706</v>
      </c>
      <c r="K731">
        <v>1342844861</v>
      </c>
      <c r="L731" s="10">
        <f t="shared" si="67"/>
        <v>41171.185891203706</v>
      </c>
      <c r="M731" t="b">
        <v>0</v>
      </c>
      <c r="N731">
        <v>120</v>
      </c>
      <c r="O731" t="b">
        <v>1</v>
      </c>
      <c r="P731" t="s">
        <v>8274</v>
      </c>
      <c r="Q731" s="6">
        <f t="shared" si="68"/>
        <v>1.3065</v>
      </c>
      <c r="R731" s="8">
        <f t="shared" si="69"/>
        <v>43.55</v>
      </c>
      <c r="S731" t="str">
        <f t="shared" si="70"/>
        <v>publishing</v>
      </c>
      <c r="T731" t="str">
        <f t="shared" si="71"/>
        <v>nonfiction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 t="shared" si="66"/>
        <v>40884.745266203703</v>
      </c>
      <c r="K732">
        <v>1320688391</v>
      </c>
      <c r="L732" s="10">
        <f t="shared" si="67"/>
        <v>40884.745266203703</v>
      </c>
      <c r="M732" t="b">
        <v>0</v>
      </c>
      <c r="N732">
        <v>265</v>
      </c>
      <c r="O732" t="b">
        <v>1</v>
      </c>
      <c r="P732" t="s">
        <v>8274</v>
      </c>
      <c r="Q732" s="6">
        <f t="shared" si="68"/>
        <v>1.3219000000000001</v>
      </c>
      <c r="R732" s="8">
        <f t="shared" si="69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 t="shared" si="66"/>
        <v>40930.25</v>
      </c>
      <c r="K733">
        <v>1322852747</v>
      </c>
      <c r="L733" s="10">
        <f t="shared" si="67"/>
        <v>40930.25</v>
      </c>
      <c r="M733" t="b">
        <v>0</v>
      </c>
      <c r="N733">
        <v>71</v>
      </c>
      <c r="O733" t="b">
        <v>1</v>
      </c>
      <c r="P733" t="s">
        <v>8274</v>
      </c>
      <c r="Q733" s="6">
        <f t="shared" si="68"/>
        <v>1.26</v>
      </c>
      <c r="R733" s="8">
        <f t="shared" si="69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0">
        <f t="shared" si="66"/>
        <v>41546.424317129626</v>
      </c>
      <c r="K734">
        <v>1375265461</v>
      </c>
      <c r="L734" s="10">
        <f t="shared" si="67"/>
        <v>41546.424317129626</v>
      </c>
      <c r="M734" t="b">
        <v>0</v>
      </c>
      <c r="N734">
        <v>13</v>
      </c>
      <c r="O734" t="b">
        <v>1</v>
      </c>
      <c r="P734" t="s">
        <v>8274</v>
      </c>
      <c r="Q734" s="6">
        <f t="shared" si="68"/>
        <v>1.6</v>
      </c>
      <c r="R734" s="8">
        <f t="shared" si="69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0">
        <f t="shared" si="66"/>
        <v>41628.420046296298</v>
      </c>
      <c r="K735">
        <v>1384941892</v>
      </c>
      <c r="L735" s="10">
        <f t="shared" si="67"/>
        <v>41628.420046296298</v>
      </c>
      <c r="M735" t="b">
        <v>0</v>
      </c>
      <c r="N735">
        <v>169</v>
      </c>
      <c r="O735" t="b">
        <v>1</v>
      </c>
      <c r="P735" t="s">
        <v>8274</v>
      </c>
      <c r="Q735" s="6">
        <f t="shared" si="68"/>
        <v>1.2048000000000001</v>
      </c>
      <c r="R735" s="8">
        <f t="shared" si="69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0">
        <f t="shared" si="66"/>
        <v>42133.208333333328</v>
      </c>
      <c r="K736">
        <v>1428465420</v>
      </c>
      <c r="L736" s="10">
        <f t="shared" si="67"/>
        <v>42133.208333333328</v>
      </c>
      <c r="M736" t="b">
        <v>0</v>
      </c>
      <c r="N736">
        <v>57</v>
      </c>
      <c r="O736" t="b">
        <v>1</v>
      </c>
      <c r="P736" t="s">
        <v>8274</v>
      </c>
      <c r="Q736" s="6">
        <f t="shared" si="68"/>
        <v>1.2552941176470589</v>
      </c>
      <c r="R736" s="8">
        <f t="shared" si="69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 t="shared" si="66"/>
        <v>41977.027083333334</v>
      </c>
      <c r="K737">
        <v>1414975346</v>
      </c>
      <c r="L737" s="10">
        <f t="shared" si="67"/>
        <v>41977.027083333334</v>
      </c>
      <c r="M737" t="b">
        <v>0</v>
      </c>
      <c r="N737">
        <v>229</v>
      </c>
      <c r="O737" t="b">
        <v>1</v>
      </c>
      <c r="P737" t="s">
        <v>8274</v>
      </c>
      <c r="Q737" s="6">
        <f t="shared" si="68"/>
        <v>1.1440638297872341</v>
      </c>
      <c r="R737" s="8">
        <f t="shared" si="69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 t="shared" si="66"/>
        <v>41599.207638888889</v>
      </c>
      <c r="K738">
        <v>1383327440</v>
      </c>
      <c r="L738" s="10">
        <f t="shared" si="67"/>
        <v>41599.207638888889</v>
      </c>
      <c r="M738" t="b">
        <v>0</v>
      </c>
      <c r="N738">
        <v>108</v>
      </c>
      <c r="O738" t="b">
        <v>1</v>
      </c>
      <c r="P738" t="s">
        <v>8274</v>
      </c>
      <c r="Q738" s="6">
        <f t="shared" si="68"/>
        <v>3.151388888888889</v>
      </c>
      <c r="R738" s="8">
        <f t="shared" si="69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 t="shared" si="66"/>
        <v>41684.833333333336</v>
      </c>
      <c r="K739">
        <v>1390890987</v>
      </c>
      <c r="L739" s="10">
        <f t="shared" si="67"/>
        <v>41684.833333333336</v>
      </c>
      <c r="M739" t="b">
        <v>0</v>
      </c>
      <c r="N739">
        <v>108</v>
      </c>
      <c r="O739" t="b">
        <v>1</v>
      </c>
      <c r="P739" t="s">
        <v>8274</v>
      </c>
      <c r="Q739" s="6">
        <f t="shared" si="68"/>
        <v>1.224</v>
      </c>
      <c r="R739" s="8">
        <f t="shared" si="69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 t="shared" si="66"/>
        <v>41974.207638888889</v>
      </c>
      <c r="K740">
        <v>1414765794</v>
      </c>
      <c r="L740" s="10">
        <f t="shared" si="67"/>
        <v>41974.207638888889</v>
      </c>
      <c r="M740" t="b">
        <v>0</v>
      </c>
      <c r="N740">
        <v>41</v>
      </c>
      <c r="O740" t="b">
        <v>1</v>
      </c>
      <c r="P740" t="s">
        <v>8274</v>
      </c>
      <c r="Q740" s="6">
        <f t="shared" si="68"/>
        <v>1.0673333333333332</v>
      </c>
      <c r="R740" s="8">
        <f t="shared" si="69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 t="shared" si="66"/>
        <v>41862.502650462964</v>
      </c>
      <c r="K741">
        <v>1404907429</v>
      </c>
      <c r="L741" s="10">
        <f t="shared" si="67"/>
        <v>41862.502650462964</v>
      </c>
      <c r="M741" t="b">
        <v>0</v>
      </c>
      <c r="N741">
        <v>139</v>
      </c>
      <c r="O741" t="b">
        <v>1</v>
      </c>
      <c r="P741" t="s">
        <v>8274</v>
      </c>
      <c r="Q741" s="6">
        <f t="shared" si="68"/>
        <v>1.5833333333333333</v>
      </c>
      <c r="R741" s="8">
        <f t="shared" si="69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 t="shared" si="66"/>
        <v>42176.146782407406</v>
      </c>
      <c r="K742">
        <v>1433647882</v>
      </c>
      <c r="L742" s="10">
        <f t="shared" si="67"/>
        <v>42176.146782407406</v>
      </c>
      <c r="M742" t="b">
        <v>0</v>
      </c>
      <c r="N742">
        <v>19</v>
      </c>
      <c r="O742" t="b">
        <v>1</v>
      </c>
      <c r="P742" t="s">
        <v>8274</v>
      </c>
      <c r="Q742" s="6">
        <f t="shared" si="68"/>
        <v>1.0740000000000001</v>
      </c>
      <c r="R742" s="8">
        <f t="shared" si="69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 t="shared" si="66"/>
        <v>41436.648217592592</v>
      </c>
      <c r="K743">
        <v>1367940806</v>
      </c>
      <c r="L743" s="10">
        <f t="shared" si="67"/>
        <v>41436.648217592592</v>
      </c>
      <c r="M743" t="b">
        <v>0</v>
      </c>
      <c r="N743">
        <v>94</v>
      </c>
      <c r="O743" t="b">
        <v>1</v>
      </c>
      <c r="P743" t="s">
        <v>8274</v>
      </c>
      <c r="Q743" s="6">
        <f t="shared" si="68"/>
        <v>1.0226</v>
      </c>
      <c r="R743" s="8">
        <f t="shared" si="69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 t="shared" si="66"/>
        <v>41719.876296296294</v>
      </c>
      <c r="K744">
        <v>1392847312</v>
      </c>
      <c r="L744" s="10">
        <f t="shared" si="67"/>
        <v>41719.876296296294</v>
      </c>
      <c r="M744" t="b">
        <v>0</v>
      </c>
      <c r="N744">
        <v>23</v>
      </c>
      <c r="O744" t="b">
        <v>1</v>
      </c>
      <c r="P744" t="s">
        <v>8274</v>
      </c>
      <c r="Q744" s="6">
        <f t="shared" si="68"/>
        <v>1.1071428571428572</v>
      </c>
      <c r="R744" s="8">
        <f t="shared" si="69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 t="shared" si="66"/>
        <v>41015.875</v>
      </c>
      <c r="K745">
        <v>1332435685</v>
      </c>
      <c r="L745" s="10">
        <f t="shared" si="67"/>
        <v>41015.875</v>
      </c>
      <c r="M745" t="b">
        <v>0</v>
      </c>
      <c r="N745">
        <v>15</v>
      </c>
      <c r="O745" t="b">
        <v>1</v>
      </c>
      <c r="P745" t="s">
        <v>8274</v>
      </c>
      <c r="Q745" s="6">
        <f t="shared" si="68"/>
        <v>1.48</v>
      </c>
      <c r="R745" s="8">
        <f t="shared" si="69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 t="shared" si="66"/>
        <v>41256.95721064815</v>
      </c>
      <c r="K746">
        <v>1352847503</v>
      </c>
      <c r="L746" s="10">
        <f t="shared" si="67"/>
        <v>41256.95721064815</v>
      </c>
      <c r="M746" t="b">
        <v>0</v>
      </c>
      <c r="N746">
        <v>62</v>
      </c>
      <c r="O746" t="b">
        <v>1</v>
      </c>
      <c r="P746" t="s">
        <v>8274</v>
      </c>
      <c r="Q746" s="6">
        <f t="shared" si="68"/>
        <v>1.0232000000000001</v>
      </c>
      <c r="R746" s="8">
        <f t="shared" si="69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 t="shared" si="66"/>
        <v>41397.572280092594</v>
      </c>
      <c r="K747">
        <v>1364996645</v>
      </c>
      <c r="L747" s="10">
        <f t="shared" si="67"/>
        <v>41397.572280092594</v>
      </c>
      <c r="M747" t="b">
        <v>0</v>
      </c>
      <c r="N747">
        <v>74</v>
      </c>
      <c r="O747" t="b">
        <v>1</v>
      </c>
      <c r="P747" t="s">
        <v>8274</v>
      </c>
      <c r="Q747" s="6">
        <f t="shared" si="68"/>
        <v>1.7909909909909909</v>
      </c>
      <c r="R747" s="8">
        <f t="shared" si="69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 t="shared" si="66"/>
        <v>41175.165972222225</v>
      </c>
      <c r="K748">
        <v>1346806909</v>
      </c>
      <c r="L748" s="10">
        <f t="shared" si="67"/>
        <v>41175.165972222225</v>
      </c>
      <c r="M748" t="b">
        <v>0</v>
      </c>
      <c r="N748">
        <v>97</v>
      </c>
      <c r="O748" t="b">
        <v>1</v>
      </c>
      <c r="P748" t="s">
        <v>8274</v>
      </c>
      <c r="Q748" s="6">
        <f t="shared" si="68"/>
        <v>1.1108135252761968</v>
      </c>
      <c r="R748" s="8">
        <f t="shared" si="69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0">
        <f t="shared" si="66"/>
        <v>42019.454166666663</v>
      </c>
      <c r="K749">
        <v>1418649019</v>
      </c>
      <c r="L749" s="10">
        <f t="shared" si="67"/>
        <v>42019.454166666663</v>
      </c>
      <c r="M749" t="b">
        <v>0</v>
      </c>
      <c r="N749">
        <v>55</v>
      </c>
      <c r="O749" t="b">
        <v>1</v>
      </c>
      <c r="P749" t="s">
        <v>8274</v>
      </c>
      <c r="Q749" s="6">
        <f t="shared" si="68"/>
        <v>1.0004285714285714</v>
      </c>
      <c r="R749" s="8">
        <f t="shared" si="69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 t="shared" si="66"/>
        <v>41861.846828703703</v>
      </c>
      <c r="K750">
        <v>1405109966</v>
      </c>
      <c r="L750" s="10">
        <f t="shared" si="67"/>
        <v>41861.846828703703</v>
      </c>
      <c r="M750" t="b">
        <v>0</v>
      </c>
      <c r="N750">
        <v>44</v>
      </c>
      <c r="O750" t="b">
        <v>1</v>
      </c>
      <c r="P750" t="s">
        <v>8274</v>
      </c>
      <c r="Q750" s="6">
        <f t="shared" si="68"/>
        <v>1.0024999999999999</v>
      </c>
      <c r="R750" s="8">
        <f t="shared" si="69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 t="shared" si="66"/>
        <v>42763.94131944445</v>
      </c>
      <c r="K751">
        <v>1483050930</v>
      </c>
      <c r="L751" s="10">
        <f t="shared" si="67"/>
        <v>42763.94131944445</v>
      </c>
      <c r="M751" t="b">
        <v>0</v>
      </c>
      <c r="N751">
        <v>110</v>
      </c>
      <c r="O751" t="b">
        <v>1</v>
      </c>
      <c r="P751" t="s">
        <v>8274</v>
      </c>
      <c r="Q751" s="6">
        <f t="shared" si="68"/>
        <v>1.0556000000000001</v>
      </c>
      <c r="R751" s="8">
        <f t="shared" si="69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 t="shared" si="66"/>
        <v>41329.878148148149</v>
      </c>
      <c r="K752">
        <v>1359147872</v>
      </c>
      <c r="L752" s="10">
        <f t="shared" si="67"/>
        <v>41329.878148148149</v>
      </c>
      <c r="M752" t="b">
        <v>0</v>
      </c>
      <c r="N752">
        <v>59</v>
      </c>
      <c r="O752" t="b">
        <v>1</v>
      </c>
      <c r="P752" t="s">
        <v>8274</v>
      </c>
      <c r="Q752" s="6">
        <f t="shared" si="68"/>
        <v>1.0258775877587758</v>
      </c>
      <c r="R752" s="8">
        <f t="shared" si="69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 t="shared" si="66"/>
        <v>40759.630497685182</v>
      </c>
      <c r="K753">
        <v>1308496075</v>
      </c>
      <c r="L753" s="10">
        <f t="shared" si="67"/>
        <v>40759.630497685182</v>
      </c>
      <c r="M753" t="b">
        <v>0</v>
      </c>
      <c r="N753">
        <v>62</v>
      </c>
      <c r="O753" t="b">
        <v>1</v>
      </c>
      <c r="P753" t="s">
        <v>8274</v>
      </c>
      <c r="Q753" s="6">
        <f t="shared" si="68"/>
        <v>1.1850000000000001</v>
      </c>
      <c r="R753" s="8">
        <f t="shared" si="69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0">
        <f t="shared" si="66"/>
        <v>42659.458333333328</v>
      </c>
      <c r="K754">
        <v>1474884417</v>
      </c>
      <c r="L754" s="10">
        <f t="shared" si="67"/>
        <v>42659.458333333328</v>
      </c>
      <c r="M754" t="b">
        <v>0</v>
      </c>
      <c r="N754">
        <v>105</v>
      </c>
      <c r="O754" t="b">
        <v>1</v>
      </c>
      <c r="P754" t="s">
        <v>8274</v>
      </c>
      <c r="Q754" s="6">
        <f t="shared" si="68"/>
        <v>1.117</v>
      </c>
      <c r="R754" s="8">
        <f t="shared" si="69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 t="shared" si="66"/>
        <v>42049.590173611112</v>
      </c>
      <c r="K755">
        <v>1421330991</v>
      </c>
      <c r="L755" s="10">
        <f t="shared" si="67"/>
        <v>42049.590173611112</v>
      </c>
      <c r="M755" t="b">
        <v>0</v>
      </c>
      <c r="N755">
        <v>26</v>
      </c>
      <c r="O755" t="b">
        <v>1</v>
      </c>
      <c r="P755" t="s">
        <v>8274</v>
      </c>
      <c r="Q755" s="6">
        <f t="shared" si="68"/>
        <v>1.28</v>
      </c>
      <c r="R755" s="8">
        <f t="shared" si="69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 t="shared" si="66"/>
        <v>41279.749085648145</v>
      </c>
      <c r="K756">
        <v>1354816721</v>
      </c>
      <c r="L756" s="10">
        <f t="shared" si="67"/>
        <v>41279.749085648145</v>
      </c>
      <c r="M756" t="b">
        <v>0</v>
      </c>
      <c r="N756">
        <v>49</v>
      </c>
      <c r="O756" t="b">
        <v>1</v>
      </c>
      <c r="P756" t="s">
        <v>8274</v>
      </c>
      <c r="Q756" s="6">
        <f t="shared" si="68"/>
        <v>1.0375000000000001</v>
      </c>
      <c r="R756" s="8">
        <f t="shared" si="69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 t="shared" si="66"/>
        <v>41414.02847222222</v>
      </c>
      <c r="K757">
        <v>1366381877</v>
      </c>
      <c r="L757" s="10">
        <f t="shared" si="67"/>
        <v>41414.02847222222</v>
      </c>
      <c r="M757" t="b">
        <v>0</v>
      </c>
      <c r="N757">
        <v>68</v>
      </c>
      <c r="O757" t="b">
        <v>1</v>
      </c>
      <c r="P757" t="s">
        <v>8274</v>
      </c>
      <c r="Q757" s="6">
        <f t="shared" si="68"/>
        <v>1.0190760000000001</v>
      </c>
      <c r="R757" s="8">
        <f t="shared" si="69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 t="shared" si="66"/>
        <v>40651.725219907406</v>
      </c>
      <c r="K758">
        <v>1297880659</v>
      </c>
      <c r="L758" s="10">
        <f t="shared" si="67"/>
        <v>40651.725219907406</v>
      </c>
      <c r="M758" t="b">
        <v>0</v>
      </c>
      <c r="N758">
        <v>22</v>
      </c>
      <c r="O758" t="b">
        <v>1</v>
      </c>
      <c r="P758" t="s">
        <v>8274</v>
      </c>
      <c r="Q758" s="6">
        <f t="shared" si="68"/>
        <v>1.177142857142857</v>
      </c>
      <c r="R758" s="8">
        <f t="shared" si="69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 t="shared" si="66"/>
        <v>41249.054560185185</v>
      </c>
      <c r="K759">
        <v>1353547114</v>
      </c>
      <c r="L759" s="10">
        <f t="shared" si="67"/>
        <v>41249.054560185185</v>
      </c>
      <c r="M759" t="b">
        <v>0</v>
      </c>
      <c r="N759">
        <v>18</v>
      </c>
      <c r="O759" t="b">
        <v>1</v>
      </c>
      <c r="P759" t="s">
        <v>8274</v>
      </c>
      <c r="Q759" s="6">
        <f t="shared" si="68"/>
        <v>2.38</v>
      </c>
      <c r="R759" s="8">
        <f t="shared" si="69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 t="shared" si="66"/>
        <v>40459.836435185185</v>
      </c>
      <c r="K760">
        <v>1283976268</v>
      </c>
      <c r="L760" s="10">
        <f t="shared" si="67"/>
        <v>40459.836435185185</v>
      </c>
      <c r="M760" t="b">
        <v>0</v>
      </c>
      <c r="N760">
        <v>19</v>
      </c>
      <c r="O760" t="b">
        <v>1</v>
      </c>
      <c r="P760" t="s">
        <v>8274</v>
      </c>
      <c r="Q760" s="6">
        <f t="shared" si="68"/>
        <v>1.02</v>
      </c>
      <c r="R760" s="8">
        <f t="shared" si="69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0">
        <f t="shared" si="66"/>
        <v>41829.330312500002</v>
      </c>
      <c r="K761">
        <v>1401436539</v>
      </c>
      <c r="L761" s="10">
        <f t="shared" si="67"/>
        <v>41829.330312500002</v>
      </c>
      <c r="M761" t="b">
        <v>0</v>
      </c>
      <c r="N761">
        <v>99</v>
      </c>
      <c r="O761" t="b">
        <v>1</v>
      </c>
      <c r="P761" t="s">
        <v>8274</v>
      </c>
      <c r="Q761" s="6">
        <f t="shared" si="68"/>
        <v>1.0192000000000001</v>
      </c>
      <c r="R761" s="8">
        <f t="shared" si="69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 t="shared" si="66"/>
        <v>42700.805706018517</v>
      </c>
      <c r="K762">
        <v>1477592413</v>
      </c>
      <c r="L762" s="10">
        <f t="shared" si="67"/>
        <v>42700.805706018517</v>
      </c>
      <c r="M762" t="b">
        <v>0</v>
      </c>
      <c r="N762">
        <v>0</v>
      </c>
      <c r="O762" t="b">
        <v>0</v>
      </c>
      <c r="P762" t="s">
        <v>8275</v>
      </c>
      <c r="Q762" s="6">
        <f t="shared" si="68"/>
        <v>0</v>
      </c>
      <c r="R762" s="8">
        <f t="shared" si="69"/>
        <v>0</v>
      </c>
      <c r="S762" t="str">
        <f t="shared" si="70"/>
        <v>publishing</v>
      </c>
      <c r="T762" t="str">
        <f t="shared" si="71"/>
        <v>fiction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 t="shared" si="66"/>
        <v>41672.751458333332</v>
      </c>
      <c r="K763">
        <v>1388772126</v>
      </c>
      <c r="L763" s="10">
        <f t="shared" si="67"/>
        <v>41672.751458333332</v>
      </c>
      <c r="M763" t="b">
        <v>0</v>
      </c>
      <c r="N763">
        <v>6</v>
      </c>
      <c r="O763" t="b">
        <v>0</v>
      </c>
      <c r="P763" t="s">
        <v>8275</v>
      </c>
      <c r="Q763" s="6">
        <f t="shared" si="68"/>
        <v>4.7E-2</v>
      </c>
      <c r="R763" s="8">
        <f t="shared" si="69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0">
        <f t="shared" si="66"/>
        <v>42708.25</v>
      </c>
      <c r="K764">
        <v>1479328570</v>
      </c>
      <c r="L764" s="10">
        <f t="shared" si="67"/>
        <v>42708.25</v>
      </c>
      <c r="M764" t="b">
        <v>0</v>
      </c>
      <c r="N764">
        <v>0</v>
      </c>
      <c r="O764" t="b">
        <v>0</v>
      </c>
      <c r="P764" t="s">
        <v>8275</v>
      </c>
      <c r="Q764" s="6">
        <f t="shared" si="68"/>
        <v>0</v>
      </c>
      <c r="R764" s="8">
        <f t="shared" si="69"/>
        <v>0</v>
      </c>
      <c r="S764" t="str">
        <f t="shared" si="70"/>
        <v>publishing</v>
      </c>
      <c r="T764" t="str">
        <f t="shared" si="71"/>
        <v>fiction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0">
        <f t="shared" si="66"/>
        <v>41501.446851851848</v>
      </c>
      <c r="K765">
        <v>1373971408</v>
      </c>
      <c r="L765" s="10">
        <f t="shared" si="67"/>
        <v>41501.446851851848</v>
      </c>
      <c r="M765" t="b">
        <v>0</v>
      </c>
      <c r="N765">
        <v>1</v>
      </c>
      <c r="O765" t="b">
        <v>0</v>
      </c>
      <c r="P765" t="s">
        <v>8275</v>
      </c>
      <c r="Q765" s="6">
        <f t="shared" si="68"/>
        <v>1.1655011655011655E-3</v>
      </c>
      <c r="R765" s="8">
        <f t="shared" si="69"/>
        <v>5</v>
      </c>
      <c r="S765" t="str">
        <f t="shared" si="70"/>
        <v>publishing</v>
      </c>
      <c r="T765" t="str">
        <f t="shared" si="71"/>
        <v>fiction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 t="shared" si="66"/>
        <v>42257.173159722224</v>
      </c>
      <c r="K766">
        <v>1439266161</v>
      </c>
      <c r="L766" s="10">
        <f t="shared" si="67"/>
        <v>42257.173159722224</v>
      </c>
      <c r="M766" t="b">
        <v>0</v>
      </c>
      <c r="N766">
        <v>0</v>
      </c>
      <c r="O766" t="b">
        <v>0</v>
      </c>
      <c r="P766" t="s">
        <v>8275</v>
      </c>
      <c r="Q766" s="6">
        <f t="shared" si="68"/>
        <v>0</v>
      </c>
      <c r="R766" s="8">
        <f t="shared" si="69"/>
        <v>0</v>
      </c>
      <c r="S766" t="str">
        <f t="shared" si="70"/>
        <v>publishing</v>
      </c>
      <c r="T766" t="str">
        <f t="shared" si="71"/>
        <v>fiction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 t="shared" si="66"/>
        <v>41931.542638888888</v>
      </c>
      <c r="K767">
        <v>1411131684</v>
      </c>
      <c r="L767" s="10">
        <f t="shared" si="67"/>
        <v>41931.542638888888</v>
      </c>
      <c r="M767" t="b">
        <v>0</v>
      </c>
      <c r="N767">
        <v>44</v>
      </c>
      <c r="O767" t="b">
        <v>0</v>
      </c>
      <c r="P767" t="s">
        <v>8275</v>
      </c>
      <c r="Q767" s="6">
        <f t="shared" si="68"/>
        <v>0.36014285714285715</v>
      </c>
      <c r="R767" s="8">
        <f t="shared" si="69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0">
        <f t="shared" si="66"/>
        <v>42051.783368055556</v>
      </c>
      <c r="K768">
        <v>1421520483</v>
      </c>
      <c r="L768" s="10">
        <f t="shared" si="67"/>
        <v>42051.783368055556</v>
      </c>
      <c r="M768" t="b">
        <v>0</v>
      </c>
      <c r="N768">
        <v>0</v>
      </c>
      <c r="O768" t="b">
        <v>0</v>
      </c>
      <c r="P768" t="s">
        <v>8275</v>
      </c>
      <c r="Q768" s="6">
        <f t="shared" si="68"/>
        <v>0</v>
      </c>
      <c r="R768" s="8">
        <f t="shared" si="69"/>
        <v>0</v>
      </c>
      <c r="S768" t="str">
        <f t="shared" si="70"/>
        <v>publishing</v>
      </c>
      <c r="T768" t="str">
        <f t="shared" si="71"/>
        <v>fiction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 t="shared" si="66"/>
        <v>42145.143634259264</v>
      </c>
      <c r="K769">
        <v>1429586810</v>
      </c>
      <c r="L769" s="10">
        <f t="shared" si="67"/>
        <v>42145.143634259264</v>
      </c>
      <c r="M769" t="b">
        <v>0</v>
      </c>
      <c r="N769">
        <v>3</v>
      </c>
      <c r="O769" t="b">
        <v>0</v>
      </c>
      <c r="P769" t="s">
        <v>8275</v>
      </c>
      <c r="Q769" s="6">
        <f t="shared" si="68"/>
        <v>3.5400000000000001E-2</v>
      </c>
      <c r="R769" s="8">
        <f t="shared" si="69"/>
        <v>59</v>
      </c>
      <c r="S769" t="str">
        <f t="shared" si="70"/>
        <v>publishing</v>
      </c>
      <c r="T769" t="str">
        <f t="shared" si="71"/>
        <v>fiction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 t="shared" si="66"/>
        <v>41624.207060185188</v>
      </c>
      <c r="K770">
        <v>1384577890</v>
      </c>
      <c r="L770" s="10">
        <f t="shared" si="67"/>
        <v>41624.207060185188</v>
      </c>
      <c r="M770" t="b">
        <v>0</v>
      </c>
      <c r="N770">
        <v>0</v>
      </c>
      <c r="O770" t="b">
        <v>0</v>
      </c>
      <c r="P770" t="s">
        <v>8275</v>
      </c>
      <c r="Q770" s="6">
        <f t="shared" si="68"/>
        <v>0</v>
      </c>
      <c r="R770" s="8">
        <f t="shared" si="69"/>
        <v>0</v>
      </c>
      <c r="S770" t="str">
        <f t="shared" si="70"/>
        <v>publishing</v>
      </c>
      <c r="T770" t="str">
        <f t="shared" si="71"/>
        <v>fiction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 t="shared" ref="J771:J834" si="72">I771/60/60/24 + DATE(1970,1,1)</f>
        <v>41634.996458333335</v>
      </c>
      <c r="K771">
        <v>1385510094</v>
      </c>
      <c r="L771" s="10">
        <f t="shared" ref="L771:L834" si="73">I771/60/60/24 + DATE(1970,1,1)</f>
        <v>41634.996458333335</v>
      </c>
      <c r="M771" t="b">
        <v>0</v>
      </c>
      <c r="N771">
        <v>52</v>
      </c>
      <c r="O771" t="b">
        <v>0</v>
      </c>
      <c r="P771" t="s">
        <v>8275</v>
      </c>
      <c r="Q771" s="6">
        <f t="shared" ref="Q771:Q834" si="74">E771/D771</f>
        <v>0.41399999999999998</v>
      </c>
      <c r="R771" s="8">
        <f t="shared" ref="R771:R834" si="75">IFERROR(E771/N771,0)</f>
        <v>31.846153846153847</v>
      </c>
      <c r="S771" t="str">
        <f t="shared" ref="S771:S834" si="76">LEFT(P771,SEARCH("/",P771)-1)</f>
        <v>publishing</v>
      </c>
      <c r="T771" t="str">
        <f t="shared" ref="T771:T834" si="77">RIGHT(P771,LEN(P771)-SEARCH("/",P771))</f>
        <v>fiction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 t="shared" si="72"/>
        <v>41329.999641203707</v>
      </c>
      <c r="K772">
        <v>1358294369</v>
      </c>
      <c r="L772" s="10">
        <f t="shared" si="73"/>
        <v>41329.999641203707</v>
      </c>
      <c r="M772" t="b">
        <v>0</v>
      </c>
      <c r="N772">
        <v>0</v>
      </c>
      <c r="O772" t="b">
        <v>0</v>
      </c>
      <c r="P772" t="s">
        <v>8275</v>
      </c>
      <c r="Q772" s="6">
        <f t="shared" si="74"/>
        <v>0</v>
      </c>
      <c r="R772" s="8">
        <f t="shared" si="75"/>
        <v>0</v>
      </c>
      <c r="S772" t="str">
        <f t="shared" si="76"/>
        <v>publishing</v>
      </c>
      <c r="T772" t="str">
        <f t="shared" si="77"/>
        <v>fiction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 t="shared" si="72"/>
        <v>42399.824097222227</v>
      </c>
      <c r="K773">
        <v>1449863202</v>
      </c>
      <c r="L773" s="10">
        <f t="shared" si="73"/>
        <v>42399.824097222227</v>
      </c>
      <c r="M773" t="b">
        <v>0</v>
      </c>
      <c r="N773">
        <v>1</v>
      </c>
      <c r="O773" t="b">
        <v>0</v>
      </c>
      <c r="P773" t="s">
        <v>8275</v>
      </c>
      <c r="Q773" s="6">
        <f t="shared" si="74"/>
        <v>2.631578947368421E-4</v>
      </c>
      <c r="R773" s="8">
        <f t="shared" si="75"/>
        <v>10</v>
      </c>
      <c r="S773" t="str">
        <f t="shared" si="76"/>
        <v>publishing</v>
      </c>
      <c r="T773" t="str">
        <f t="shared" si="77"/>
        <v>fiction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 t="shared" si="72"/>
        <v>40118.165972222225</v>
      </c>
      <c r="K774">
        <v>1252718519</v>
      </c>
      <c r="L774" s="10">
        <f t="shared" si="73"/>
        <v>40118.165972222225</v>
      </c>
      <c r="M774" t="b">
        <v>0</v>
      </c>
      <c r="N774">
        <v>1</v>
      </c>
      <c r="O774" t="b">
        <v>0</v>
      </c>
      <c r="P774" t="s">
        <v>8275</v>
      </c>
      <c r="Q774" s="6">
        <f t="shared" si="74"/>
        <v>3.3333333333333333E-2</v>
      </c>
      <c r="R774" s="8">
        <f t="shared" si="75"/>
        <v>50</v>
      </c>
      <c r="S774" t="str">
        <f t="shared" si="76"/>
        <v>publishing</v>
      </c>
      <c r="T774" t="str">
        <f t="shared" si="77"/>
        <v>fiction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0">
        <f t="shared" si="72"/>
        <v>42134.959027777775</v>
      </c>
      <c r="K775">
        <v>1428341985</v>
      </c>
      <c r="L775" s="10">
        <f t="shared" si="73"/>
        <v>42134.959027777775</v>
      </c>
      <c r="M775" t="b">
        <v>0</v>
      </c>
      <c r="N775">
        <v>2</v>
      </c>
      <c r="O775" t="b">
        <v>0</v>
      </c>
      <c r="P775" t="s">
        <v>8275</v>
      </c>
      <c r="Q775" s="6">
        <f t="shared" si="74"/>
        <v>8.5129023676509714E-3</v>
      </c>
      <c r="R775" s="8">
        <f t="shared" si="75"/>
        <v>16</v>
      </c>
      <c r="S775" t="str">
        <f t="shared" si="76"/>
        <v>publishing</v>
      </c>
      <c r="T775" t="str">
        <f t="shared" si="77"/>
        <v>fiction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 t="shared" si="72"/>
        <v>41693.780300925922</v>
      </c>
      <c r="K776">
        <v>1390589018</v>
      </c>
      <c r="L776" s="10">
        <f t="shared" si="73"/>
        <v>41693.780300925922</v>
      </c>
      <c r="M776" t="b">
        <v>0</v>
      </c>
      <c r="N776">
        <v>9</v>
      </c>
      <c r="O776" t="b">
        <v>0</v>
      </c>
      <c r="P776" t="s">
        <v>8275</v>
      </c>
      <c r="Q776" s="6">
        <f t="shared" si="74"/>
        <v>0.70199999999999996</v>
      </c>
      <c r="R776" s="8">
        <f t="shared" si="75"/>
        <v>39</v>
      </c>
      <c r="S776" t="str">
        <f t="shared" si="76"/>
        <v>publishing</v>
      </c>
      <c r="T776" t="str">
        <f t="shared" si="77"/>
        <v>fiction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 t="shared" si="72"/>
        <v>40893.060127314813</v>
      </c>
      <c r="K777">
        <v>1321406795</v>
      </c>
      <c r="L777" s="10">
        <f t="shared" si="73"/>
        <v>40893.060127314813</v>
      </c>
      <c r="M777" t="b">
        <v>0</v>
      </c>
      <c r="N777">
        <v>5</v>
      </c>
      <c r="O777" t="b">
        <v>0</v>
      </c>
      <c r="P777" t="s">
        <v>8275</v>
      </c>
      <c r="Q777" s="6">
        <f t="shared" si="74"/>
        <v>1.7000000000000001E-2</v>
      </c>
      <c r="R777" s="8">
        <f t="shared" si="75"/>
        <v>34</v>
      </c>
      <c r="S777" t="str">
        <f t="shared" si="76"/>
        <v>publishing</v>
      </c>
      <c r="T777" t="str">
        <f t="shared" si="77"/>
        <v>fiction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 t="shared" si="72"/>
        <v>42288.208333333328</v>
      </c>
      <c r="K778">
        <v>1441297645</v>
      </c>
      <c r="L778" s="10">
        <f t="shared" si="73"/>
        <v>42288.208333333328</v>
      </c>
      <c r="M778" t="b">
        <v>0</v>
      </c>
      <c r="N778">
        <v>57</v>
      </c>
      <c r="O778" t="b">
        <v>0</v>
      </c>
      <c r="P778" t="s">
        <v>8275</v>
      </c>
      <c r="Q778" s="6">
        <f t="shared" si="74"/>
        <v>0.51400000000000001</v>
      </c>
      <c r="R778" s="8">
        <f t="shared" si="75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 t="shared" si="72"/>
        <v>41486.981215277774</v>
      </c>
      <c r="K779">
        <v>1372721577</v>
      </c>
      <c r="L779" s="10">
        <f t="shared" si="73"/>
        <v>41486.981215277774</v>
      </c>
      <c r="M779" t="b">
        <v>0</v>
      </c>
      <c r="N779">
        <v>3</v>
      </c>
      <c r="O779" t="b">
        <v>0</v>
      </c>
      <c r="P779" t="s">
        <v>8275</v>
      </c>
      <c r="Q779" s="6">
        <f t="shared" si="74"/>
        <v>7.0000000000000001E-3</v>
      </c>
      <c r="R779" s="8">
        <f t="shared" si="75"/>
        <v>7</v>
      </c>
      <c r="S779" t="str">
        <f t="shared" si="76"/>
        <v>publishing</v>
      </c>
      <c r="T779" t="str">
        <f t="shared" si="77"/>
        <v>fiction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 t="shared" si="72"/>
        <v>41759.702314814815</v>
      </c>
      <c r="K780">
        <v>1396284680</v>
      </c>
      <c r="L780" s="10">
        <f t="shared" si="73"/>
        <v>41759.702314814815</v>
      </c>
      <c r="M780" t="b">
        <v>0</v>
      </c>
      <c r="N780">
        <v>1</v>
      </c>
      <c r="O780" t="b">
        <v>0</v>
      </c>
      <c r="P780" t="s">
        <v>8275</v>
      </c>
      <c r="Q780" s="6">
        <f t="shared" si="74"/>
        <v>4.0000000000000001E-3</v>
      </c>
      <c r="R780" s="8">
        <f t="shared" si="75"/>
        <v>2</v>
      </c>
      <c r="S780" t="str">
        <f t="shared" si="76"/>
        <v>publishing</v>
      </c>
      <c r="T780" t="str">
        <f t="shared" si="77"/>
        <v>fiction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 t="shared" si="72"/>
        <v>40466.166666666664</v>
      </c>
      <c r="K781">
        <v>1284567905</v>
      </c>
      <c r="L781" s="10">
        <f t="shared" si="73"/>
        <v>40466.166666666664</v>
      </c>
      <c r="M781" t="b">
        <v>0</v>
      </c>
      <c r="N781">
        <v>6</v>
      </c>
      <c r="O781" t="b">
        <v>0</v>
      </c>
      <c r="P781" t="s">
        <v>8275</v>
      </c>
      <c r="Q781" s="6">
        <f t="shared" si="74"/>
        <v>2.6666666666666668E-2</v>
      </c>
      <c r="R781" s="8">
        <f t="shared" si="75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 t="shared" si="72"/>
        <v>40666.673900462964</v>
      </c>
      <c r="K782">
        <v>1301847025</v>
      </c>
      <c r="L782" s="10">
        <f t="shared" si="73"/>
        <v>40666.673900462964</v>
      </c>
      <c r="M782" t="b">
        <v>0</v>
      </c>
      <c r="N782">
        <v>27</v>
      </c>
      <c r="O782" t="b">
        <v>1</v>
      </c>
      <c r="P782" t="s">
        <v>8276</v>
      </c>
      <c r="Q782" s="6">
        <f t="shared" si="74"/>
        <v>1.04</v>
      </c>
      <c r="R782" s="8">
        <f t="shared" si="75"/>
        <v>38.518518518518519</v>
      </c>
      <c r="S782" t="str">
        <f t="shared" si="76"/>
        <v>music</v>
      </c>
      <c r="T782" t="str">
        <f t="shared" si="77"/>
        <v>rock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 t="shared" si="72"/>
        <v>41433.000856481485</v>
      </c>
      <c r="K783">
        <v>1368057674</v>
      </c>
      <c r="L783" s="10">
        <f t="shared" si="73"/>
        <v>41433.000856481485</v>
      </c>
      <c r="M783" t="b">
        <v>0</v>
      </c>
      <c r="N783">
        <v>25</v>
      </c>
      <c r="O783" t="b">
        <v>1</v>
      </c>
      <c r="P783" t="s">
        <v>8276</v>
      </c>
      <c r="Q783" s="6">
        <f t="shared" si="74"/>
        <v>1.3315375</v>
      </c>
      <c r="R783" s="8">
        <f t="shared" si="75"/>
        <v>42.609200000000001</v>
      </c>
      <c r="S783" t="str">
        <f t="shared" si="76"/>
        <v>music</v>
      </c>
      <c r="T783" t="str">
        <f t="shared" si="77"/>
        <v>rock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 t="shared" si="72"/>
        <v>41146.758125</v>
      </c>
      <c r="K784">
        <v>1343326302</v>
      </c>
      <c r="L784" s="10">
        <f t="shared" si="73"/>
        <v>41146.758125</v>
      </c>
      <c r="M784" t="b">
        <v>0</v>
      </c>
      <c r="N784">
        <v>14</v>
      </c>
      <c r="O784" t="b">
        <v>1</v>
      </c>
      <c r="P784" t="s">
        <v>8276</v>
      </c>
      <c r="Q784" s="6">
        <f t="shared" si="74"/>
        <v>1</v>
      </c>
      <c r="R784" s="8">
        <f t="shared" si="75"/>
        <v>50</v>
      </c>
      <c r="S784" t="str">
        <f t="shared" si="76"/>
        <v>music</v>
      </c>
      <c r="T784" t="str">
        <f t="shared" si="77"/>
        <v>rock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 t="shared" si="72"/>
        <v>41026.916666666664</v>
      </c>
      <c r="K785">
        <v>1332182049</v>
      </c>
      <c r="L785" s="10">
        <f t="shared" si="73"/>
        <v>41026.916666666664</v>
      </c>
      <c r="M785" t="b">
        <v>0</v>
      </c>
      <c r="N785">
        <v>35</v>
      </c>
      <c r="O785" t="b">
        <v>1</v>
      </c>
      <c r="P785" t="s">
        <v>8276</v>
      </c>
      <c r="Q785" s="6">
        <f t="shared" si="74"/>
        <v>1.4813333333333334</v>
      </c>
      <c r="R785" s="8">
        <f t="shared" si="75"/>
        <v>63.485714285714288</v>
      </c>
      <c r="S785" t="str">
        <f t="shared" si="76"/>
        <v>music</v>
      </c>
      <c r="T785" t="str">
        <f t="shared" si="77"/>
        <v>rock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 t="shared" si="72"/>
        <v>41715.107858796298</v>
      </c>
      <c r="K786">
        <v>1391571319</v>
      </c>
      <c r="L786" s="10">
        <f t="shared" si="73"/>
        <v>41715.107858796298</v>
      </c>
      <c r="M786" t="b">
        <v>0</v>
      </c>
      <c r="N786">
        <v>10</v>
      </c>
      <c r="O786" t="b">
        <v>1</v>
      </c>
      <c r="P786" t="s">
        <v>8276</v>
      </c>
      <c r="Q786" s="6">
        <f t="shared" si="74"/>
        <v>1.0249999999999999</v>
      </c>
      <c r="R786" s="8">
        <f t="shared" si="75"/>
        <v>102.5</v>
      </c>
      <c r="S786" t="str">
        <f t="shared" si="76"/>
        <v>music</v>
      </c>
      <c r="T786" t="str">
        <f t="shared" si="77"/>
        <v>rock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 t="shared" si="72"/>
        <v>41333.593923611108</v>
      </c>
      <c r="K787">
        <v>1359468915</v>
      </c>
      <c r="L787" s="10">
        <f t="shared" si="73"/>
        <v>41333.593923611108</v>
      </c>
      <c r="M787" t="b">
        <v>0</v>
      </c>
      <c r="N787">
        <v>29</v>
      </c>
      <c r="O787" t="b">
        <v>1</v>
      </c>
      <c r="P787" t="s">
        <v>8276</v>
      </c>
      <c r="Q787" s="6">
        <f t="shared" si="74"/>
        <v>1.8062799999999999</v>
      </c>
      <c r="R787" s="8">
        <f t="shared" si="75"/>
        <v>31.142758620689655</v>
      </c>
      <c r="S787" t="str">
        <f t="shared" si="76"/>
        <v>music</v>
      </c>
      <c r="T787" t="str">
        <f t="shared" si="77"/>
        <v>rock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 t="shared" si="72"/>
        <v>41040.657638888886</v>
      </c>
      <c r="K788">
        <v>1331774434</v>
      </c>
      <c r="L788" s="10">
        <f t="shared" si="73"/>
        <v>41040.657638888886</v>
      </c>
      <c r="M788" t="b">
        <v>0</v>
      </c>
      <c r="N788">
        <v>44</v>
      </c>
      <c r="O788" t="b">
        <v>1</v>
      </c>
      <c r="P788" t="s">
        <v>8276</v>
      </c>
      <c r="Q788" s="6">
        <f t="shared" si="74"/>
        <v>1.4279999999999999</v>
      </c>
      <c r="R788" s="8">
        <f t="shared" si="75"/>
        <v>162.27272727272728</v>
      </c>
      <c r="S788" t="str">
        <f t="shared" si="76"/>
        <v>music</v>
      </c>
      <c r="T788" t="str">
        <f t="shared" si="77"/>
        <v>rock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 t="shared" si="72"/>
        <v>41579.627615740741</v>
      </c>
      <c r="K789">
        <v>1380726226</v>
      </c>
      <c r="L789" s="10">
        <f t="shared" si="73"/>
        <v>41579.627615740741</v>
      </c>
      <c r="M789" t="b">
        <v>0</v>
      </c>
      <c r="N789">
        <v>17</v>
      </c>
      <c r="O789" t="b">
        <v>1</v>
      </c>
      <c r="P789" t="s">
        <v>8276</v>
      </c>
      <c r="Q789" s="6">
        <f t="shared" si="74"/>
        <v>1.1416666666666666</v>
      </c>
      <c r="R789" s="8">
        <f t="shared" si="75"/>
        <v>80.588235294117652</v>
      </c>
      <c r="S789" t="str">
        <f t="shared" si="76"/>
        <v>music</v>
      </c>
      <c r="T789" t="str">
        <f t="shared" si="77"/>
        <v>rock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 t="shared" si="72"/>
        <v>41097.165972222225</v>
      </c>
      <c r="K790">
        <v>1338336588</v>
      </c>
      <c r="L790" s="10">
        <f t="shared" si="73"/>
        <v>41097.165972222225</v>
      </c>
      <c r="M790" t="b">
        <v>0</v>
      </c>
      <c r="N790">
        <v>34</v>
      </c>
      <c r="O790" t="b">
        <v>1</v>
      </c>
      <c r="P790" t="s">
        <v>8276</v>
      </c>
      <c r="Q790" s="6">
        <f t="shared" si="74"/>
        <v>2.03505</v>
      </c>
      <c r="R790" s="8">
        <f t="shared" si="75"/>
        <v>59.85441176470588</v>
      </c>
      <c r="S790" t="str">
        <f t="shared" si="76"/>
        <v>music</v>
      </c>
      <c r="T790" t="str">
        <f t="shared" si="77"/>
        <v>rock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 t="shared" si="72"/>
        <v>41295.332638888889</v>
      </c>
      <c r="K791">
        <v>1357187280</v>
      </c>
      <c r="L791" s="10">
        <f t="shared" si="73"/>
        <v>41295.332638888889</v>
      </c>
      <c r="M791" t="b">
        <v>0</v>
      </c>
      <c r="N791">
        <v>14</v>
      </c>
      <c r="O791" t="b">
        <v>1</v>
      </c>
      <c r="P791" t="s">
        <v>8276</v>
      </c>
      <c r="Q791" s="6">
        <f t="shared" si="74"/>
        <v>1.0941176470588236</v>
      </c>
      <c r="R791" s="8">
        <f t="shared" si="75"/>
        <v>132.85714285714286</v>
      </c>
      <c r="S791" t="str">
        <f t="shared" si="76"/>
        <v>music</v>
      </c>
      <c r="T791" t="str">
        <f t="shared" si="77"/>
        <v>rock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 t="shared" si="72"/>
        <v>41306.047905092593</v>
      </c>
      <c r="K792">
        <v>1357088939</v>
      </c>
      <c r="L792" s="10">
        <f t="shared" si="73"/>
        <v>41306.047905092593</v>
      </c>
      <c r="M792" t="b">
        <v>0</v>
      </c>
      <c r="N792">
        <v>156</v>
      </c>
      <c r="O792" t="b">
        <v>1</v>
      </c>
      <c r="P792" t="s">
        <v>8276</v>
      </c>
      <c r="Q792" s="6">
        <f t="shared" si="74"/>
        <v>1.443746</v>
      </c>
      <c r="R792" s="8">
        <f t="shared" si="75"/>
        <v>92.547820512820508</v>
      </c>
      <c r="S792" t="str">
        <f t="shared" si="76"/>
        <v>music</v>
      </c>
      <c r="T792" t="str">
        <f t="shared" si="77"/>
        <v>rock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 t="shared" si="72"/>
        <v>41591.249305555553</v>
      </c>
      <c r="K793">
        <v>1381430646</v>
      </c>
      <c r="L793" s="10">
        <f t="shared" si="73"/>
        <v>41591.249305555553</v>
      </c>
      <c r="M793" t="b">
        <v>0</v>
      </c>
      <c r="N793">
        <v>128</v>
      </c>
      <c r="O793" t="b">
        <v>1</v>
      </c>
      <c r="P793" t="s">
        <v>8276</v>
      </c>
      <c r="Q793" s="6">
        <f t="shared" si="74"/>
        <v>1.0386666666666666</v>
      </c>
      <c r="R793" s="8">
        <f t="shared" si="75"/>
        <v>60.859375</v>
      </c>
      <c r="S793" t="str">
        <f t="shared" si="76"/>
        <v>music</v>
      </c>
      <c r="T793" t="str">
        <f t="shared" si="77"/>
        <v>rock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 t="shared" si="72"/>
        <v>41585.915312500001</v>
      </c>
      <c r="K794">
        <v>1381265883</v>
      </c>
      <c r="L794" s="10">
        <f t="shared" si="73"/>
        <v>41585.915312500001</v>
      </c>
      <c r="M794" t="b">
        <v>0</v>
      </c>
      <c r="N794">
        <v>60</v>
      </c>
      <c r="O794" t="b">
        <v>1</v>
      </c>
      <c r="P794" t="s">
        <v>8276</v>
      </c>
      <c r="Q794" s="6">
        <f t="shared" si="74"/>
        <v>1.0044440000000001</v>
      </c>
      <c r="R794" s="8">
        <f t="shared" si="75"/>
        <v>41.851833333333339</v>
      </c>
      <c r="S794" t="str">
        <f t="shared" si="76"/>
        <v>music</v>
      </c>
      <c r="T794" t="str">
        <f t="shared" si="77"/>
        <v>rock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 t="shared" si="72"/>
        <v>41458.207638888889</v>
      </c>
      <c r="K795">
        <v>1371491244</v>
      </c>
      <c r="L795" s="10">
        <f t="shared" si="73"/>
        <v>41458.207638888889</v>
      </c>
      <c r="M795" t="b">
        <v>0</v>
      </c>
      <c r="N795">
        <v>32</v>
      </c>
      <c r="O795" t="b">
        <v>1</v>
      </c>
      <c r="P795" t="s">
        <v>8276</v>
      </c>
      <c r="Q795" s="6">
        <f t="shared" si="74"/>
        <v>1.0277927272727272</v>
      </c>
      <c r="R795" s="8">
        <f t="shared" si="75"/>
        <v>88.325937499999995</v>
      </c>
      <c r="S795" t="str">
        <f t="shared" si="76"/>
        <v>music</v>
      </c>
      <c r="T795" t="str">
        <f t="shared" si="77"/>
        <v>rock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 t="shared" si="72"/>
        <v>40791.712500000001</v>
      </c>
      <c r="K796">
        <v>1310438737</v>
      </c>
      <c r="L796" s="10">
        <f t="shared" si="73"/>
        <v>40791.712500000001</v>
      </c>
      <c r="M796" t="b">
        <v>0</v>
      </c>
      <c r="N796">
        <v>53</v>
      </c>
      <c r="O796" t="b">
        <v>1</v>
      </c>
      <c r="P796" t="s">
        <v>8276</v>
      </c>
      <c r="Q796" s="6">
        <f t="shared" si="74"/>
        <v>1.0531250000000001</v>
      </c>
      <c r="R796" s="8">
        <f t="shared" si="75"/>
        <v>158.96226415094338</v>
      </c>
      <c r="S796" t="str">
        <f t="shared" si="76"/>
        <v>music</v>
      </c>
      <c r="T796" t="str">
        <f t="shared" si="77"/>
        <v>rock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 t="shared" si="72"/>
        <v>41006.207638888889</v>
      </c>
      <c r="K797">
        <v>1330094566</v>
      </c>
      <c r="L797" s="10">
        <f t="shared" si="73"/>
        <v>41006.207638888889</v>
      </c>
      <c r="M797" t="b">
        <v>0</v>
      </c>
      <c r="N797">
        <v>184</v>
      </c>
      <c r="O797" t="b">
        <v>1</v>
      </c>
      <c r="P797" t="s">
        <v>8276</v>
      </c>
      <c r="Q797" s="6">
        <f t="shared" si="74"/>
        <v>1.1178571428571429</v>
      </c>
      <c r="R797" s="8">
        <f t="shared" si="75"/>
        <v>85.054347826086953</v>
      </c>
      <c r="S797" t="str">
        <f t="shared" si="76"/>
        <v>music</v>
      </c>
      <c r="T797" t="str">
        <f t="shared" si="77"/>
        <v>rock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 t="shared" si="72"/>
        <v>41532.881944444445</v>
      </c>
      <c r="K798">
        <v>1376687485</v>
      </c>
      <c r="L798" s="10">
        <f t="shared" si="73"/>
        <v>41532.881944444445</v>
      </c>
      <c r="M798" t="b">
        <v>0</v>
      </c>
      <c r="N798">
        <v>90</v>
      </c>
      <c r="O798" t="b">
        <v>1</v>
      </c>
      <c r="P798" t="s">
        <v>8276</v>
      </c>
      <c r="Q798" s="6">
        <f t="shared" si="74"/>
        <v>1.0135000000000001</v>
      </c>
      <c r="R798" s="8">
        <f t="shared" si="75"/>
        <v>112.61111111111111</v>
      </c>
      <c r="S798" t="str">
        <f t="shared" si="76"/>
        <v>music</v>
      </c>
      <c r="T798" t="str">
        <f t="shared" si="77"/>
        <v>rock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 t="shared" si="72"/>
        <v>41028.166666666664</v>
      </c>
      <c r="K799">
        <v>1332978688</v>
      </c>
      <c r="L799" s="10">
        <f t="shared" si="73"/>
        <v>41028.166666666664</v>
      </c>
      <c r="M799" t="b">
        <v>0</v>
      </c>
      <c r="N799">
        <v>71</v>
      </c>
      <c r="O799" t="b">
        <v>1</v>
      </c>
      <c r="P799" t="s">
        <v>8276</v>
      </c>
      <c r="Q799" s="6">
        <f t="shared" si="74"/>
        <v>1.0753333333333333</v>
      </c>
      <c r="R799" s="8">
        <f t="shared" si="75"/>
        <v>45.436619718309856</v>
      </c>
      <c r="S799" t="str">
        <f t="shared" si="76"/>
        <v>music</v>
      </c>
      <c r="T799" t="str">
        <f t="shared" si="77"/>
        <v>rock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 t="shared" si="72"/>
        <v>41912.590127314819</v>
      </c>
      <c r="K800">
        <v>1409494187</v>
      </c>
      <c r="L800" s="10">
        <f t="shared" si="73"/>
        <v>41912.590127314819</v>
      </c>
      <c r="M800" t="b">
        <v>0</v>
      </c>
      <c r="N800">
        <v>87</v>
      </c>
      <c r="O800" t="b">
        <v>1</v>
      </c>
      <c r="P800" t="s">
        <v>8276</v>
      </c>
      <c r="Q800" s="6">
        <f t="shared" si="74"/>
        <v>1.1488571428571428</v>
      </c>
      <c r="R800" s="8">
        <f t="shared" si="75"/>
        <v>46.218390804597703</v>
      </c>
      <c r="S800" t="str">
        <f t="shared" si="76"/>
        <v>music</v>
      </c>
      <c r="T800" t="str">
        <f t="shared" si="77"/>
        <v>rock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 t="shared" si="72"/>
        <v>41026.667199074072</v>
      </c>
      <c r="K801">
        <v>1332950446</v>
      </c>
      <c r="L801" s="10">
        <f t="shared" si="73"/>
        <v>41026.667199074072</v>
      </c>
      <c r="M801" t="b">
        <v>0</v>
      </c>
      <c r="N801">
        <v>28</v>
      </c>
      <c r="O801" t="b">
        <v>1</v>
      </c>
      <c r="P801" t="s">
        <v>8276</v>
      </c>
      <c r="Q801" s="6">
        <f t="shared" si="74"/>
        <v>1.0002</v>
      </c>
      <c r="R801" s="8">
        <f t="shared" si="75"/>
        <v>178.60714285714286</v>
      </c>
      <c r="S801" t="str">
        <f t="shared" si="76"/>
        <v>music</v>
      </c>
      <c r="T801" t="str">
        <f t="shared" si="77"/>
        <v>rock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0">
        <f t="shared" si="72"/>
        <v>41893.433495370373</v>
      </c>
      <c r="K802">
        <v>1407839054</v>
      </c>
      <c r="L802" s="10">
        <f t="shared" si="73"/>
        <v>41893.433495370373</v>
      </c>
      <c r="M802" t="b">
        <v>0</v>
      </c>
      <c r="N802">
        <v>56</v>
      </c>
      <c r="O802" t="b">
        <v>1</v>
      </c>
      <c r="P802" t="s">
        <v>8276</v>
      </c>
      <c r="Q802" s="6">
        <f t="shared" si="74"/>
        <v>1.5213333333333334</v>
      </c>
      <c r="R802" s="8">
        <f t="shared" si="75"/>
        <v>40.75</v>
      </c>
      <c r="S802" t="str">
        <f t="shared" si="76"/>
        <v>music</v>
      </c>
      <c r="T802" t="str">
        <f t="shared" si="77"/>
        <v>rock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 t="shared" si="72"/>
        <v>40725.795370370368</v>
      </c>
      <c r="K803">
        <v>1306955120</v>
      </c>
      <c r="L803" s="10">
        <f t="shared" si="73"/>
        <v>40725.795370370368</v>
      </c>
      <c r="M803" t="b">
        <v>0</v>
      </c>
      <c r="N803">
        <v>51</v>
      </c>
      <c r="O803" t="b">
        <v>1</v>
      </c>
      <c r="P803" t="s">
        <v>8276</v>
      </c>
      <c r="Q803" s="6">
        <f t="shared" si="74"/>
        <v>1.1152149999999998</v>
      </c>
      <c r="R803" s="8">
        <f t="shared" si="75"/>
        <v>43.733921568627444</v>
      </c>
      <c r="S803" t="str">
        <f t="shared" si="76"/>
        <v>music</v>
      </c>
      <c r="T803" t="str">
        <f t="shared" si="77"/>
        <v>rock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 t="shared" si="72"/>
        <v>41169.170138888891</v>
      </c>
      <c r="K804">
        <v>1343867524</v>
      </c>
      <c r="L804" s="10">
        <f t="shared" si="73"/>
        <v>41169.170138888891</v>
      </c>
      <c r="M804" t="b">
        <v>0</v>
      </c>
      <c r="N804">
        <v>75</v>
      </c>
      <c r="O804" t="b">
        <v>1</v>
      </c>
      <c r="P804" t="s">
        <v>8276</v>
      </c>
      <c r="Q804" s="6">
        <f t="shared" si="74"/>
        <v>1.0133333333333334</v>
      </c>
      <c r="R804" s="8">
        <f t="shared" si="75"/>
        <v>81.066666666666663</v>
      </c>
      <c r="S804" t="str">
        <f t="shared" si="76"/>
        <v>music</v>
      </c>
      <c r="T804" t="str">
        <f t="shared" si="77"/>
        <v>rock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 t="shared" si="72"/>
        <v>40692.041666666664</v>
      </c>
      <c r="K805">
        <v>1304376478</v>
      </c>
      <c r="L805" s="10">
        <f t="shared" si="73"/>
        <v>40692.041666666664</v>
      </c>
      <c r="M805" t="b">
        <v>0</v>
      </c>
      <c r="N805">
        <v>38</v>
      </c>
      <c r="O805" t="b">
        <v>1</v>
      </c>
      <c r="P805" t="s">
        <v>8276</v>
      </c>
      <c r="Q805" s="6">
        <f t="shared" si="74"/>
        <v>1.232608695652174</v>
      </c>
      <c r="R805" s="8">
        <f t="shared" si="75"/>
        <v>74.60526315789474</v>
      </c>
      <c r="S805" t="str">
        <f t="shared" si="76"/>
        <v>music</v>
      </c>
      <c r="T805" t="str">
        <f t="shared" si="77"/>
        <v>rock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 t="shared" si="72"/>
        <v>40747.165972222225</v>
      </c>
      <c r="K806">
        <v>1309919526</v>
      </c>
      <c r="L806" s="10">
        <f t="shared" si="73"/>
        <v>40747.165972222225</v>
      </c>
      <c r="M806" t="b">
        <v>0</v>
      </c>
      <c r="N806">
        <v>18</v>
      </c>
      <c r="O806" t="b">
        <v>1</v>
      </c>
      <c r="P806" t="s">
        <v>8276</v>
      </c>
      <c r="Q806" s="6">
        <f t="shared" si="74"/>
        <v>1</v>
      </c>
      <c r="R806" s="8">
        <f t="shared" si="75"/>
        <v>305.55555555555554</v>
      </c>
      <c r="S806" t="str">
        <f t="shared" si="76"/>
        <v>music</v>
      </c>
      <c r="T806" t="str">
        <f t="shared" si="77"/>
        <v>rock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 t="shared" si="72"/>
        <v>40740.958333333336</v>
      </c>
      <c r="K807">
        <v>1306525512</v>
      </c>
      <c r="L807" s="10">
        <f t="shared" si="73"/>
        <v>40740.958333333336</v>
      </c>
      <c r="M807" t="b">
        <v>0</v>
      </c>
      <c r="N807">
        <v>54</v>
      </c>
      <c r="O807" t="b">
        <v>1</v>
      </c>
      <c r="P807" t="s">
        <v>8276</v>
      </c>
      <c r="Q807" s="6">
        <f t="shared" si="74"/>
        <v>1.05</v>
      </c>
      <c r="R807" s="8">
        <f t="shared" si="75"/>
        <v>58.333333333333336</v>
      </c>
      <c r="S807" t="str">
        <f t="shared" si="76"/>
        <v>music</v>
      </c>
      <c r="T807" t="str">
        <f t="shared" si="77"/>
        <v>rock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 t="shared" si="72"/>
        <v>40793.691423611112</v>
      </c>
      <c r="K808">
        <v>1312821339</v>
      </c>
      <c r="L808" s="10">
        <f t="shared" si="73"/>
        <v>40793.691423611112</v>
      </c>
      <c r="M808" t="b">
        <v>0</v>
      </c>
      <c r="N808">
        <v>71</v>
      </c>
      <c r="O808" t="b">
        <v>1</v>
      </c>
      <c r="P808" t="s">
        <v>8276</v>
      </c>
      <c r="Q808" s="6">
        <f t="shared" si="74"/>
        <v>1.0443750000000001</v>
      </c>
      <c r="R808" s="8">
        <f t="shared" si="75"/>
        <v>117.67605633802818</v>
      </c>
      <c r="S808" t="str">
        <f t="shared" si="76"/>
        <v>music</v>
      </c>
      <c r="T808" t="str">
        <f t="shared" si="77"/>
        <v>rock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 t="shared" si="72"/>
        <v>42795.083333333328</v>
      </c>
      <c r="K809">
        <v>1485270311</v>
      </c>
      <c r="L809" s="10">
        <f t="shared" si="73"/>
        <v>42795.083333333328</v>
      </c>
      <c r="M809" t="b">
        <v>0</v>
      </c>
      <c r="N809">
        <v>57</v>
      </c>
      <c r="O809" t="b">
        <v>1</v>
      </c>
      <c r="P809" t="s">
        <v>8276</v>
      </c>
      <c r="Q809" s="6">
        <f t="shared" si="74"/>
        <v>1.05125</v>
      </c>
      <c r="R809" s="8">
        <f t="shared" si="75"/>
        <v>73.771929824561397</v>
      </c>
      <c r="S809" t="str">
        <f t="shared" si="76"/>
        <v>music</v>
      </c>
      <c r="T809" t="str">
        <f t="shared" si="77"/>
        <v>rock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0">
        <f t="shared" si="72"/>
        <v>41995.207638888889</v>
      </c>
      <c r="K810">
        <v>1416363886</v>
      </c>
      <c r="L810" s="10">
        <f t="shared" si="73"/>
        <v>41995.207638888889</v>
      </c>
      <c r="M810" t="b">
        <v>0</v>
      </c>
      <c r="N810">
        <v>43</v>
      </c>
      <c r="O810" t="b">
        <v>1</v>
      </c>
      <c r="P810" t="s">
        <v>8276</v>
      </c>
      <c r="Q810" s="6">
        <f t="shared" si="74"/>
        <v>1</v>
      </c>
      <c r="R810" s="8">
        <f t="shared" si="75"/>
        <v>104.65116279069767</v>
      </c>
      <c r="S810" t="str">
        <f t="shared" si="76"/>
        <v>music</v>
      </c>
      <c r="T810" t="str">
        <f t="shared" si="77"/>
        <v>rock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 t="shared" si="72"/>
        <v>41658.833680555559</v>
      </c>
      <c r="K811">
        <v>1387569630</v>
      </c>
      <c r="L811" s="10">
        <f t="shared" si="73"/>
        <v>41658.833680555559</v>
      </c>
      <c r="M811" t="b">
        <v>0</v>
      </c>
      <c r="N811">
        <v>52</v>
      </c>
      <c r="O811" t="b">
        <v>1</v>
      </c>
      <c r="P811" t="s">
        <v>8276</v>
      </c>
      <c r="Q811" s="6">
        <f t="shared" si="74"/>
        <v>1.03775</v>
      </c>
      <c r="R811" s="8">
        <f t="shared" si="75"/>
        <v>79.82692307692308</v>
      </c>
      <c r="S811" t="str">
        <f t="shared" si="76"/>
        <v>music</v>
      </c>
      <c r="T811" t="str">
        <f t="shared" si="77"/>
        <v>rock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 t="shared" si="72"/>
        <v>41153.056273148148</v>
      </c>
      <c r="K812">
        <v>1343870462</v>
      </c>
      <c r="L812" s="10">
        <f t="shared" si="73"/>
        <v>41153.056273148148</v>
      </c>
      <c r="M812" t="b">
        <v>0</v>
      </c>
      <c r="N812">
        <v>27</v>
      </c>
      <c r="O812" t="b">
        <v>1</v>
      </c>
      <c r="P812" t="s">
        <v>8276</v>
      </c>
      <c r="Q812" s="6">
        <f t="shared" si="74"/>
        <v>1.05</v>
      </c>
      <c r="R812" s="8">
        <f t="shared" si="75"/>
        <v>58.333333333333336</v>
      </c>
      <c r="S812" t="str">
        <f t="shared" si="76"/>
        <v>music</v>
      </c>
      <c r="T812" t="str">
        <f t="shared" si="77"/>
        <v>rock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 t="shared" si="72"/>
        <v>41465.702777777777</v>
      </c>
      <c r="K813">
        <v>1371569202</v>
      </c>
      <c r="L813" s="10">
        <f t="shared" si="73"/>
        <v>41465.702777777777</v>
      </c>
      <c r="M813" t="b">
        <v>0</v>
      </c>
      <c r="N813">
        <v>12</v>
      </c>
      <c r="O813" t="b">
        <v>1</v>
      </c>
      <c r="P813" t="s">
        <v>8276</v>
      </c>
      <c r="Q813" s="6">
        <f t="shared" si="74"/>
        <v>1.04</v>
      </c>
      <c r="R813" s="8">
        <f t="shared" si="75"/>
        <v>86.666666666666671</v>
      </c>
      <c r="S813" t="str">
        <f t="shared" si="76"/>
        <v>music</v>
      </c>
      <c r="T813" t="str">
        <f t="shared" si="77"/>
        <v>rock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 t="shared" si="72"/>
        <v>41334.581944444442</v>
      </c>
      <c r="K814">
        <v>1357604752</v>
      </c>
      <c r="L814" s="10">
        <f t="shared" si="73"/>
        <v>41334.581944444442</v>
      </c>
      <c r="M814" t="b">
        <v>0</v>
      </c>
      <c r="N814">
        <v>33</v>
      </c>
      <c r="O814" t="b">
        <v>1</v>
      </c>
      <c r="P814" t="s">
        <v>8276</v>
      </c>
      <c r="Q814" s="6">
        <f t="shared" si="74"/>
        <v>1.5183333333333333</v>
      </c>
      <c r="R814" s="8">
        <f t="shared" si="75"/>
        <v>27.606060606060606</v>
      </c>
      <c r="S814" t="str">
        <f t="shared" si="76"/>
        <v>music</v>
      </c>
      <c r="T814" t="str">
        <f t="shared" si="77"/>
        <v>rock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 t="shared" si="72"/>
        <v>41110.960243055553</v>
      </c>
      <c r="K815">
        <v>1340233365</v>
      </c>
      <c r="L815" s="10">
        <f t="shared" si="73"/>
        <v>41110.960243055553</v>
      </c>
      <c r="M815" t="b">
        <v>0</v>
      </c>
      <c r="N815">
        <v>96</v>
      </c>
      <c r="O815" t="b">
        <v>1</v>
      </c>
      <c r="P815" t="s">
        <v>8276</v>
      </c>
      <c r="Q815" s="6">
        <f t="shared" si="74"/>
        <v>1.59996</v>
      </c>
      <c r="R815" s="8">
        <f t="shared" si="75"/>
        <v>24.999375000000001</v>
      </c>
      <c r="S815" t="str">
        <f t="shared" si="76"/>
        <v>music</v>
      </c>
      <c r="T815" t="str">
        <f t="shared" si="77"/>
        <v>rock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 t="shared" si="72"/>
        <v>40694.75277777778</v>
      </c>
      <c r="K816">
        <v>1305568201</v>
      </c>
      <c r="L816" s="10">
        <f t="shared" si="73"/>
        <v>40694.75277777778</v>
      </c>
      <c r="M816" t="b">
        <v>0</v>
      </c>
      <c r="N816">
        <v>28</v>
      </c>
      <c r="O816" t="b">
        <v>1</v>
      </c>
      <c r="P816" t="s">
        <v>8276</v>
      </c>
      <c r="Q816" s="6">
        <f t="shared" si="74"/>
        <v>1.2729999999999999</v>
      </c>
      <c r="R816" s="8">
        <f t="shared" si="75"/>
        <v>45.464285714285715</v>
      </c>
      <c r="S816" t="str">
        <f t="shared" si="76"/>
        <v>music</v>
      </c>
      <c r="T816" t="str">
        <f t="shared" si="77"/>
        <v>rock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 t="shared" si="72"/>
        <v>41944.917858796296</v>
      </c>
      <c r="K817">
        <v>1412287303</v>
      </c>
      <c r="L817" s="10">
        <f t="shared" si="73"/>
        <v>41944.917858796296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74"/>
        <v>1.07</v>
      </c>
      <c r="R817" s="8">
        <f t="shared" si="75"/>
        <v>99.534883720930239</v>
      </c>
      <c r="S817" t="str">
        <f t="shared" si="76"/>
        <v>music</v>
      </c>
      <c r="T817" t="str">
        <f t="shared" si="77"/>
        <v>rock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 t="shared" si="72"/>
        <v>41373.270833333336</v>
      </c>
      <c r="K818">
        <v>1362776043</v>
      </c>
      <c r="L818" s="10">
        <f t="shared" si="73"/>
        <v>41373.270833333336</v>
      </c>
      <c r="M818" t="b">
        <v>0</v>
      </c>
      <c r="N818">
        <v>205</v>
      </c>
      <c r="O818" t="b">
        <v>1</v>
      </c>
      <c r="P818" t="s">
        <v>8276</v>
      </c>
      <c r="Q818" s="6">
        <f t="shared" si="74"/>
        <v>1.1512214285714286</v>
      </c>
      <c r="R818" s="8">
        <f t="shared" si="75"/>
        <v>39.31</v>
      </c>
      <c r="S818" t="str">
        <f t="shared" si="76"/>
        <v>music</v>
      </c>
      <c r="T818" t="str">
        <f t="shared" si="77"/>
        <v>rock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 t="shared" si="72"/>
        <v>40979.207638888889</v>
      </c>
      <c r="K819">
        <v>1326810211</v>
      </c>
      <c r="L819" s="10">
        <f t="shared" si="73"/>
        <v>40979.207638888889</v>
      </c>
      <c r="M819" t="b">
        <v>0</v>
      </c>
      <c r="N819">
        <v>23</v>
      </c>
      <c r="O819" t="b">
        <v>1</v>
      </c>
      <c r="P819" t="s">
        <v>8276</v>
      </c>
      <c r="Q819" s="6">
        <f t="shared" si="74"/>
        <v>1.3711066666666665</v>
      </c>
      <c r="R819" s="8">
        <f t="shared" si="75"/>
        <v>89.419999999999987</v>
      </c>
      <c r="S819" t="str">
        <f t="shared" si="76"/>
        <v>music</v>
      </c>
      <c r="T819" t="str">
        <f t="shared" si="77"/>
        <v>rock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 t="shared" si="72"/>
        <v>41128.709027777775</v>
      </c>
      <c r="K820">
        <v>1343682681</v>
      </c>
      <c r="L820" s="10">
        <f t="shared" si="73"/>
        <v>41128.709027777775</v>
      </c>
      <c r="M820" t="b">
        <v>0</v>
      </c>
      <c r="N820">
        <v>19</v>
      </c>
      <c r="O820" t="b">
        <v>1</v>
      </c>
      <c r="P820" t="s">
        <v>8276</v>
      </c>
      <c r="Q820" s="6">
        <f t="shared" si="74"/>
        <v>1.5571428571428572</v>
      </c>
      <c r="R820" s="8">
        <f t="shared" si="75"/>
        <v>28.684210526315791</v>
      </c>
      <c r="S820" t="str">
        <f t="shared" si="76"/>
        <v>music</v>
      </c>
      <c r="T820" t="str">
        <f t="shared" si="77"/>
        <v>rock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 t="shared" si="72"/>
        <v>41629.197222222225</v>
      </c>
      <c r="K821">
        <v>1386806254</v>
      </c>
      <c r="L821" s="10">
        <f t="shared" si="73"/>
        <v>41629.197222222225</v>
      </c>
      <c r="M821" t="b">
        <v>0</v>
      </c>
      <c r="N821">
        <v>14</v>
      </c>
      <c r="O821" t="b">
        <v>1</v>
      </c>
      <c r="P821" t="s">
        <v>8276</v>
      </c>
      <c r="Q821" s="6">
        <f t="shared" si="74"/>
        <v>1.0874999999999999</v>
      </c>
      <c r="R821" s="8">
        <f t="shared" si="75"/>
        <v>31.071428571428573</v>
      </c>
      <c r="S821" t="str">
        <f t="shared" si="76"/>
        <v>music</v>
      </c>
      <c r="T821" t="str">
        <f t="shared" si="77"/>
        <v>rock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 t="shared" si="72"/>
        <v>41799.208333333336</v>
      </c>
      <c r="K822">
        <v>1399666342</v>
      </c>
      <c r="L822" s="10">
        <f t="shared" si="73"/>
        <v>41799.208333333336</v>
      </c>
      <c r="M822" t="b">
        <v>0</v>
      </c>
      <c r="N822">
        <v>38</v>
      </c>
      <c r="O822" t="b">
        <v>1</v>
      </c>
      <c r="P822" t="s">
        <v>8276</v>
      </c>
      <c r="Q822" s="6">
        <f t="shared" si="74"/>
        <v>1.3405</v>
      </c>
      <c r="R822" s="8">
        <f t="shared" si="75"/>
        <v>70.55263157894737</v>
      </c>
      <c r="S822" t="str">
        <f t="shared" si="76"/>
        <v>music</v>
      </c>
      <c r="T822" t="str">
        <f t="shared" si="77"/>
        <v>rock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 t="shared" si="72"/>
        <v>42128.167361111111</v>
      </c>
      <c r="K823">
        <v>1427753265</v>
      </c>
      <c r="L823" s="10">
        <f t="shared" si="73"/>
        <v>42128.167361111111</v>
      </c>
      <c r="M823" t="b">
        <v>0</v>
      </c>
      <c r="N823">
        <v>78</v>
      </c>
      <c r="O823" t="b">
        <v>1</v>
      </c>
      <c r="P823" t="s">
        <v>8276</v>
      </c>
      <c r="Q823" s="6">
        <f t="shared" si="74"/>
        <v>1</v>
      </c>
      <c r="R823" s="8">
        <f t="shared" si="75"/>
        <v>224.12820512820514</v>
      </c>
      <c r="S823" t="str">
        <f t="shared" si="76"/>
        <v>music</v>
      </c>
      <c r="T823" t="str">
        <f t="shared" si="77"/>
        <v>rock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 t="shared" si="72"/>
        <v>41187.947337962964</v>
      </c>
      <c r="K824">
        <v>1346885050</v>
      </c>
      <c r="L824" s="10">
        <f t="shared" si="73"/>
        <v>41187.947337962964</v>
      </c>
      <c r="M824" t="b">
        <v>0</v>
      </c>
      <c r="N824">
        <v>69</v>
      </c>
      <c r="O824" t="b">
        <v>1</v>
      </c>
      <c r="P824" t="s">
        <v>8276</v>
      </c>
      <c r="Q824" s="6">
        <f t="shared" si="74"/>
        <v>1.1916666666666667</v>
      </c>
      <c r="R824" s="8">
        <f t="shared" si="75"/>
        <v>51.811594202898547</v>
      </c>
      <c r="S824" t="str">
        <f t="shared" si="76"/>
        <v>music</v>
      </c>
      <c r="T824" t="str">
        <f t="shared" si="77"/>
        <v>rock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 t="shared" si="72"/>
        <v>42085.931157407409</v>
      </c>
      <c r="K825">
        <v>1424474452</v>
      </c>
      <c r="L825" s="10">
        <f t="shared" si="73"/>
        <v>42085.931157407409</v>
      </c>
      <c r="M825" t="b">
        <v>0</v>
      </c>
      <c r="N825">
        <v>33</v>
      </c>
      <c r="O825" t="b">
        <v>1</v>
      </c>
      <c r="P825" t="s">
        <v>8276</v>
      </c>
      <c r="Q825" s="6">
        <f t="shared" si="74"/>
        <v>1.7949999999999999</v>
      </c>
      <c r="R825" s="8">
        <f t="shared" si="75"/>
        <v>43.515151515151516</v>
      </c>
      <c r="S825" t="str">
        <f t="shared" si="76"/>
        <v>music</v>
      </c>
      <c r="T825" t="str">
        <f t="shared" si="77"/>
        <v>rock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 t="shared" si="72"/>
        <v>40286.290972222225</v>
      </c>
      <c r="K826">
        <v>1268459318</v>
      </c>
      <c r="L826" s="10">
        <f t="shared" si="73"/>
        <v>40286.290972222225</v>
      </c>
      <c r="M826" t="b">
        <v>0</v>
      </c>
      <c r="N826">
        <v>54</v>
      </c>
      <c r="O826" t="b">
        <v>1</v>
      </c>
      <c r="P826" t="s">
        <v>8276</v>
      </c>
      <c r="Q826" s="6">
        <f t="shared" si="74"/>
        <v>1.3438124999999999</v>
      </c>
      <c r="R826" s="8">
        <f t="shared" si="75"/>
        <v>39.816666666666663</v>
      </c>
      <c r="S826" t="str">
        <f t="shared" si="76"/>
        <v>music</v>
      </c>
      <c r="T826" t="str">
        <f t="shared" si="77"/>
        <v>rock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 t="shared" si="72"/>
        <v>41211.306527777779</v>
      </c>
      <c r="K827">
        <v>1349335284</v>
      </c>
      <c r="L827" s="10">
        <f t="shared" si="73"/>
        <v>41211.306527777779</v>
      </c>
      <c r="M827" t="b">
        <v>0</v>
      </c>
      <c r="N827">
        <v>99</v>
      </c>
      <c r="O827" t="b">
        <v>1</v>
      </c>
      <c r="P827" t="s">
        <v>8276</v>
      </c>
      <c r="Q827" s="6">
        <f t="shared" si="74"/>
        <v>1.0043200000000001</v>
      </c>
      <c r="R827" s="8">
        <f t="shared" si="75"/>
        <v>126.8080808080808</v>
      </c>
      <c r="S827" t="str">
        <f t="shared" si="76"/>
        <v>music</v>
      </c>
      <c r="T827" t="str">
        <f t="shared" si="77"/>
        <v>rock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 t="shared" si="72"/>
        <v>40993.996874999997</v>
      </c>
      <c r="K828">
        <v>1330908930</v>
      </c>
      <c r="L828" s="10">
        <f t="shared" si="73"/>
        <v>40993.996874999997</v>
      </c>
      <c r="M828" t="b">
        <v>0</v>
      </c>
      <c r="N828">
        <v>49</v>
      </c>
      <c r="O828" t="b">
        <v>1</v>
      </c>
      <c r="P828" t="s">
        <v>8276</v>
      </c>
      <c r="Q828" s="6">
        <f t="shared" si="74"/>
        <v>1.0145454545454546</v>
      </c>
      <c r="R828" s="8">
        <f t="shared" si="75"/>
        <v>113.87755102040816</v>
      </c>
      <c r="S828" t="str">
        <f t="shared" si="76"/>
        <v>music</v>
      </c>
      <c r="T828" t="str">
        <f t="shared" si="77"/>
        <v>rock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 t="shared" si="72"/>
        <v>40953.825694444444</v>
      </c>
      <c r="K829">
        <v>1326972107</v>
      </c>
      <c r="L829" s="10">
        <f t="shared" si="73"/>
        <v>40953.825694444444</v>
      </c>
      <c r="M829" t="b">
        <v>0</v>
      </c>
      <c r="N829">
        <v>11</v>
      </c>
      <c r="O829" t="b">
        <v>1</v>
      </c>
      <c r="P829" t="s">
        <v>8276</v>
      </c>
      <c r="Q829" s="6">
        <f t="shared" si="74"/>
        <v>1.0333333333333334</v>
      </c>
      <c r="R829" s="8">
        <f t="shared" si="75"/>
        <v>28.181818181818183</v>
      </c>
      <c r="S829" t="str">
        <f t="shared" si="76"/>
        <v>music</v>
      </c>
      <c r="T829" t="str">
        <f t="shared" si="77"/>
        <v>rock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 t="shared" si="72"/>
        <v>41085.683333333334</v>
      </c>
      <c r="K830">
        <v>1339549982</v>
      </c>
      <c r="L830" s="10">
        <f t="shared" si="73"/>
        <v>41085.683333333334</v>
      </c>
      <c r="M830" t="b">
        <v>0</v>
      </c>
      <c r="N830">
        <v>38</v>
      </c>
      <c r="O830" t="b">
        <v>1</v>
      </c>
      <c r="P830" t="s">
        <v>8276</v>
      </c>
      <c r="Q830" s="6">
        <f t="shared" si="74"/>
        <v>1.07</v>
      </c>
      <c r="R830" s="8">
        <f t="shared" si="75"/>
        <v>36.60526315789474</v>
      </c>
      <c r="S830" t="str">
        <f t="shared" si="76"/>
        <v>music</v>
      </c>
      <c r="T830" t="str">
        <f t="shared" si="77"/>
        <v>rock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0">
        <f t="shared" si="72"/>
        <v>42564.801388888889</v>
      </c>
      <c r="K831">
        <v>1463253240</v>
      </c>
      <c r="L831" s="10">
        <f t="shared" si="73"/>
        <v>42564.801388888889</v>
      </c>
      <c r="M831" t="b">
        <v>0</v>
      </c>
      <c r="N831">
        <v>16</v>
      </c>
      <c r="O831" t="b">
        <v>1</v>
      </c>
      <c r="P831" t="s">
        <v>8276</v>
      </c>
      <c r="Q831" s="6">
        <f t="shared" si="74"/>
        <v>1.04</v>
      </c>
      <c r="R831" s="8">
        <f t="shared" si="75"/>
        <v>32.5</v>
      </c>
      <c r="S831" t="str">
        <f t="shared" si="76"/>
        <v>music</v>
      </c>
      <c r="T831" t="str">
        <f t="shared" si="77"/>
        <v>rock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 t="shared" si="72"/>
        <v>41355.484085648146</v>
      </c>
      <c r="K832">
        <v>1361363825</v>
      </c>
      <c r="L832" s="10">
        <f t="shared" si="73"/>
        <v>41355.484085648146</v>
      </c>
      <c r="M832" t="b">
        <v>0</v>
      </c>
      <c r="N832">
        <v>32</v>
      </c>
      <c r="O832" t="b">
        <v>1</v>
      </c>
      <c r="P832" t="s">
        <v>8276</v>
      </c>
      <c r="Q832" s="6">
        <f t="shared" si="74"/>
        <v>1.0783333333333334</v>
      </c>
      <c r="R832" s="8">
        <f t="shared" si="75"/>
        <v>60.65625</v>
      </c>
      <c r="S832" t="str">
        <f t="shared" si="76"/>
        <v>music</v>
      </c>
      <c r="T832" t="str">
        <f t="shared" si="77"/>
        <v>rock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 t="shared" si="72"/>
        <v>41026.646921296298</v>
      </c>
      <c r="K833">
        <v>1332948694</v>
      </c>
      <c r="L833" s="10">
        <f t="shared" si="73"/>
        <v>41026.646921296298</v>
      </c>
      <c r="M833" t="b">
        <v>0</v>
      </c>
      <c r="N833">
        <v>20</v>
      </c>
      <c r="O833" t="b">
        <v>1</v>
      </c>
      <c r="P833" t="s">
        <v>8276</v>
      </c>
      <c r="Q833" s="6">
        <f t="shared" si="74"/>
        <v>2.3333333333333335</v>
      </c>
      <c r="R833" s="8">
        <f t="shared" si="75"/>
        <v>175</v>
      </c>
      <c r="S833" t="str">
        <f t="shared" si="76"/>
        <v>music</v>
      </c>
      <c r="T833" t="str">
        <f t="shared" si="77"/>
        <v>rock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 t="shared" si="72"/>
        <v>40929.342361111114</v>
      </c>
      <c r="K834">
        <v>1321978335</v>
      </c>
      <c r="L834" s="10">
        <f t="shared" si="73"/>
        <v>40929.342361111114</v>
      </c>
      <c r="M834" t="b">
        <v>0</v>
      </c>
      <c r="N834">
        <v>154</v>
      </c>
      <c r="O834" t="b">
        <v>1</v>
      </c>
      <c r="P834" t="s">
        <v>8276</v>
      </c>
      <c r="Q834" s="6">
        <f t="shared" si="74"/>
        <v>1.0060706666666666</v>
      </c>
      <c r="R834" s="8">
        <f t="shared" si="75"/>
        <v>97.993896103896105</v>
      </c>
      <c r="S834" t="str">
        <f t="shared" si="76"/>
        <v>music</v>
      </c>
      <c r="T834" t="str">
        <f t="shared" si="77"/>
        <v>rock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 t="shared" ref="J835:J898" si="78">I835/60/60/24 + DATE(1970,1,1)</f>
        <v>41748.878182870372</v>
      </c>
      <c r="K835">
        <v>1395349475</v>
      </c>
      <c r="L835" s="10">
        <f t="shared" ref="L835:L898" si="79">I835/60/60/24 + DATE(1970,1,1)</f>
        <v>41748.878182870372</v>
      </c>
      <c r="M835" t="b">
        <v>0</v>
      </c>
      <c r="N835">
        <v>41</v>
      </c>
      <c r="O835" t="b">
        <v>1</v>
      </c>
      <c r="P835" t="s">
        <v>8276</v>
      </c>
      <c r="Q835" s="6">
        <f t="shared" ref="Q835:Q898" si="80">E835/D835</f>
        <v>1.0166666666666666</v>
      </c>
      <c r="R835" s="8">
        <f t="shared" ref="R835:R898" si="81">IFERROR(E835/N835,0)</f>
        <v>148.78048780487805</v>
      </c>
      <c r="S835" t="str">
        <f t="shared" ref="S835:S898" si="82">LEFT(P835,SEARCH("/",P835)-1)</f>
        <v>music</v>
      </c>
      <c r="T835" t="str">
        <f t="shared" ref="T835:T898" si="83">RIGHT(P835,LEN(P835)-SEARCH("/",P835))</f>
        <v>rock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 t="shared" si="78"/>
        <v>41456.165972222225</v>
      </c>
      <c r="K836">
        <v>1369770292</v>
      </c>
      <c r="L836" s="10">
        <f t="shared" si="79"/>
        <v>41456.165972222225</v>
      </c>
      <c r="M836" t="b">
        <v>0</v>
      </c>
      <c r="N836">
        <v>75</v>
      </c>
      <c r="O836" t="b">
        <v>1</v>
      </c>
      <c r="P836" t="s">
        <v>8276</v>
      </c>
      <c r="Q836" s="6">
        <f t="shared" si="80"/>
        <v>1.3101818181818181</v>
      </c>
      <c r="R836" s="8">
        <f t="shared" si="81"/>
        <v>96.08</v>
      </c>
      <c r="S836" t="str">
        <f t="shared" si="82"/>
        <v>music</v>
      </c>
      <c r="T836" t="str">
        <f t="shared" si="83"/>
        <v>rock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 t="shared" si="78"/>
        <v>41048.125</v>
      </c>
      <c r="K837">
        <v>1333709958</v>
      </c>
      <c r="L837" s="10">
        <f t="shared" si="79"/>
        <v>41048.125</v>
      </c>
      <c r="M837" t="b">
        <v>0</v>
      </c>
      <c r="N837">
        <v>40</v>
      </c>
      <c r="O837" t="b">
        <v>1</v>
      </c>
      <c r="P837" t="s">
        <v>8276</v>
      </c>
      <c r="Q837" s="6">
        <f t="shared" si="80"/>
        <v>1.1725000000000001</v>
      </c>
      <c r="R837" s="8">
        <f t="shared" si="81"/>
        <v>58.625</v>
      </c>
      <c r="S837" t="str">
        <f t="shared" si="82"/>
        <v>music</v>
      </c>
      <c r="T837" t="str">
        <f t="shared" si="83"/>
        <v>rock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 t="shared" si="78"/>
        <v>41554.056921296295</v>
      </c>
      <c r="K838">
        <v>1378516918</v>
      </c>
      <c r="L838" s="10">
        <f t="shared" si="79"/>
        <v>41554.056921296295</v>
      </c>
      <c r="M838" t="b">
        <v>0</v>
      </c>
      <c r="N838">
        <v>46</v>
      </c>
      <c r="O838" t="b">
        <v>1</v>
      </c>
      <c r="P838" t="s">
        <v>8276</v>
      </c>
      <c r="Q838" s="6">
        <f t="shared" si="80"/>
        <v>1.009304</v>
      </c>
      <c r="R838" s="8">
        <f t="shared" si="81"/>
        <v>109.70695652173914</v>
      </c>
      <c r="S838" t="str">
        <f t="shared" si="82"/>
        <v>music</v>
      </c>
      <c r="T838" t="str">
        <f t="shared" si="83"/>
        <v>rock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 t="shared" si="78"/>
        <v>41760.998402777775</v>
      </c>
      <c r="K839">
        <v>1396396662</v>
      </c>
      <c r="L839" s="10">
        <f t="shared" si="79"/>
        <v>41760.998402777775</v>
      </c>
      <c r="M839" t="b">
        <v>0</v>
      </c>
      <c r="N839">
        <v>62</v>
      </c>
      <c r="O839" t="b">
        <v>1</v>
      </c>
      <c r="P839" t="s">
        <v>8276</v>
      </c>
      <c r="Q839" s="6">
        <f t="shared" si="80"/>
        <v>1.218</v>
      </c>
      <c r="R839" s="8">
        <f t="shared" si="81"/>
        <v>49.112903225806448</v>
      </c>
      <c r="S839" t="str">
        <f t="shared" si="82"/>
        <v>music</v>
      </c>
      <c r="T839" t="str">
        <f t="shared" si="83"/>
        <v>rock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 t="shared" si="78"/>
        <v>40925.897974537038</v>
      </c>
      <c r="K840">
        <v>1324243985</v>
      </c>
      <c r="L840" s="10">
        <f t="shared" si="79"/>
        <v>40925.897974537038</v>
      </c>
      <c r="M840" t="b">
        <v>0</v>
      </c>
      <c r="N840">
        <v>61</v>
      </c>
      <c r="O840" t="b">
        <v>1</v>
      </c>
      <c r="P840" t="s">
        <v>8276</v>
      </c>
      <c r="Q840" s="6">
        <f t="shared" si="80"/>
        <v>1.454</v>
      </c>
      <c r="R840" s="8">
        <f t="shared" si="81"/>
        <v>47.672131147540981</v>
      </c>
      <c r="S840" t="str">
        <f t="shared" si="82"/>
        <v>music</v>
      </c>
      <c r="T840" t="str">
        <f t="shared" si="83"/>
        <v>rock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 t="shared" si="78"/>
        <v>41174.763379629629</v>
      </c>
      <c r="K841">
        <v>1345745956</v>
      </c>
      <c r="L841" s="10">
        <f t="shared" si="79"/>
        <v>41174.763379629629</v>
      </c>
      <c r="M841" t="b">
        <v>0</v>
      </c>
      <c r="N841">
        <v>96</v>
      </c>
      <c r="O841" t="b">
        <v>1</v>
      </c>
      <c r="P841" t="s">
        <v>8276</v>
      </c>
      <c r="Q841" s="6">
        <f t="shared" si="80"/>
        <v>1.166166</v>
      </c>
      <c r="R841" s="8">
        <f t="shared" si="81"/>
        <v>60.737812499999997</v>
      </c>
      <c r="S841" t="str">
        <f t="shared" si="82"/>
        <v>music</v>
      </c>
      <c r="T841" t="str">
        <f t="shared" si="83"/>
        <v>rock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 t="shared" si="78"/>
        <v>42637.226701388892</v>
      </c>
      <c r="K842">
        <v>1472102787</v>
      </c>
      <c r="L842" s="10">
        <f t="shared" si="79"/>
        <v>42637.226701388892</v>
      </c>
      <c r="M842" t="b">
        <v>0</v>
      </c>
      <c r="N842">
        <v>190</v>
      </c>
      <c r="O842" t="b">
        <v>1</v>
      </c>
      <c r="P842" t="s">
        <v>8277</v>
      </c>
      <c r="Q842" s="6">
        <f t="shared" si="80"/>
        <v>1.2041660000000001</v>
      </c>
      <c r="R842" s="8">
        <f t="shared" si="81"/>
        <v>63.37715789473684</v>
      </c>
      <c r="S842" t="str">
        <f t="shared" si="82"/>
        <v>music</v>
      </c>
      <c r="T842" t="str">
        <f t="shared" si="83"/>
        <v>metal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 t="shared" si="78"/>
        <v>41953.88035879629</v>
      </c>
      <c r="K843">
        <v>1413058063</v>
      </c>
      <c r="L843" s="10">
        <f t="shared" si="79"/>
        <v>41953.88035879629</v>
      </c>
      <c r="M843" t="b">
        <v>1</v>
      </c>
      <c r="N843">
        <v>94</v>
      </c>
      <c r="O843" t="b">
        <v>1</v>
      </c>
      <c r="P843" t="s">
        <v>8277</v>
      </c>
      <c r="Q843" s="6">
        <f t="shared" si="80"/>
        <v>1.0132000000000001</v>
      </c>
      <c r="R843" s="8">
        <f t="shared" si="81"/>
        <v>53.893617021276597</v>
      </c>
      <c r="S843" t="str">
        <f t="shared" si="82"/>
        <v>music</v>
      </c>
      <c r="T843" t="str">
        <f t="shared" si="83"/>
        <v>metal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0">
        <f t="shared" si="78"/>
        <v>41561.165972222225</v>
      </c>
      <c r="K844">
        <v>1378735983</v>
      </c>
      <c r="L844" s="10">
        <f t="shared" si="79"/>
        <v>41561.165972222225</v>
      </c>
      <c r="M844" t="b">
        <v>1</v>
      </c>
      <c r="N844">
        <v>39</v>
      </c>
      <c r="O844" t="b">
        <v>1</v>
      </c>
      <c r="P844" t="s">
        <v>8277</v>
      </c>
      <c r="Q844" s="6">
        <f t="shared" si="80"/>
        <v>1.0431999999999999</v>
      </c>
      <c r="R844" s="8">
        <f t="shared" si="81"/>
        <v>66.871794871794876</v>
      </c>
      <c r="S844" t="str">
        <f t="shared" si="82"/>
        <v>music</v>
      </c>
      <c r="T844" t="str">
        <f t="shared" si="83"/>
        <v>metal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 t="shared" si="78"/>
        <v>42712.333333333328</v>
      </c>
      <c r="K845">
        <v>1479708680</v>
      </c>
      <c r="L845" s="10">
        <f t="shared" si="79"/>
        <v>42712.333333333328</v>
      </c>
      <c r="M845" t="b">
        <v>0</v>
      </c>
      <c r="N845">
        <v>127</v>
      </c>
      <c r="O845" t="b">
        <v>1</v>
      </c>
      <c r="P845" t="s">
        <v>8277</v>
      </c>
      <c r="Q845" s="6">
        <f t="shared" si="80"/>
        <v>2.6713333333333331</v>
      </c>
      <c r="R845" s="8">
        <f t="shared" si="81"/>
        <v>63.102362204724407</v>
      </c>
      <c r="S845" t="str">
        <f t="shared" si="82"/>
        <v>music</v>
      </c>
      <c r="T845" t="str">
        <f t="shared" si="83"/>
        <v>metal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 t="shared" si="78"/>
        <v>41944.207638888889</v>
      </c>
      <c r="K846">
        <v>1411489552</v>
      </c>
      <c r="L846" s="10">
        <f t="shared" si="79"/>
        <v>41944.207638888889</v>
      </c>
      <c r="M846" t="b">
        <v>1</v>
      </c>
      <c r="N846">
        <v>159</v>
      </c>
      <c r="O846" t="b">
        <v>1</v>
      </c>
      <c r="P846" t="s">
        <v>8277</v>
      </c>
      <c r="Q846" s="6">
        <f t="shared" si="80"/>
        <v>1.9413333333333334</v>
      </c>
      <c r="R846" s="8">
        <f t="shared" si="81"/>
        <v>36.628930817610062</v>
      </c>
      <c r="S846" t="str">
        <f t="shared" si="82"/>
        <v>music</v>
      </c>
      <c r="T846" t="str">
        <f t="shared" si="83"/>
        <v>metal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 t="shared" si="78"/>
        <v>42618.165972222225</v>
      </c>
      <c r="K847">
        <v>1469595396</v>
      </c>
      <c r="L847" s="10">
        <f t="shared" si="79"/>
        <v>42618.165972222225</v>
      </c>
      <c r="M847" t="b">
        <v>0</v>
      </c>
      <c r="N847">
        <v>177</v>
      </c>
      <c r="O847" t="b">
        <v>1</v>
      </c>
      <c r="P847" t="s">
        <v>8277</v>
      </c>
      <c r="Q847" s="6">
        <f t="shared" si="80"/>
        <v>1.203802</v>
      </c>
      <c r="R847" s="8">
        <f t="shared" si="81"/>
        <v>34.005706214689269</v>
      </c>
      <c r="S847" t="str">
        <f t="shared" si="82"/>
        <v>music</v>
      </c>
      <c r="T847" t="str">
        <f t="shared" si="83"/>
        <v>metal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0">
        <f t="shared" si="78"/>
        <v>41708.583333333336</v>
      </c>
      <c r="K848">
        <v>1393233855</v>
      </c>
      <c r="L848" s="10">
        <f t="shared" si="79"/>
        <v>41708.583333333336</v>
      </c>
      <c r="M848" t="b">
        <v>0</v>
      </c>
      <c r="N848">
        <v>47</v>
      </c>
      <c r="O848" t="b">
        <v>1</v>
      </c>
      <c r="P848" t="s">
        <v>8277</v>
      </c>
      <c r="Q848" s="6">
        <f t="shared" si="80"/>
        <v>1.2200090909090908</v>
      </c>
      <c r="R848" s="8">
        <f t="shared" si="81"/>
        <v>28.553404255319148</v>
      </c>
      <c r="S848" t="str">
        <f t="shared" si="82"/>
        <v>music</v>
      </c>
      <c r="T848" t="str">
        <f t="shared" si="83"/>
        <v>metal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 t="shared" si="78"/>
        <v>42195.79833333334</v>
      </c>
      <c r="K849">
        <v>1433963376</v>
      </c>
      <c r="L849" s="10">
        <f t="shared" si="79"/>
        <v>42195.79833333334</v>
      </c>
      <c r="M849" t="b">
        <v>0</v>
      </c>
      <c r="N849">
        <v>1</v>
      </c>
      <c r="O849" t="b">
        <v>1</v>
      </c>
      <c r="P849" t="s">
        <v>8277</v>
      </c>
      <c r="Q849" s="6">
        <f t="shared" si="80"/>
        <v>1</v>
      </c>
      <c r="R849" s="8">
        <f t="shared" si="81"/>
        <v>10</v>
      </c>
      <c r="S849" t="str">
        <f t="shared" si="82"/>
        <v>music</v>
      </c>
      <c r="T849" t="str">
        <f t="shared" si="83"/>
        <v>metal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 t="shared" si="78"/>
        <v>42108.792048611111</v>
      </c>
      <c r="K850">
        <v>1426446033</v>
      </c>
      <c r="L850" s="10">
        <f t="shared" si="79"/>
        <v>42108.792048611111</v>
      </c>
      <c r="M850" t="b">
        <v>0</v>
      </c>
      <c r="N850">
        <v>16</v>
      </c>
      <c r="O850" t="b">
        <v>1</v>
      </c>
      <c r="P850" t="s">
        <v>8277</v>
      </c>
      <c r="Q850" s="6">
        <f t="shared" si="80"/>
        <v>1</v>
      </c>
      <c r="R850" s="8">
        <f t="shared" si="81"/>
        <v>18.75</v>
      </c>
      <c r="S850" t="str">
        <f t="shared" si="82"/>
        <v>music</v>
      </c>
      <c r="T850" t="str">
        <f t="shared" si="83"/>
        <v>metal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 t="shared" si="78"/>
        <v>42079.107222222221</v>
      </c>
      <c r="K851">
        <v>1424057664</v>
      </c>
      <c r="L851" s="10">
        <f t="shared" si="79"/>
        <v>42079.107222222221</v>
      </c>
      <c r="M851" t="b">
        <v>0</v>
      </c>
      <c r="N851">
        <v>115</v>
      </c>
      <c r="O851" t="b">
        <v>1</v>
      </c>
      <c r="P851" t="s">
        <v>8277</v>
      </c>
      <c r="Q851" s="6">
        <f t="shared" si="80"/>
        <v>1.1990000000000001</v>
      </c>
      <c r="R851" s="8">
        <f t="shared" si="81"/>
        <v>41.704347826086959</v>
      </c>
      <c r="S851" t="str">
        <f t="shared" si="82"/>
        <v>music</v>
      </c>
      <c r="T851" t="str">
        <f t="shared" si="83"/>
        <v>metal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 t="shared" si="78"/>
        <v>42485.207638888889</v>
      </c>
      <c r="K852">
        <v>1458762717</v>
      </c>
      <c r="L852" s="10">
        <f t="shared" si="79"/>
        <v>42485.207638888889</v>
      </c>
      <c r="M852" t="b">
        <v>0</v>
      </c>
      <c r="N852">
        <v>133</v>
      </c>
      <c r="O852" t="b">
        <v>1</v>
      </c>
      <c r="P852" t="s">
        <v>8277</v>
      </c>
      <c r="Q852" s="6">
        <f t="shared" si="80"/>
        <v>1.55175</v>
      </c>
      <c r="R852" s="8">
        <f t="shared" si="81"/>
        <v>46.669172932330824</v>
      </c>
      <c r="S852" t="str">
        <f t="shared" si="82"/>
        <v>music</v>
      </c>
      <c r="T852" t="str">
        <f t="shared" si="83"/>
        <v>metal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0">
        <f t="shared" si="78"/>
        <v>42582.822916666672</v>
      </c>
      <c r="K853">
        <v>1464815253</v>
      </c>
      <c r="L853" s="10">
        <f t="shared" si="79"/>
        <v>42582.822916666672</v>
      </c>
      <c r="M853" t="b">
        <v>0</v>
      </c>
      <c r="N853">
        <v>70</v>
      </c>
      <c r="O853" t="b">
        <v>1</v>
      </c>
      <c r="P853" t="s">
        <v>8277</v>
      </c>
      <c r="Q853" s="6">
        <f t="shared" si="80"/>
        <v>1.3045</v>
      </c>
      <c r="R853" s="8">
        <f t="shared" si="81"/>
        <v>37.271428571428572</v>
      </c>
      <c r="S853" t="str">
        <f t="shared" si="82"/>
        <v>music</v>
      </c>
      <c r="T853" t="str">
        <f t="shared" si="83"/>
        <v>metal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 t="shared" si="78"/>
        <v>42667.875</v>
      </c>
      <c r="K854">
        <v>1476386395</v>
      </c>
      <c r="L854" s="10">
        <f t="shared" si="79"/>
        <v>42667.875</v>
      </c>
      <c r="M854" t="b">
        <v>0</v>
      </c>
      <c r="N854">
        <v>62</v>
      </c>
      <c r="O854" t="b">
        <v>1</v>
      </c>
      <c r="P854" t="s">
        <v>8277</v>
      </c>
      <c r="Q854" s="6">
        <f t="shared" si="80"/>
        <v>1.0497142857142858</v>
      </c>
      <c r="R854" s="8">
        <f t="shared" si="81"/>
        <v>59.258064516129032</v>
      </c>
      <c r="S854" t="str">
        <f t="shared" si="82"/>
        <v>music</v>
      </c>
      <c r="T854" t="str">
        <f t="shared" si="83"/>
        <v>metal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 t="shared" si="78"/>
        <v>42051.832280092596</v>
      </c>
      <c r="K855">
        <v>1421524709</v>
      </c>
      <c r="L855" s="10">
        <f t="shared" si="79"/>
        <v>42051.832280092596</v>
      </c>
      <c r="M855" t="b">
        <v>0</v>
      </c>
      <c r="N855">
        <v>10</v>
      </c>
      <c r="O855" t="b">
        <v>1</v>
      </c>
      <c r="P855" t="s">
        <v>8277</v>
      </c>
      <c r="Q855" s="6">
        <f t="shared" si="80"/>
        <v>1</v>
      </c>
      <c r="R855" s="8">
        <f t="shared" si="81"/>
        <v>30</v>
      </c>
      <c r="S855" t="str">
        <f t="shared" si="82"/>
        <v>music</v>
      </c>
      <c r="T855" t="str">
        <f t="shared" si="83"/>
        <v>metal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 t="shared" si="78"/>
        <v>42732.212337962963</v>
      </c>
      <c r="K856">
        <v>1480309546</v>
      </c>
      <c r="L856" s="10">
        <f t="shared" si="79"/>
        <v>42732.212337962963</v>
      </c>
      <c r="M856" t="b">
        <v>0</v>
      </c>
      <c r="N856">
        <v>499</v>
      </c>
      <c r="O856" t="b">
        <v>1</v>
      </c>
      <c r="P856" t="s">
        <v>8277</v>
      </c>
      <c r="Q856" s="6">
        <f t="shared" si="80"/>
        <v>1.1822050359712231</v>
      </c>
      <c r="R856" s="8">
        <f t="shared" si="81"/>
        <v>65.8623246492986</v>
      </c>
      <c r="S856" t="str">
        <f t="shared" si="82"/>
        <v>music</v>
      </c>
      <c r="T856" t="str">
        <f t="shared" si="83"/>
        <v>metal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 t="shared" si="78"/>
        <v>42575.125196759262</v>
      </c>
      <c r="K857">
        <v>1466737217</v>
      </c>
      <c r="L857" s="10">
        <f t="shared" si="79"/>
        <v>42575.125196759262</v>
      </c>
      <c r="M857" t="b">
        <v>0</v>
      </c>
      <c r="N857">
        <v>47</v>
      </c>
      <c r="O857" t="b">
        <v>1</v>
      </c>
      <c r="P857" t="s">
        <v>8277</v>
      </c>
      <c r="Q857" s="6">
        <f t="shared" si="80"/>
        <v>1.0344827586206897</v>
      </c>
      <c r="R857" s="8">
        <f t="shared" si="81"/>
        <v>31.914893617021278</v>
      </c>
      <c r="S857" t="str">
        <f t="shared" si="82"/>
        <v>music</v>
      </c>
      <c r="T857" t="str">
        <f t="shared" si="83"/>
        <v>metal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0">
        <f t="shared" si="78"/>
        <v>42668.791666666672</v>
      </c>
      <c r="K858">
        <v>1472282956</v>
      </c>
      <c r="L858" s="10">
        <f t="shared" si="79"/>
        <v>42668.791666666672</v>
      </c>
      <c r="M858" t="b">
        <v>0</v>
      </c>
      <c r="N858">
        <v>28</v>
      </c>
      <c r="O858" t="b">
        <v>1</v>
      </c>
      <c r="P858" t="s">
        <v>8277</v>
      </c>
      <c r="Q858" s="6">
        <f t="shared" si="80"/>
        <v>2.1800000000000002</v>
      </c>
      <c r="R858" s="8">
        <f t="shared" si="81"/>
        <v>19.464285714285715</v>
      </c>
      <c r="S858" t="str">
        <f t="shared" si="82"/>
        <v>music</v>
      </c>
      <c r="T858" t="str">
        <f t="shared" si="83"/>
        <v>metal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0">
        <f t="shared" si="78"/>
        <v>42333.623043981483</v>
      </c>
      <c r="K859">
        <v>1444831031</v>
      </c>
      <c r="L859" s="10">
        <f t="shared" si="79"/>
        <v>42333.623043981483</v>
      </c>
      <c r="M859" t="b">
        <v>0</v>
      </c>
      <c r="N859">
        <v>24</v>
      </c>
      <c r="O859" t="b">
        <v>1</v>
      </c>
      <c r="P859" t="s">
        <v>8277</v>
      </c>
      <c r="Q859" s="6">
        <f t="shared" si="80"/>
        <v>1</v>
      </c>
      <c r="R859" s="8">
        <f t="shared" si="81"/>
        <v>50</v>
      </c>
      <c r="S859" t="str">
        <f t="shared" si="82"/>
        <v>music</v>
      </c>
      <c r="T859" t="str">
        <f t="shared" si="83"/>
        <v>metal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0">
        <f t="shared" si="78"/>
        <v>42109.957638888889</v>
      </c>
      <c r="K860">
        <v>1426528418</v>
      </c>
      <c r="L860" s="10">
        <f t="shared" si="79"/>
        <v>42109.957638888889</v>
      </c>
      <c r="M860" t="b">
        <v>0</v>
      </c>
      <c r="N860">
        <v>76</v>
      </c>
      <c r="O860" t="b">
        <v>1</v>
      </c>
      <c r="P860" t="s">
        <v>8277</v>
      </c>
      <c r="Q860" s="6">
        <f t="shared" si="80"/>
        <v>1.4400583333333332</v>
      </c>
      <c r="R860" s="8">
        <f t="shared" si="81"/>
        <v>22.737763157894737</v>
      </c>
      <c r="S860" t="str">
        <f t="shared" si="82"/>
        <v>music</v>
      </c>
      <c r="T860" t="str">
        <f t="shared" si="83"/>
        <v>metal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 t="shared" si="78"/>
        <v>42159</v>
      </c>
      <c r="K861">
        <v>1430768468</v>
      </c>
      <c r="L861" s="10">
        <f t="shared" si="79"/>
        <v>42159</v>
      </c>
      <c r="M861" t="b">
        <v>0</v>
      </c>
      <c r="N861">
        <v>98</v>
      </c>
      <c r="O861" t="b">
        <v>1</v>
      </c>
      <c r="P861" t="s">
        <v>8277</v>
      </c>
      <c r="Q861" s="6">
        <f t="shared" si="80"/>
        <v>1.0467500000000001</v>
      </c>
      <c r="R861" s="8">
        <f t="shared" si="81"/>
        <v>42.724489795918366</v>
      </c>
      <c r="S861" t="str">
        <f t="shared" si="82"/>
        <v>music</v>
      </c>
      <c r="T861" t="str">
        <f t="shared" si="83"/>
        <v>metal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 t="shared" si="78"/>
        <v>41600.524456018517</v>
      </c>
      <c r="K862">
        <v>1382528113</v>
      </c>
      <c r="L862" s="10">
        <f t="shared" si="79"/>
        <v>41600.524456018517</v>
      </c>
      <c r="M862" t="b">
        <v>0</v>
      </c>
      <c r="N862">
        <v>48</v>
      </c>
      <c r="O862" t="b">
        <v>0</v>
      </c>
      <c r="P862" t="s">
        <v>8278</v>
      </c>
      <c r="Q862" s="6">
        <f t="shared" si="80"/>
        <v>0.18142857142857144</v>
      </c>
      <c r="R862" s="8">
        <f t="shared" si="81"/>
        <v>52.916666666666664</v>
      </c>
      <c r="S862" t="str">
        <f t="shared" si="82"/>
        <v>music</v>
      </c>
      <c r="T862" t="str">
        <f t="shared" si="83"/>
        <v>jazz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 t="shared" si="78"/>
        <v>42629.965324074074</v>
      </c>
      <c r="K863">
        <v>1471475404</v>
      </c>
      <c r="L863" s="10">
        <f t="shared" si="79"/>
        <v>42629.965324074074</v>
      </c>
      <c r="M863" t="b">
        <v>0</v>
      </c>
      <c r="N863">
        <v>2</v>
      </c>
      <c r="O863" t="b">
        <v>0</v>
      </c>
      <c r="P863" t="s">
        <v>8278</v>
      </c>
      <c r="Q863" s="6">
        <f t="shared" si="80"/>
        <v>2.2444444444444444E-2</v>
      </c>
      <c r="R863" s="8">
        <f t="shared" si="81"/>
        <v>50.5</v>
      </c>
      <c r="S863" t="str">
        <f t="shared" si="82"/>
        <v>music</v>
      </c>
      <c r="T863" t="str">
        <f t="shared" si="83"/>
        <v>jazz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0">
        <f t="shared" si="78"/>
        <v>41589.596620370372</v>
      </c>
      <c r="K864">
        <v>1381583948</v>
      </c>
      <c r="L864" s="10">
        <f t="shared" si="79"/>
        <v>41589.596620370372</v>
      </c>
      <c r="M864" t="b">
        <v>0</v>
      </c>
      <c r="N864">
        <v>4</v>
      </c>
      <c r="O864" t="b">
        <v>0</v>
      </c>
      <c r="P864" t="s">
        <v>8278</v>
      </c>
      <c r="Q864" s="6">
        <f t="shared" si="80"/>
        <v>3.3999999999999998E-3</v>
      </c>
      <c r="R864" s="8">
        <f t="shared" si="81"/>
        <v>42.5</v>
      </c>
      <c r="S864" t="str">
        <f t="shared" si="82"/>
        <v>music</v>
      </c>
      <c r="T864" t="str">
        <f t="shared" si="83"/>
        <v>jazz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 t="shared" si="78"/>
        <v>40951.117662037039</v>
      </c>
      <c r="K865">
        <v>1326422966</v>
      </c>
      <c r="L865" s="10">
        <f t="shared" si="79"/>
        <v>40951.117662037039</v>
      </c>
      <c r="M865" t="b">
        <v>0</v>
      </c>
      <c r="N865">
        <v>5</v>
      </c>
      <c r="O865" t="b">
        <v>0</v>
      </c>
      <c r="P865" t="s">
        <v>8278</v>
      </c>
      <c r="Q865" s="6">
        <f t="shared" si="80"/>
        <v>4.4999999999999998E-2</v>
      </c>
      <c r="R865" s="8">
        <f t="shared" si="81"/>
        <v>18</v>
      </c>
      <c r="S865" t="str">
        <f t="shared" si="82"/>
        <v>music</v>
      </c>
      <c r="T865" t="str">
        <f t="shared" si="83"/>
        <v>jazz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 t="shared" si="78"/>
        <v>41563.415972222225</v>
      </c>
      <c r="K866">
        <v>1379990038</v>
      </c>
      <c r="L866" s="10">
        <f t="shared" si="79"/>
        <v>41563.415972222225</v>
      </c>
      <c r="M866" t="b">
        <v>0</v>
      </c>
      <c r="N866">
        <v>79</v>
      </c>
      <c r="O866" t="b">
        <v>0</v>
      </c>
      <c r="P866" t="s">
        <v>8278</v>
      </c>
      <c r="Q866" s="6">
        <f t="shared" si="80"/>
        <v>0.41538461538461541</v>
      </c>
      <c r="R866" s="8">
        <f t="shared" si="81"/>
        <v>34.177215189873415</v>
      </c>
      <c r="S866" t="str">
        <f t="shared" si="82"/>
        <v>music</v>
      </c>
      <c r="T866" t="str">
        <f t="shared" si="83"/>
        <v>jazz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 t="shared" si="78"/>
        <v>41290.77311342593</v>
      </c>
      <c r="K867">
        <v>1353177197</v>
      </c>
      <c r="L867" s="10">
        <f t="shared" si="79"/>
        <v>41290.77311342593</v>
      </c>
      <c r="M867" t="b">
        <v>0</v>
      </c>
      <c r="N867">
        <v>2</v>
      </c>
      <c r="O867" t="b">
        <v>0</v>
      </c>
      <c r="P867" t="s">
        <v>8278</v>
      </c>
      <c r="Q867" s="6">
        <f t="shared" si="80"/>
        <v>2.0454545454545454E-2</v>
      </c>
      <c r="R867" s="8">
        <f t="shared" si="81"/>
        <v>22.5</v>
      </c>
      <c r="S867" t="str">
        <f t="shared" si="82"/>
        <v>music</v>
      </c>
      <c r="T867" t="str">
        <f t="shared" si="83"/>
        <v>jazz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 t="shared" si="78"/>
        <v>42063.631944444445</v>
      </c>
      <c r="K868">
        <v>1421853518</v>
      </c>
      <c r="L868" s="10">
        <f t="shared" si="79"/>
        <v>42063.631944444445</v>
      </c>
      <c r="M868" t="b">
        <v>0</v>
      </c>
      <c r="N868">
        <v>11</v>
      </c>
      <c r="O868" t="b">
        <v>0</v>
      </c>
      <c r="P868" t="s">
        <v>8278</v>
      </c>
      <c r="Q868" s="6">
        <f t="shared" si="80"/>
        <v>0.18285714285714286</v>
      </c>
      <c r="R868" s="8">
        <f t="shared" si="81"/>
        <v>58.18181818181818</v>
      </c>
      <c r="S868" t="str">
        <f t="shared" si="82"/>
        <v>music</v>
      </c>
      <c r="T868" t="str">
        <f t="shared" si="83"/>
        <v>jazz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 t="shared" si="78"/>
        <v>40148.207638888889</v>
      </c>
      <c r="K869">
        <v>1254450706</v>
      </c>
      <c r="L869" s="10">
        <f t="shared" si="79"/>
        <v>40148.207638888889</v>
      </c>
      <c r="M869" t="b">
        <v>0</v>
      </c>
      <c r="N869">
        <v>11</v>
      </c>
      <c r="O869" t="b">
        <v>0</v>
      </c>
      <c r="P869" t="s">
        <v>8278</v>
      </c>
      <c r="Q869" s="6">
        <f t="shared" si="80"/>
        <v>0.2402</v>
      </c>
      <c r="R869" s="8">
        <f t="shared" si="81"/>
        <v>109.18181818181819</v>
      </c>
      <c r="S869" t="str">
        <f t="shared" si="82"/>
        <v>music</v>
      </c>
      <c r="T869" t="str">
        <f t="shared" si="83"/>
        <v>jazz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 t="shared" si="78"/>
        <v>41646.027754629627</v>
      </c>
      <c r="K870">
        <v>1386463198</v>
      </c>
      <c r="L870" s="10">
        <f t="shared" si="79"/>
        <v>41646.027754629627</v>
      </c>
      <c r="M870" t="b">
        <v>0</v>
      </c>
      <c r="N870">
        <v>1</v>
      </c>
      <c r="O870" t="b">
        <v>0</v>
      </c>
      <c r="P870" t="s">
        <v>8278</v>
      </c>
      <c r="Q870" s="6">
        <f t="shared" si="80"/>
        <v>1.1111111111111111E-3</v>
      </c>
      <c r="R870" s="8">
        <f t="shared" si="81"/>
        <v>50</v>
      </c>
      <c r="S870" t="str">
        <f t="shared" si="82"/>
        <v>music</v>
      </c>
      <c r="T870" t="str">
        <f t="shared" si="83"/>
        <v>jazz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 t="shared" si="78"/>
        <v>41372.803900462961</v>
      </c>
      <c r="K871">
        <v>1362860257</v>
      </c>
      <c r="L871" s="10">
        <f t="shared" si="79"/>
        <v>41372.803900462961</v>
      </c>
      <c r="M871" t="b">
        <v>0</v>
      </c>
      <c r="N871">
        <v>3</v>
      </c>
      <c r="O871" t="b">
        <v>0</v>
      </c>
      <c r="P871" t="s">
        <v>8278</v>
      </c>
      <c r="Q871" s="6">
        <f t="shared" si="80"/>
        <v>0.11818181818181818</v>
      </c>
      <c r="R871" s="8">
        <f t="shared" si="81"/>
        <v>346.66666666666669</v>
      </c>
      <c r="S871" t="str">
        <f t="shared" si="82"/>
        <v>music</v>
      </c>
      <c r="T871" t="str">
        <f t="shared" si="83"/>
        <v>jazz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0">
        <f t="shared" si="78"/>
        <v>41518.022256944445</v>
      </c>
      <c r="K872">
        <v>1375403523</v>
      </c>
      <c r="L872" s="10">
        <f t="shared" si="79"/>
        <v>41518.022256944445</v>
      </c>
      <c r="M872" t="b">
        <v>0</v>
      </c>
      <c r="N872">
        <v>5</v>
      </c>
      <c r="O872" t="b">
        <v>0</v>
      </c>
      <c r="P872" t="s">
        <v>8278</v>
      </c>
      <c r="Q872" s="6">
        <f t="shared" si="80"/>
        <v>3.0999999999999999E-3</v>
      </c>
      <c r="R872" s="8">
        <f t="shared" si="81"/>
        <v>12.4</v>
      </c>
      <c r="S872" t="str">
        <f t="shared" si="82"/>
        <v>music</v>
      </c>
      <c r="T872" t="str">
        <f t="shared" si="83"/>
        <v>jazz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 t="shared" si="78"/>
        <v>41607.602951388886</v>
      </c>
      <c r="K873">
        <v>1383139695</v>
      </c>
      <c r="L873" s="10">
        <f t="shared" si="79"/>
        <v>41607.602951388886</v>
      </c>
      <c r="M873" t="b">
        <v>0</v>
      </c>
      <c r="N873">
        <v>12</v>
      </c>
      <c r="O873" t="b">
        <v>0</v>
      </c>
      <c r="P873" t="s">
        <v>8278</v>
      </c>
      <c r="Q873" s="6">
        <f t="shared" si="80"/>
        <v>5.4166666666666669E-2</v>
      </c>
      <c r="R873" s="8">
        <f t="shared" si="81"/>
        <v>27.083333333333332</v>
      </c>
      <c r="S873" t="str">
        <f t="shared" si="82"/>
        <v>music</v>
      </c>
      <c r="T873" t="str">
        <f t="shared" si="83"/>
        <v>jazz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 t="shared" si="78"/>
        <v>40612.825543981482</v>
      </c>
      <c r="K874">
        <v>1295898527</v>
      </c>
      <c r="L874" s="10">
        <f t="shared" si="79"/>
        <v>40612.825543981482</v>
      </c>
      <c r="M874" t="b">
        <v>0</v>
      </c>
      <c r="N874">
        <v>2</v>
      </c>
      <c r="O874" t="b">
        <v>0</v>
      </c>
      <c r="P874" t="s">
        <v>8278</v>
      </c>
      <c r="Q874" s="6">
        <f t="shared" si="80"/>
        <v>8.1250000000000003E-3</v>
      </c>
      <c r="R874" s="8">
        <f t="shared" si="81"/>
        <v>32.5</v>
      </c>
      <c r="S874" t="str">
        <f t="shared" si="82"/>
        <v>music</v>
      </c>
      <c r="T874" t="str">
        <f t="shared" si="83"/>
        <v>jazz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 t="shared" si="78"/>
        <v>41224.208796296298</v>
      </c>
      <c r="K875">
        <v>1349150440</v>
      </c>
      <c r="L875" s="10">
        <f t="shared" si="79"/>
        <v>41224.208796296298</v>
      </c>
      <c r="M875" t="b">
        <v>0</v>
      </c>
      <c r="N875">
        <v>5</v>
      </c>
      <c r="O875" t="b">
        <v>0</v>
      </c>
      <c r="P875" t="s">
        <v>8278</v>
      </c>
      <c r="Q875" s="6">
        <f t="shared" si="80"/>
        <v>1.2857142857142857E-2</v>
      </c>
      <c r="R875" s="8">
        <f t="shared" si="81"/>
        <v>9</v>
      </c>
      <c r="S875" t="str">
        <f t="shared" si="82"/>
        <v>music</v>
      </c>
      <c r="T875" t="str">
        <f t="shared" si="83"/>
        <v>jazz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 t="shared" si="78"/>
        <v>41398.583726851852</v>
      </c>
      <c r="K876">
        <v>1365084034</v>
      </c>
      <c r="L876" s="10">
        <f t="shared" si="79"/>
        <v>41398.583726851852</v>
      </c>
      <c r="M876" t="b">
        <v>0</v>
      </c>
      <c r="N876">
        <v>21</v>
      </c>
      <c r="O876" t="b">
        <v>0</v>
      </c>
      <c r="P876" t="s">
        <v>8278</v>
      </c>
      <c r="Q876" s="6">
        <f t="shared" si="80"/>
        <v>0.24333333333333335</v>
      </c>
      <c r="R876" s="8">
        <f t="shared" si="81"/>
        <v>34.761904761904759</v>
      </c>
      <c r="S876" t="str">
        <f t="shared" si="82"/>
        <v>music</v>
      </c>
      <c r="T876" t="str">
        <f t="shared" si="83"/>
        <v>jazz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 t="shared" si="78"/>
        <v>42268.723738425921</v>
      </c>
      <c r="K877">
        <v>1441128131</v>
      </c>
      <c r="L877" s="10">
        <f t="shared" si="79"/>
        <v>42268.723738425921</v>
      </c>
      <c r="M877" t="b">
        <v>0</v>
      </c>
      <c r="N877">
        <v>0</v>
      </c>
      <c r="O877" t="b">
        <v>0</v>
      </c>
      <c r="P877" t="s">
        <v>8278</v>
      </c>
      <c r="Q877" s="6">
        <f t="shared" si="80"/>
        <v>0</v>
      </c>
      <c r="R877" s="8">
        <f t="shared" si="81"/>
        <v>0</v>
      </c>
      <c r="S877" t="str">
        <f t="shared" si="82"/>
        <v>music</v>
      </c>
      <c r="T877" t="str">
        <f t="shared" si="83"/>
        <v>jazz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0">
        <f t="shared" si="78"/>
        <v>41309.496840277774</v>
      </c>
      <c r="K878">
        <v>1357127727</v>
      </c>
      <c r="L878" s="10">
        <f t="shared" si="79"/>
        <v>41309.496840277774</v>
      </c>
      <c r="M878" t="b">
        <v>0</v>
      </c>
      <c r="N878">
        <v>45</v>
      </c>
      <c r="O878" t="b">
        <v>0</v>
      </c>
      <c r="P878" t="s">
        <v>8278</v>
      </c>
      <c r="Q878" s="6">
        <f t="shared" si="80"/>
        <v>0.40799492385786801</v>
      </c>
      <c r="R878" s="8">
        <f t="shared" si="81"/>
        <v>28.577777777777779</v>
      </c>
      <c r="S878" t="str">
        <f t="shared" si="82"/>
        <v>music</v>
      </c>
      <c r="T878" t="str">
        <f t="shared" si="83"/>
        <v>jazz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 t="shared" si="78"/>
        <v>41627.788888888892</v>
      </c>
      <c r="K879">
        <v>1384887360</v>
      </c>
      <c r="L879" s="10">
        <f t="shared" si="79"/>
        <v>41627.788888888892</v>
      </c>
      <c r="M879" t="b">
        <v>0</v>
      </c>
      <c r="N879">
        <v>29</v>
      </c>
      <c r="O879" t="b">
        <v>0</v>
      </c>
      <c r="P879" t="s">
        <v>8278</v>
      </c>
      <c r="Q879" s="6">
        <f t="shared" si="80"/>
        <v>0.67549999999999999</v>
      </c>
      <c r="R879" s="8">
        <f t="shared" si="81"/>
        <v>46.586206896551722</v>
      </c>
      <c r="S879" t="str">
        <f t="shared" si="82"/>
        <v>music</v>
      </c>
      <c r="T879" t="str">
        <f t="shared" si="83"/>
        <v>jazz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 t="shared" si="78"/>
        <v>40535.232916666668</v>
      </c>
      <c r="K880">
        <v>1290490524</v>
      </c>
      <c r="L880" s="10">
        <f t="shared" si="79"/>
        <v>40535.232916666668</v>
      </c>
      <c r="M880" t="b">
        <v>0</v>
      </c>
      <c r="N880">
        <v>2</v>
      </c>
      <c r="O880" t="b">
        <v>0</v>
      </c>
      <c r="P880" t="s">
        <v>8278</v>
      </c>
      <c r="Q880" s="6">
        <f t="shared" si="80"/>
        <v>1.2999999999999999E-2</v>
      </c>
      <c r="R880" s="8">
        <f t="shared" si="81"/>
        <v>32.5</v>
      </c>
      <c r="S880" t="str">
        <f t="shared" si="82"/>
        <v>music</v>
      </c>
      <c r="T880" t="str">
        <f t="shared" si="83"/>
        <v>jazz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 t="shared" si="78"/>
        <v>41058.829918981479</v>
      </c>
      <c r="K881">
        <v>1336506905</v>
      </c>
      <c r="L881" s="10">
        <f t="shared" si="79"/>
        <v>41058.829918981479</v>
      </c>
      <c r="M881" t="b">
        <v>0</v>
      </c>
      <c r="N881">
        <v>30</v>
      </c>
      <c r="O881" t="b">
        <v>0</v>
      </c>
      <c r="P881" t="s">
        <v>8278</v>
      </c>
      <c r="Q881" s="6">
        <f t="shared" si="80"/>
        <v>0.30666666666666664</v>
      </c>
      <c r="R881" s="8">
        <f t="shared" si="81"/>
        <v>21.466666666666665</v>
      </c>
      <c r="S881" t="str">
        <f t="shared" si="82"/>
        <v>music</v>
      </c>
      <c r="T881" t="str">
        <f t="shared" si="83"/>
        <v>jazz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 t="shared" si="78"/>
        <v>41212.32104166667</v>
      </c>
      <c r="K882">
        <v>1348731738</v>
      </c>
      <c r="L882" s="10">
        <f t="shared" si="79"/>
        <v>41212.32104166667</v>
      </c>
      <c r="M882" t="b">
        <v>0</v>
      </c>
      <c r="N882">
        <v>8</v>
      </c>
      <c r="O882" t="b">
        <v>0</v>
      </c>
      <c r="P882" t="s">
        <v>8279</v>
      </c>
      <c r="Q882" s="6">
        <f t="shared" si="80"/>
        <v>2.9894179894179893E-2</v>
      </c>
      <c r="R882" s="8">
        <f t="shared" si="81"/>
        <v>14.125</v>
      </c>
      <c r="S882" t="str">
        <f t="shared" si="82"/>
        <v>music</v>
      </c>
      <c r="T882" t="str">
        <f t="shared" si="83"/>
        <v>indie rock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 t="shared" si="78"/>
        <v>40922.25099537037</v>
      </c>
      <c r="K883">
        <v>1322632886</v>
      </c>
      <c r="L883" s="10">
        <f t="shared" si="79"/>
        <v>40922.25099537037</v>
      </c>
      <c r="M883" t="b">
        <v>0</v>
      </c>
      <c r="N883">
        <v>1</v>
      </c>
      <c r="O883" t="b">
        <v>0</v>
      </c>
      <c r="P883" t="s">
        <v>8279</v>
      </c>
      <c r="Q883" s="6">
        <f t="shared" si="80"/>
        <v>8.0000000000000002E-3</v>
      </c>
      <c r="R883" s="8">
        <f t="shared" si="81"/>
        <v>30</v>
      </c>
      <c r="S883" t="str">
        <f t="shared" si="82"/>
        <v>music</v>
      </c>
      <c r="T883" t="str">
        <f t="shared" si="83"/>
        <v>indie rock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 t="shared" si="78"/>
        <v>40792.860532407409</v>
      </c>
      <c r="K884">
        <v>1312490350</v>
      </c>
      <c r="L884" s="10">
        <f t="shared" si="79"/>
        <v>40792.860532407409</v>
      </c>
      <c r="M884" t="b">
        <v>0</v>
      </c>
      <c r="N884">
        <v>14</v>
      </c>
      <c r="O884" t="b">
        <v>0</v>
      </c>
      <c r="P884" t="s">
        <v>8279</v>
      </c>
      <c r="Q884" s="6">
        <f t="shared" si="80"/>
        <v>0.20133333333333334</v>
      </c>
      <c r="R884" s="8">
        <f t="shared" si="81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 t="shared" si="78"/>
        <v>42431.935590277775</v>
      </c>
      <c r="K885">
        <v>1451773635</v>
      </c>
      <c r="L885" s="10">
        <f t="shared" si="79"/>
        <v>42431.935590277775</v>
      </c>
      <c r="M885" t="b">
        <v>0</v>
      </c>
      <c r="N885">
        <v>24</v>
      </c>
      <c r="O885" t="b">
        <v>0</v>
      </c>
      <c r="P885" t="s">
        <v>8279</v>
      </c>
      <c r="Q885" s="6">
        <f t="shared" si="80"/>
        <v>0.4002</v>
      </c>
      <c r="R885" s="8">
        <f t="shared" si="81"/>
        <v>83.375</v>
      </c>
      <c r="S885" t="str">
        <f t="shared" si="82"/>
        <v>music</v>
      </c>
      <c r="T885" t="str">
        <f t="shared" si="83"/>
        <v>indie rock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 t="shared" si="78"/>
        <v>41041.104861111111</v>
      </c>
      <c r="K886">
        <v>1331666146</v>
      </c>
      <c r="L886" s="10">
        <f t="shared" si="79"/>
        <v>41041.104861111111</v>
      </c>
      <c r="M886" t="b">
        <v>0</v>
      </c>
      <c r="N886">
        <v>2</v>
      </c>
      <c r="O886" t="b">
        <v>0</v>
      </c>
      <c r="P886" t="s">
        <v>8279</v>
      </c>
      <c r="Q886" s="6">
        <f t="shared" si="80"/>
        <v>0.01</v>
      </c>
      <c r="R886" s="8">
        <f t="shared" si="81"/>
        <v>10</v>
      </c>
      <c r="S886" t="str">
        <f t="shared" si="82"/>
        <v>music</v>
      </c>
      <c r="T886" t="str">
        <f t="shared" si="83"/>
        <v>indie rock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 t="shared" si="78"/>
        <v>42734.941099537042</v>
      </c>
      <c r="K887">
        <v>1481322911</v>
      </c>
      <c r="L887" s="10">
        <f t="shared" si="79"/>
        <v>42734.941099537042</v>
      </c>
      <c r="M887" t="b">
        <v>0</v>
      </c>
      <c r="N887">
        <v>21</v>
      </c>
      <c r="O887" t="b">
        <v>0</v>
      </c>
      <c r="P887" t="s">
        <v>8279</v>
      </c>
      <c r="Q887" s="6">
        <f t="shared" si="80"/>
        <v>0.75</v>
      </c>
      <c r="R887" s="8">
        <f t="shared" si="81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 t="shared" si="78"/>
        <v>42628.870520833334</v>
      </c>
      <c r="K888">
        <v>1471812813</v>
      </c>
      <c r="L888" s="10">
        <f t="shared" si="79"/>
        <v>42628.870520833334</v>
      </c>
      <c r="M888" t="b">
        <v>0</v>
      </c>
      <c r="N888">
        <v>7</v>
      </c>
      <c r="O888" t="b">
        <v>0</v>
      </c>
      <c r="P888" t="s">
        <v>8279</v>
      </c>
      <c r="Q888" s="6">
        <f t="shared" si="80"/>
        <v>0.41</v>
      </c>
      <c r="R888" s="8">
        <f t="shared" si="81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 t="shared" si="78"/>
        <v>41056.958969907406</v>
      </c>
      <c r="K889">
        <v>1335567655</v>
      </c>
      <c r="L889" s="10">
        <f t="shared" si="79"/>
        <v>41056.958969907406</v>
      </c>
      <c r="M889" t="b">
        <v>0</v>
      </c>
      <c r="N889">
        <v>0</v>
      </c>
      <c r="O889" t="b">
        <v>0</v>
      </c>
      <c r="P889" t="s">
        <v>8279</v>
      </c>
      <c r="Q889" s="6">
        <f t="shared" si="80"/>
        <v>0</v>
      </c>
      <c r="R889" s="8">
        <f t="shared" si="81"/>
        <v>0</v>
      </c>
      <c r="S889" t="str">
        <f t="shared" si="82"/>
        <v>music</v>
      </c>
      <c r="T889" t="str">
        <f t="shared" si="83"/>
        <v>indie rock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 t="shared" si="78"/>
        <v>40787.25</v>
      </c>
      <c r="K890">
        <v>1311789885</v>
      </c>
      <c r="L890" s="10">
        <f t="shared" si="79"/>
        <v>40787.25</v>
      </c>
      <c r="M890" t="b">
        <v>0</v>
      </c>
      <c r="N890">
        <v>4</v>
      </c>
      <c r="O890" t="b">
        <v>0</v>
      </c>
      <c r="P890" t="s">
        <v>8279</v>
      </c>
      <c r="Q890" s="6">
        <f t="shared" si="80"/>
        <v>7.1999999999999995E-2</v>
      </c>
      <c r="R890" s="8">
        <f t="shared" si="81"/>
        <v>18</v>
      </c>
      <c r="S890" t="str">
        <f t="shared" si="82"/>
        <v>music</v>
      </c>
      <c r="T890" t="str">
        <f t="shared" si="83"/>
        <v>indie rock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 t="shared" si="78"/>
        <v>41917.784062500003</v>
      </c>
      <c r="K891">
        <v>1409942943</v>
      </c>
      <c r="L891" s="10">
        <f t="shared" si="79"/>
        <v>41917.784062500003</v>
      </c>
      <c r="M891" t="b">
        <v>0</v>
      </c>
      <c r="N891">
        <v>32</v>
      </c>
      <c r="O891" t="b">
        <v>0</v>
      </c>
      <c r="P891" t="s">
        <v>8279</v>
      </c>
      <c r="Q891" s="6">
        <f t="shared" si="80"/>
        <v>9.4412800000000005E-2</v>
      </c>
      <c r="R891" s="8">
        <f t="shared" si="81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 t="shared" si="78"/>
        <v>41599.740497685183</v>
      </c>
      <c r="K892">
        <v>1382460379</v>
      </c>
      <c r="L892" s="10">
        <f t="shared" si="79"/>
        <v>41599.740497685183</v>
      </c>
      <c r="M892" t="b">
        <v>0</v>
      </c>
      <c r="N892">
        <v>4</v>
      </c>
      <c r="O892" t="b">
        <v>0</v>
      </c>
      <c r="P892" t="s">
        <v>8279</v>
      </c>
      <c r="Q892" s="6">
        <f t="shared" si="80"/>
        <v>4.1666666666666664E-2</v>
      </c>
      <c r="R892" s="8">
        <f t="shared" si="81"/>
        <v>31.25</v>
      </c>
      <c r="S892" t="str">
        <f t="shared" si="82"/>
        <v>music</v>
      </c>
      <c r="T892" t="str">
        <f t="shared" si="83"/>
        <v>indie rock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 t="shared" si="78"/>
        <v>41872.031597222223</v>
      </c>
      <c r="K893">
        <v>1405989930</v>
      </c>
      <c r="L893" s="10">
        <f t="shared" si="79"/>
        <v>41872.031597222223</v>
      </c>
      <c r="M893" t="b">
        <v>0</v>
      </c>
      <c r="N893">
        <v>9</v>
      </c>
      <c r="O893" t="b">
        <v>0</v>
      </c>
      <c r="P893" t="s">
        <v>8279</v>
      </c>
      <c r="Q893" s="6">
        <f t="shared" si="80"/>
        <v>3.2500000000000001E-2</v>
      </c>
      <c r="R893" s="8">
        <f t="shared" si="81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 t="shared" si="78"/>
        <v>40391.166666666664</v>
      </c>
      <c r="K894">
        <v>1273121283</v>
      </c>
      <c r="L894" s="10">
        <f t="shared" si="79"/>
        <v>40391.166666666664</v>
      </c>
      <c r="M894" t="b">
        <v>0</v>
      </c>
      <c r="N894">
        <v>17</v>
      </c>
      <c r="O894" t="b">
        <v>0</v>
      </c>
      <c r="P894" t="s">
        <v>8279</v>
      </c>
      <c r="Q894" s="6">
        <f t="shared" si="80"/>
        <v>0.40749999999999997</v>
      </c>
      <c r="R894" s="8">
        <f t="shared" si="81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 t="shared" si="78"/>
        <v>42095.856053240743</v>
      </c>
      <c r="K895">
        <v>1425331963</v>
      </c>
      <c r="L895" s="10">
        <f t="shared" si="79"/>
        <v>42095.856053240743</v>
      </c>
      <c r="M895" t="b">
        <v>0</v>
      </c>
      <c r="N895">
        <v>5</v>
      </c>
      <c r="O895" t="b">
        <v>0</v>
      </c>
      <c r="P895" t="s">
        <v>8279</v>
      </c>
      <c r="Q895" s="6">
        <f t="shared" si="80"/>
        <v>0.1</v>
      </c>
      <c r="R895" s="8">
        <f t="shared" si="81"/>
        <v>40</v>
      </c>
      <c r="S895" t="str">
        <f t="shared" si="82"/>
        <v>music</v>
      </c>
      <c r="T895" t="str">
        <f t="shared" si="83"/>
        <v>indie rock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 t="shared" si="78"/>
        <v>42526.981597222228</v>
      </c>
      <c r="K896">
        <v>1462577610</v>
      </c>
      <c r="L896" s="10">
        <f t="shared" si="79"/>
        <v>42526.981597222228</v>
      </c>
      <c r="M896" t="b">
        <v>0</v>
      </c>
      <c r="N896">
        <v>53</v>
      </c>
      <c r="O896" t="b">
        <v>0</v>
      </c>
      <c r="P896" t="s">
        <v>8279</v>
      </c>
      <c r="Q896" s="6">
        <f t="shared" si="80"/>
        <v>0.39169999999999999</v>
      </c>
      <c r="R896" s="8">
        <f t="shared" si="81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 t="shared" si="78"/>
        <v>40476.127650462964</v>
      </c>
      <c r="K897">
        <v>1284087829</v>
      </c>
      <c r="L897" s="10">
        <f t="shared" si="79"/>
        <v>40476.127650462964</v>
      </c>
      <c r="M897" t="b">
        <v>0</v>
      </c>
      <c r="N897">
        <v>7</v>
      </c>
      <c r="O897" t="b">
        <v>0</v>
      </c>
      <c r="P897" t="s">
        <v>8279</v>
      </c>
      <c r="Q897" s="6">
        <f t="shared" si="80"/>
        <v>2.4375000000000001E-2</v>
      </c>
      <c r="R897" s="8">
        <f t="shared" si="81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 t="shared" si="78"/>
        <v>42244.166666666672</v>
      </c>
      <c r="K898">
        <v>1438549026</v>
      </c>
      <c r="L898" s="10">
        <f t="shared" si="79"/>
        <v>42244.166666666672</v>
      </c>
      <c r="M898" t="b">
        <v>0</v>
      </c>
      <c r="N898">
        <v>72</v>
      </c>
      <c r="O898" t="b">
        <v>0</v>
      </c>
      <c r="P898" t="s">
        <v>8279</v>
      </c>
      <c r="Q898" s="6">
        <f t="shared" si="80"/>
        <v>0.4</v>
      </c>
      <c r="R898" s="8">
        <f t="shared" si="81"/>
        <v>44.444444444444443</v>
      </c>
      <c r="S898" t="str">
        <f t="shared" si="82"/>
        <v>music</v>
      </c>
      <c r="T898" t="str">
        <f t="shared" si="83"/>
        <v>indie rock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 t="shared" ref="J899:J962" si="84">I899/60/60/24 + DATE(1970,1,1)</f>
        <v>41241.730416666665</v>
      </c>
      <c r="K899">
        <v>1351528308</v>
      </c>
      <c r="L899" s="10">
        <f t="shared" ref="L899:L962" si="85">I899/60/60/24 + DATE(1970,1,1)</f>
        <v>41241.730416666665</v>
      </c>
      <c r="M899" t="b">
        <v>0</v>
      </c>
      <c r="N899">
        <v>0</v>
      </c>
      <c r="O899" t="b">
        <v>0</v>
      </c>
      <c r="P899" t="s">
        <v>8279</v>
      </c>
      <c r="Q899" s="6">
        <f t="shared" ref="Q899:Q962" si="86">E899/D899</f>
        <v>0</v>
      </c>
      <c r="R899" s="8">
        <f t="shared" ref="R899:R962" si="87">IFERROR(E899/N899,0)</f>
        <v>0</v>
      </c>
      <c r="S899" t="str">
        <f t="shared" ref="S899:S962" si="88">LEFT(P899,SEARCH("/",P899)-1)</f>
        <v>music</v>
      </c>
      <c r="T899" t="str">
        <f t="shared" ref="T899:T962" si="89">RIGHT(P899,LEN(P899)-SEARCH("/",P899))</f>
        <v>indie rock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 t="shared" si="84"/>
        <v>40923.758217592593</v>
      </c>
      <c r="K900">
        <v>1322763110</v>
      </c>
      <c r="L900" s="10">
        <f t="shared" si="85"/>
        <v>40923.758217592593</v>
      </c>
      <c r="M900" t="b">
        <v>0</v>
      </c>
      <c r="N900">
        <v>2</v>
      </c>
      <c r="O900" t="b">
        <v>0</v>
      </c>
      <c r="P900" t="s">
        <v>8279</v>
      </c>
      <c r="Q900" s="6">
        <f t="shared" si="86"/>
        <v>2.8000000000000001E-2</v>
      </c>
      <c r="R900" s="8">
        <f t="shared" si="87"/>
        <v>35</v>
      </c>
      <c r="S900" t="str">
        <f t="shared" si="88"/>
        <v>music</v>
      </c>
      <c r="T900" t="str">
        <f t="shared" si="89"/>
        <v>indie rock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 t="shared" si="84"/>
        <v>40691.099097222221</v>
      </c>
      <c r="K901">
        <v>1302661362</v>
      </c>
      <c r="L901" s="10">
        <f t="shared" si="85"/>
        <v>40691.099097222221</v>
      </c>
      <c r="M901" t="b">
        <v>0</v>
      </c>
      <c r="N901">
        <v>8</v>
      </c>
      <c r="O901" t="b">
        <v>0</v>
      </c>
      <c r="P901" t="s">
        <v>8279</v>
      </c>
      <c r="Q901" s="6">
        <f t="shared" si="86"/>
        <v>0.37333333333333335</v>
      </c>
      <c r="R901" s="8">
        <f t="shared" si="87"/>
        <v>35</v>
      </c>
      <c r="S901" t="str">
        <f t="shared" si="88"/>
        <v>music</v>
      </c>
      <c r="T901" t="str">
        <f t="shared" si="89"/>
        <v>indie rock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 t="shared" si="84"/>
        <v>42459.807893518519</v>
      </c>
      <c r="K902">
        <v>1456777402</v>
      </c>
      <c r="L902" s="10">
        <f t="shared" si="85"/>
        <v>42459.807893518519</v>
      </c>
      <c r="M902" t="b">
        <v>0</v>
      </c>
      <c r="N902">
        <v>2</v>
      </c>
      <c r="O902" t="b">
        <v>0</v>
      </c>
      <c r="P902" t="s">
        <v>8278</v>
      </c>
      <c r="Q902" s="6">
        <f t="shared" si="86"/>
        <v>4.1999999999999997E-3</v>
      </c>
      <c r="R902" s="8">
        <f t="shared" si="87"/>
        <v>10.5</v>
      </c>
      <c r="S902" t="str">
        <f t="shared" si="88"/>
        <v>music</v>
      </c>
      <c r="T902" t="str">
        <f t="shared" si="89"/>
        <v>jazz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 t="shared" si="84"/>
        <v>40337.799305555556</v>
      </c>
      <c r="K903">
        <v>1272050914</v>
      </c>
      <c r="L903" s="10">
        <f t="shared" si="85"/>
        <v>40337.799305555556</v>
      </c>
      <c r="M903" t="b">
        <v>0</v>
      </c>
      <c r="N903">
        <v>0</v>
      </c>
      <c r="O903" t="b">
        <v>0</v>
      </c>
      <c r="P903" t="s">
        <v>8278</v>
      </c>
      <c r="Q903" s="6">
        <f t="shared" si="86"/>
        <v>0</v>
      </c>
      <c r="R903" s="8">
        <f t="shared" si="87"/>
        <v>0</v>
      </c>
      <c r="S903" t="str">
        <f t="shared" si="88"/>
        <v>music</v>
      </c>
      <c r="T903" t="str">
        <f t="shared" si="89"/>
        <v>jazz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 t="shared" si="84"/>
        <v>41881.645833333336</v>
      </c>
      <c r="K904">
        <v>1404947422</v>
      </c>
      <c r="L904" s="10">
        <f t="shared" si="85"/>
        <v>41881.645833333336</v>
      </c>
      <c r="M904" t="b">
        <v>0</v>
      </c>
      <c r="N904">
        <v>3</v>
      </c>
      <c r="O904" t="b">
        <v>0</v>
      </c>
      <c r="P904" t="s">
        <v>8278</v>
      </c>
      <c r="Q904" s="6">
        <f t="shared" si="86"/>
        <v>3.0000000000000001E-3</v>
      </c>
      <c r="R904" s="8">
        <f t="shared" si="87"/>
        <v>30</v>
      </c>
      <c r="S904" t="str">
        <f t="shared" si="88"/>
        <v>music</v>
      </c>
      <c r="T904" t="str">
        <f t="shared" si="89"/>
        <v>jazz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 t="shared" si="84"/>
        <v>41175.100694444445</v>
      </c>
      <c r="K905">
        <v>1346180780</v>
      </c>
      <c r="L905" s="10">
        <f t="shared" si="85"/>
        <v>41175.100694444445</v>
      </c>
      <c r="M905" t="b">
        <v>0</v>
      </c>
      <c r="N905">
        <v>4</v>
      </c>
      <c r="O905" t="b">
        <v>0</v>
      </c>
      <c r="P905" t="s">
        <v>8278</v>
      </c>
      <c r="Q905" s="6">
        <f t="shared" si="86"/>
        <v>3.2000000000000001E-2</v>
      </c>
      <c r="R905" s="8">
        <f t="shared" si="87"/>
        <v>40</v>
      </c>
      <c r="S905" t="str">
        <f t="shared" si="88"/>
        <v>music</v>
      </c>
      <c r="T905" t="str">
        <f t="shared" si="89"/>
        <v>jazz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 t="shared" si="84"/>
        <v>42372.080289351856</v>
      </c>
      <c r="K906">
        <v>1449194137</v>
      </c>
      <c r="L906" s="10">
        <f t="shared" si="85"/>
        <v>42372.080289351856</v>
      </c>
      <c r="M906" t="b">
        <v>0</v>
      </c>
      <c r="N906">
        <v>3</v>
      </c>
      <c r="O906" t="b">
        <v>0</v>
      </c>
      <c r="P906" t="s">
        <v>8278</v>
      </c>
      <c r="Q906" s="6">
        <f t="shared" si="86"/>
        <v>3.0200000000000001E-3</v>
      </c>
      <c r="R906" s="8">
        <f t="shared" si="87"/>
        <v>50.333333333333336</v>
      </c>
      <c r="S906" t="str">
        <f t="shared" si="88"/>
        <v>music</v>
      </c>
      <c r="T906" t="str">
        <f t="shared" si="89"/>
        <v>jazz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 t="shared" si="84"/>
        <v>40567.239884259259</v>
      </c>
      <c r="K907">
        <v>1290663926</v>
      </c>
      <c r="L907" s="10">
        <f t="shared" si="85"/>
        <v>40567.239884259259</v>
      </c>
      <c r="M907" t="b">
        <v>0</v>
      </c>
      <c r="N907">
        <v>6</v>
      </c>
      <c r="O907" t="b">
        <v>0</v>
      </c>
      <c r="P907" t="s">
        <v>8278</v>
      </c>
      <c r="Q907" s="6">
        <f t="shared" si="86"/>
        <v>3.0153846153846153E-2</v>
      </c>
      <c r="R907" s="8">
        <f t="shared" si="87"/>
        <v>32.666666666666664</v>
      </c>
      <c r="S907" t="str">
        <f t="shared" si="88"/>
        <v>music</v>
      </c>
      <c r="T907" t="str">
        <f t="shared" si="89"/>
        <v>jazz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 t="shared" si="84"/>
        <v>41711.148032407407</v>
      </c>
      <c r="K908">
        <v>1392093190</v>
      </c>
      <c r="L908" s="10">
        <f t="shared" si="85"/>
        <v>41711.148032407407</v>
      </c>
      <c r="M908" t="b">
        <v>0</v>
      </c>
      <c r="N908">
        <v>0</v>
      </c>
      <c r="O908" t="b">
        <v>0</v>
      </c>
      <c r="P908" t="s">
        <v>8278</v>
      </c>
      <c r="Q908" s="6">
        <f t="shared" si="86"/>
        <v>0</v>
      </c>
      <c r="R908" s="8">
        <f t="shared" si="87"/>
        <v>0</v>
      </c>
      <c r="S908" t="str">
        <f t="shared" si="88"/>
        <v>music</v>
      </c>
      <c r="T908" t="str">
        <f t="shared" si="89"/>
        <v>jazz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 t="shared" si="84"/>
        <v>40797.192395833335</v>
      </c>
      <c r="K909">
        <v>1313123823</v>
      </c>
      <c r="L909" s="10">
        <f t="shared" si="85"/>
        <v>40797.192395833335</v>
      </c>
      <c r="M909" t="b">
        <v>0</v>
      </c>
      <c r="N909">
        <v>0</v>
      </c>
      <c r="O909" t="b">
        <v>0</v>
      </c>
      <c r="P909" t="s">
        <v>8278</v>
      </c>
      <c r="Q909" s="6">
        <f t="shared" si="86"/>
        <v>0</v>
      </c>
      <c r="R909" s="8">
        <f t="shared" si="87"/>
        <v>0</v>
      </c>
      <c r="S909" t="str">
        <f t="shared" si="88"/>
        <v>music</v>
      </c>
      <c r="T909" t="str">
        <f t="shared" si="89"/>
        <v>jazz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 t="shared" si="84"/>
        <v>40386.207638888889</v>
      </c>
      <c r="K910">
        <v>1276283655</v>
      </c>
      <c r="L910" s="10">
        <f t="shared" si="85"/>
        <v>40386.207638888889</v>
      </c>
      <c r="M910" t="b">
        <v>0</v>
      </c>
      <c r="N910">
        <v>0</v>
      </c>
      <c r="O910" t="b">
        <v>0</v>
      </c>
      <c r="P910" t="s">
        <v>8278</v>
      </c>
      <c r="Q910" s="6">
        <f t="shared" si="86"/>
        <v>0</v>
      </c>
      <c r="R910" s="8">
        <f t="shared" si="87"/>
        <v>0</v>
      </c>
      <c r="S910" t="str">
        <f t="shared" si="88"/>
        <v>music</v>
      </c>
      <c r="T910" t="str">
        <f t="shared" si="89"/>
        <v>jazz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 t="shared" si="84"/>
        <v>41113.166666666664</v>
      </c>
      <c r="K911">
        <v>1340296440</v>
      </c>
      <c r="L911" s="10">
        <f t="shared" si="85"/>
        <v>41113.166666666664</v>
      </c>
      <c r="M911" t="b">
        <v>0</v>
      </c>
      <c r="N911">
        <v>8</v>
      </c>
      <c r="O911" t="b">
        <v>0</v>
      </c>
      <c r="P911" t="s">
        <v>8278</v>
      </c>
      <c r="Q911" s="6">
        <f t="shared" si="86"/>
        <v>3.2500000000000001E-2</v>
      </c>
      <c r="R911" s="8">
        <f t="shared" si="87"/>
        <v>65</v>
      </c>
      <c r="S911" t="str">
        <f t="shared" si="88"/>
        <v>music</v>
      </c>
      <c r="T911" t="str">
        <f t="shared" si="89"/>
        <v>jazz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0">
        <f t="shared" si="84"/>
        <v>42797.545358796298</v>
      </c>
      <c r="K912">
        <v>1483362319</v>
      </c>
      <c r="L912" s="10">
        <f t="shared" si="85"/>
        <v>42797.545358796298</v>
      </c>
      <c r="M912" t="b">
        <v>0</v>
      </c>
      <c r="N912">
        <v>5</v>
      </c>
      <c r="O912" t="b">
        <v>0</v>
      </c>
      <c r="P912" t="s">
        <v>8278</v>
      </c>
      <c r="Q912" s="6">
        <f t="shared" si="86"/>
        <v>0.22363636363636363</v>
      </c>
      <c r="R912" s="8">
        <f t="shared" si="87"/>
        <v>24.6</v>
      </c>
      <c r="S912" t="str">
        <f t="shared" si="88"/>
        <v>music</v>
      </c>
      <c r="T912" t="str">
        <f t="shared" si="89"/>
        <v>jazz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 t="shared" si="84"/>
        <v>41663.005150462966</v>
      </c>
      <c r="K913">
        <v>1388707645</v>
      </c>
      <c r="L913" s="10">
        <f t="shared" si="85"/>
        <v>41663.005150462966</v>
      </c>
      <c r="M913" t="b">
        <v>0</v>
      </c>
      <c r="N913">
        <v>0</v>
      </c>
      <c r="O913" t="b">
        <v>0</v>
      </c>
      <c r="P913" t="s">
        <v>8278</v>
      </c>
      <c r="Q913" s="6">
        <f t="shared" si="86"/>
        <v>0</v>
      </c>
      <c r="R913" s="8">
        <f t="shared" si="87"/>
        <v>0</v>
      </c>
      <c r="S913" t="str">
        <f t="shared" si="88"/>
        <v>music</v>
      </c>
      <c r="T913" t="str">
        <f t="shared" si="89"/>
        <v>jazz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 t="shared" si="84"/>
        <v>41254.151006944441</v>
      </c>
      <c r="K914">
        <v>1350009447</v>
      </c>
      <c r="L914" s="10">
        <f t="shared" si="85"/>
        <v>41254.151006944441</v>
      </c>
      <c r="M914" t="b">
        <v>0</v>
      </c>
      <c r="N914">
        <v>2</v>
      </c>
      <c r="O914" t="b">
        <v>0</v>
      </c>
      <c r="P914" t="s">
        <v>8278</v>
      </c>
      <c r="Q914" s="6">
        <f t="shared" si="86"/>
        <v>8.5714285714285719E-3</v>
      </c>
      <c r="R914" s="8">
        <f t="shared" si="87"/>
        <v>15</v>
      </c>
      <c r="S914" t="str">
        <f t="shared" si="88"/>
        <v>music</v>
      </c>
      <c r="T914" t="str">
        <f t="shared" si="89"/>
        <v>jazz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 t="shared" si="84"/>
        <v>41034.139108796298</v>
      </c>
      <c r="K915">
        <v>1333596019</v>
      </c>
      <c r="L915" s="10">
        <f t="shared" si="85"/>
        <v>41034.139108796298</v>
      </c>
      <c r="M915" t="b">
        <v>0</v>
      </c>
      <c r="N915">
        <v>24</v>
      </c>
      <c r="O915" t="b">
        <v>0</v>
      </c>
      <c r="P915" t="s">
        <v>8278</v>
      </c>
      <c r="Q915" s="6">
        <f t="shared" si="86"/>
        <v>6.6066666666666662E-2</v>
      </c>
      <c r="R915" s="8">
        <f t="shared" si="87"/>
        <v>82.583333333333329</v>
      </c>
      <c r="S915" t="str">
        <f t="shared" si="88"/>
        <v>music</v>
      </c>
      <c r="T915" t="str">
        <f t="shared" si="89"/>
        <v>jazz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 t="shared" si="84"/>
        <v>41146.763275462967</v>
      </c>
      <c r="K916">
        <v>1343326747</v>
      </c>
      <c r="L916" s="10">
        <f t="shared" si="85"/>
        <v>41146.763275462967</v>
      </c>
      <c r="M916" t="b">
        <v>0</v>
      </c>
      <c r="N916">
        <v>0</v>
      </c>
      <c r="O916" t="b">
        <v>0</v>
      </c>
      <c r="P916" t="s">
        <v>8278</v>
      </c>
      <c r="Q916" s="6">
        <f t="shared" si="86"/>
        <v>0</v>
      </c>
      <c r="R916" s="8">
        <f t="shared" si="87"/>
        <v>0</v>
      </c>
      <c r="S916" t="str">
        <f t="shared" si="88"/>
        <v>music</v>
      </c>
      <c r="T916" t="str">
        <f t="shared" si="89"/>
        <v>jazz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 t="shared" si="84"/>
        <v>40969.207638888889</v>
      </c>
      <c r="K917">
        <v>1327853914</v>
      </c>
      <c r="L917" s="10">
        <f t="shared" si="85"/>
        <v>40969.207638888889</v>
      </c>
      <c r="M917" t="b">
        <v>0</v>
      </c>
      <c r="N917">
        <v>9</v>
      </c>
      <c r="O917" t="b">
        <v>0</v>
      </c>
      <c r="P917" t="s">
        <v>8278</v>
      </c>
      <c r="Q917" s="6">
        <f t="shared" si="86"/>
        <v>5.7692307692307696E-2</v>
      </c>
      <c r="R917" s="8">
        <f t="shared" si="87"/>
        <v>41.666666666666664</v>
      </c>
      <c r="S917" t="str">
        <f t="shared" si="88"/>
        <v>music</v>
      </c>
      <c r="T917" t="str">
        <f t="shared" si="89"/>
        <v>jazz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 t="shared" si="84"/>
        <v>40473.208333333336</v>
      </c>
      <c r="K918">
        <v>1284409734</v>
      </c>
      <c r="L918" s="10">
        <f t="shared" si="85"/>
        <v>40473.208333333336</v>
      </c>
      <c r="M918" t="b">
        <v>0</v>
      </c>
      <c r="N918">
        <v>0</v>
      </c>
      <c r="O918" t="b">
        <v>0</v>
      </c>
      <c r="P918" t="s">
        <v>8278</v>
      </c>
      <c r="Q918" s="6">
        <f t="shared" si="86"/>
        <v>0</v>
      </c>
      <c r="R918" s="8">
        <f t="shared" si="87"/>
        <v>0</v>
      </c>
      <c r="S918" t="str">
        <f t="shared" si="88"/>
        <v>music</v>
      </c>
      <c r="T918" t="str">
        <f t="shared" si="89"/>
        <v>jazz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 t="shared" si="84"/>
        <v>41834.104166666664</v>
      </c>
      <c r="K919">
        <v>1402612730</v>
      </c>
      <c r="L919" s="10">
        <f t="shared" si="85"/>
        <v>41834.104166666664</v>
      </c>
      <c r="M919" t="b">
        <v>0</v>
      </c>
      <c r="N919">
        <v>1</v>
      </c>
      <c r="O919" t="b">
        <v>0</v>
      </c>
      <c r="P919" t="s">
        <v>8278</v>
      </c>
      <c r="Q919" s="6">
        <f t="shared" si="86"/>
        <v>6.0000000000000001E-3</v>
      </c>
      <c r="R919" s="8">
        <f t="shared" si="87"/>
        <v>30</v>
      </c>
      <c r="S919" t="str">
        <f t="shared" si="88"/>
        <v>music</v>
      </c>
      <c r="T919" t="str">
        <f t="shared" si="89"/>
        <v>jazz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0">
        <f t="shared" si="84"/>
        <v>41974.957881944443</v>
      </c>
      <c r="K920">
        <v>1414879161</v>
      </c>
      <c r="L920" s="10">
        <f t="shared" si="85"/>
        <v>41974.957881944443</v>
      </c>
      <c r="M920" t="b">
        <v>0</v>
      </c>
      <c r="N920">
        <v>10</v>
      </c>
      <c r="O920" t="b">
        <v>0</v>
      </c>
      <c r="P920" t="s">
        <v>8278</v>
      </c>
      <c r="Q920" s="6">
        <f t="shared" si="86"/>
        <v>5.0256410256410255E-2</v>
      </c>
      <c r="R920" s="8">
        <f t="shared" si="87"/>
        <v>19.600000000000001</v>
      </c>
      <c r="S920" t="str">
        <f t="shared" si="88"/>
        <v>music</v>
      </c>
      <c r="T920" t="str">
        <f t="shared" si="89"/>
        <v>jazz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 t="shared" si="84"/>
        <v>41262.641724537039</v>
      </c>
      <c r="K921">
        <v>1352906645</v>
      </c>
      <c r="L921" s="10">
        <f t="shared" si="85"/>
        <v>41262.641724537039</v>
      </c>
      <c r="M921" t="b">
        <v>0</v>
      </c>
      <c r="N921">
        <v>1</v>
      </c>
      <c r="O921" t="b">
        <v>0</v>
      </c>
      <c r="P921" t="s">
        <v>8278</v>
      </c>
      <c r="Q921" s="6">
        <f t="shared" si="86"/>
        <v>5.0000000000000001E-3</v>
      </c>
      <c r="R921" s="8">
        <f t="shared" si="87"/>
        <v>100</v>
      </c>
      <c r="S921" t="str">
        <f t="shared" si="88"/>
        <v>music</v>
      </c>
      <c r="T921" t="str">
        <f t="shared" si="89"/>
        <v>jazz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 t="shared" si="84"/>
        <v>41592.713217592594</v>
      </c>
      <c r="K922">
        <v>1381853222</v>
      </c>
      <c r="L922" s="10">
        <f t="shared" si="85"/>
        <v>41592.713217592594</v>
      </c>
      <c r="M922" t="b">
        <v>0</v>
      </c>
      <c r="N922">
        <v>0</v>
      </c>
      <c r="O922" t="b">
        <v>0</v>
      </c>
      <c r="P922" t="s">
        <v>8278</v>
      </c>
      <c r="Q922" s="6">
        <f t="shared" si="86"/>
        <v>0</v>
      </c>
      <c r="R922" s="8">
        <f t="shared" si="87"/>
        <v>0</v>
      </c>
      <c r="S922" t="str">
        <f t="shared" si="88"/>
        <v>music</v>
      </c>
      <c r="T922" t="str">
        <f t="shared" si="89"/>
        <v>jazz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 t="shared" si="84"/>
        <v>40889.212685185186</v>
      </c>
      <c r="K923">
        <v>1320033976</v>
      </c>
      <c r="L923" s="10">
        <f t="shared" si="85"/>
        <v>40889.212685185186</v>
      </c>
      <c r="M923" t="b">
        <v>0</v>
      </c>
      <c r="N923">
        <v>20</v>
      </c>
      <c r="O923" t="b">
        <v>0</v>
      </c>
      <c r="P923" t="s">
        <v>8278</v>
      </c>
      <c r="Q923" s="6">
        <f t="shared" si="86"/>
        <v>0.309</v>
      </c>
      <c r="R923" s="8">
        <f t="shared" si="87"/>
        <v>231.75</v>
      </c>
      <c r="S923" t="str">
        <f t="shared" si="88"/>
        <v>music</v>
      </c>
      <c r="T923" t="str">
        <f t="shared" si="89"/>
        <v>jazz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 t="shared" si="84"/>
        <v>41913.530011574076</v>
      </c>
      <c r="K924">
        <v>1409143393</v>
      </c>
      <c r="L924" s="10">
        <f t="shared" si="85"/>
        <v>41913.530011574076</v>
      </c>
      <c r="M924" t="b">
        <v>0</v>
      </c>
      <c r="N924">
        <v>30</v>
      </c>
      <c r="O924" t="b">
        <v>0</v>
      </c>
      <c r="P924" t="s">
        <v>8278</v>
      </c>
      <c r="Q924" s="6">
        <f t="shared" si="86"/>
        <v>0.21037037037037037</v>
      </c>
      <c r="R924" s="8">
        <f t="shared" si="87"/>
        <v>189.33333333333334</v>
      </c>
      <c r="S924" t="str">
        <f t="shared" si="88"/>
        <v>music</v>
      </c>
      <c r="T924" t="str">
        <f t="shared" si="89"/>
        <v>jazz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 t="shared" si="84"/>
        <v>41965.001423611116</v>
      </c>
      <c r="K925">
        <v>1414018923</v>
      </c>
      <c r="L925" s="10">
        <f t="shared" si="85"/>
        <v>41965.001423611116</v>
      </c>
      <c r="M925" t="b">
        <v>0</v>
      </c>
      <c r="N925">
        <v>6</v>
      </c>
      <c r="O925" t="b">
        <v>0</v>
      </c>
      <c r="P925" t="s">
        <v>8278</v>
      </c>
      <c r="Q925" s="6">
        <f t="shared" si="86"/>
        <v>2.1999999999999999E-2</v>
      </c>
      <c r="R925" s="8">
        <f t="shared" si="87"/>
        <v>55</v>
      </c>
      <c r="S925" t="str">
        <f t="shared" si="88"/>
        <v>music</v>
      </c>
      <c r="T925" t="str">
        <f t="shared" si="89"/>
        <v>jazz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 t="shared" si="84"/>
        <v>41318.942928240744</v>
      </c>
      <c r="K926">
        <v>1358203069</v>
      </c>
      <c r="L926" s="10">
        <f t="shared" si="85"/>
        <v>41318.942928240744</v>
      </c>
      <c r="M926" t="b">
        <v>0</v>
      </c>
      <c r="N926">
        <v>15</v>
      </c>
      <c r="O926" t="b">
        <v>0</v>
      </c>
      <c r="P926" t="s">
        <v>8278</v>
      </c>
      <c r="Q926" s="6">
        <f t="shared" si="86"/>
        <v>0.109</v>
      </c>
      <c r="R926" s="8">
        <f t="shared" si="87"/>
        <v>21.8</v>
      </c>
      <c r="S926" t="str">
        <f t="shared" si="88"/>
        <v>music</v>
      </c>
      <c r="T926" t="str">
        <f t="shared" si="89"/>
        <v>jazz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 t="shared" si="84"/>
        <v>41605.922581018516</v>
      </c>
      <c r="K927">
        <v>1382994511</v>
      </c>
      <c r="L927" s="10">
        <f t="shared" si="85"/>
        <v>41605.922581018516</v>
      </c>
      <c r="M927" t="b">
        <v>0</v>
      </c>
      <c r="N927">
        <v>5</v>
      </c>
      <c r="O927" t="b">
        <v>0</v>
      </c>
      <c r="P927" t="s">
        <v>8278</v>
      </c>
      <c r="Q927" s="6">
        <f t="shared" si="86"/>
        <v>2.6666666666666668E-2</v>
      </c>
      <c r="R927" s="8">
        <f t="shared" si="87"/>
        <v>32</v>
      </c>
      <c r="S927" t="str">
        <f t="shared" si="88"/>
        <v>music</v>
      </c>
      <c r="T927" t="str">
        <f t="shared" si="89"/>
        <v>jazz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 t="shared" si="84"/>
        <v>40367.944444444445</v>
      </c>
      <c r="K928">
        <v>1276043330</v>
      </c>
      <c r="L928" s="10">
        <f t="shared" si="85"/>
        <v>40367.944444444445</v>
      </c>
      <c r="M928" t="b">
        <v>0</v>
      </c>
      <c r="N928">
        <v>0</v>
      </c>
      <c r="O928" t="b">
        <v>0</v>
      </c>
      <c r="P928" t="s">
        <v>8278</v>
      </c>
      <c r="Q928" s="6">
        <f t="shared" si="86"/>
        <v>0</v>
      </c>
      <c r="R928" s="8">
        <f t="shared" si="87"/>
        <v>0</v>
      </c>
      <c r="S928" t="str">
        <f t="shared" si="88"/>
        <v>music</v>
      </c>
      <c r="T928" t="str">
        <f t="shared" si="89"/>
        <v>jazz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 t="shared" si="84"/>
        <v>41043.822858796295</v>
      </c>
      <c r="K929">
        <v>1334432695</v>
      </c>
      <c r="L929" s="10">
        <f t="shared" si="85"/>
        <v>41043.822858796295</v>
      </c>
      <c r="M929" t="b">
        <v>0</v>
      </c>
      <c r="N929">
        <v>0</v>
      </c>
      <c r="O929" t="b">
        <v>0</v>
      </c>
      <c r="P929" t="s">
        <v>8278</v>
      </c>
      <c r="Q929" s="6">
        <f t="shared" si="86"/>
        <v>0</v>
      </c>
      <c r="R929" s="8">
        <f t="shared" si="87"/>
        <v>0</v>
      </c>
      <c r="S929" t="str">
        <f t="shared" si="88"/>
        <v>music</v>
      </c>
      <c r="T929" t="str">
        <f t="shared" si="89"/>
        <v>jazz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 t="shared" si="84"/>
        <v>41231</v>
      </c>
      <c r="K930">
        <v>1348864913</v>
      </c>
      <c r="L930" s="10">
        <f t="shared" si="85"/>
        <v>41231</v>
      </c>
      <c r="M930" t="b">
        <v>0</v>
      </c>
      <c r="N930">
        <v>28</v>
      </c>
      <c r="O930" t="b">
        <v>0</v>
      </c>
      <c r="P930" t="s">
        <v>8278</v>
      </c>
      <c r="Q930" s="6">
        <f t="shared" si="86"/>
        <v>0.10862068965517241</v>
      </c>
      <c r="R930" s="8">
        <f t="shared" si="87"/>
        <v>56.25</v>
      </c>
      <c r="S930" t="str">
        <f t="shared" si="88"/>
        <v>music</v>
      </c>
      <c r="T930" t="str">
        <f t="shared" si="89"/>
        <v>jazz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 t="shared" si="84"/>
        <v>41008.196400462963</v>
      </c>
      <c r="K931">
        <v>1331358169</v>
      </c>
      <c r="L931" s="10">
        <f t="shared" si="85"/>
        <v>41008.196400462963</v>
      </c>
      <c r="M931" t="b">
        <v>0</v>
      </c>
      <c r="N931">
        <v>0</v>
      </c>
      <c r="O931" t="b">
        <v>0</v>
      </c>
      <c r="P931" t="s">
        <v>8278</v>
      </c>
      <c r="Q931" s="6">
        <f t="shared" si="86"/>
        <v>0</v>
      </c>
      <c r="R931" s="8">
        <f t="shared" si="87"/>
        <v>0</v>
      </c>
      <c r="S931" t="str">
        <f t="shared" si="88"/>
        <v>music</v>
      </c>
      <c r="T931" t="str">
        <f t="shared" si="89"/>
        <v>jazz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 t="shared" si="84"/>
        <v>40354.897222222222</v>
      </c>
      <c r="K932">
        <v>1273874306</v>
      </c>
      <c r="L932" s="10">
        <f t="shared" si="85"/>
        <v>40354.897222222222</v>
      </c>
      <c r="M932" t="b">
        <v>0</v>
      </c>
      <c r="N932">
        <v>5</v>
      </c>
      <c r="O932" t="b">
        <v>0</v>
      </c>
      <c r="P932" t="s">
        <v>8278</v>
      </c>
      <c r="Q932" s="6">
        <f t="shared" si="86"/>
        <v>0.38333333333333336</v>
      </c>
      <c r="R932" s="8">
        <f t="shared" si="87"/>
        <v>69</v>
      </c>
      <c r="S932" t="str">
        <f t="shared" si="88"/>
        <v>music</v>
      </c>
      <c r="T932" t="str">
        <f t="shared" si="89"/>
        <v>jazz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0">
        <f t="shared" si="84"/>
        <v>41714.916666666664</v>
      </c>
      <c r="K933">
        <v>1392021502</v>
      </c>
      <c r="L933" s="10">
        <f t="shared" si="85"/>
        <v>41714.916666666664</v>
      </c>
      <c r="M933" t="b">
        <v>0</v>
      </c>
      <c r="N933">
        <v>7</v>
      </c>
      <c r="O933" t="b">
        <v>0</v>
      </c>
      <c r="P933" t="s">
        <v>8278</v>
      </c>
      <c r="Q933" s="6">
        <f t="shared" si="86"/>
        <v>6.5500000000000003E-2</v>
      </c>
      <c r="R933" s="8">
        <f t="shared" si="87"/>
        <v>18.714285714285715</v>
      </c>
      <c r="S933" t="str">
        <f t="shared" si="88"/>
        <v>music</v>
      </c>
      <c r="T933" t="str">
        <f t="shared" si="89"/>
        <v>jazz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 t="shared" si="84"/>
        <v>41355.927604166667</v>
      </c>
      <c r="K934">
        <v>1360106145</v>
      </c>
      <c r="L934" s="10">
        <f t="shared" si="85"/>
        <v>41355.927604166667</v>
      </c>
      <c r="M934" t="b">
        <v>0</v>
      </c>
      <c r="N934">
        <v>30</v>
      </c>
      <c r="O934" t="b">
        <v>0</v>
      </c>
      <c r="P934" t="s">
        <v>8278</v>
      </c>
      <c r="Q934" s="6">
        <f t="shared" si="86"/>
        <v>0.14536842105263159</v>
      </c>
      <c r="R934" s="8">
        <f t="shared" si="87"/>
        <v>46.033333333333331</v>
      </c>
      <c r="S934" t="str">
        <f t="shared" si="88"/>
        <v>music</v>
      </c>
      <c r="T934" t="str">
        <f t="shared" si="89"/>
        <v>jazz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 t="shared" si="84"/>
        <v>41771.169085648151</v>
      </c>
      <c r="K935">
        <v>1394683409</v>
      </c>
      <c r="L935" s="10">
        <f t="shared" si="85"/>
        <v>41771.169085648151</v>
      </c>
      <c r="M935" t="b">
        <v>0</v>
      </c>
      <c r="N935">
        <v>2</v>
      </c>
      <c r="O935" t="b">
        <v>0</v>
      </c>
      <c r="P935" t="s">
        <v>8278</v>
      </c>
      <c r="Q935" s="6">
        <f t="shared" si="86"/>
        <v>0.06</v>
      </c>
      <c r="R935" s="8">
        <f t="shared" si="87"/>
        <v>60</v>
      </c>
      <c r="S935" t="str">
        <f t="shared" si="88"/>
        <v>music</v>
      </c>
      <c r="T935" t="str">
        <f t="shared" si="89"/>
        <v>jazz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0">
        <f t="shared" si="84"/>
        <v>41763.25</v>
      </c>
      <c r="K936">
        <v>1396633284</v>
      </c>
      <c r="L936" s="10">
        <f t="shared" si="85"/>
        <v>41763.25</v>
      </c>
      <c r="M936" t="b">
        <v>0</v>
      </c>
      <c r="N936">
        <v>30</v>
      </c>
      <c r="O936" t="b">
        <v>0</v>
      </c>
      <c r="P936" t="s">
        <v>8278</v>
      </c>
      <c r="Q936" s="6">
        <f t="shared" si="86"/>
        <v>0.30399999999999999</v>
      </c>
      <c r="R936" s="8">
        <f t="shared" si="87"/>
        <v>50.666666666666664</v>
      </c>
      <c r="S936" t="str">
        <f t="shared" si="88"/>
        <v>music</v>
      </c>
      <c r="T936" t="str">
        <f t="shared" si="89"/>
        <v>jazz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 t="shared" si="84"/>
        <v>42398.333668981482</v>
      </c>
      <c r="K937">
        <v>1451462429</v>
      </c>
      <c r="L937" s="10">
        <f t="shared" si="85"/>
        <v>42398.333668981482</v>
      </c>
      <c r="M937" t="b">
        <v>0</v>
      </c>
      <c r="N937">
        <v>2</v>
      </c>
      <c r="O937" t="b">
        <v>0</v>
      </c>
      <c r="P937" t="s">
        <v>8278</v>
      </c>
      <c r="Q937" s="6">
        <f t="shared" si="86"/>
        <v>1.4285714285714285E-2</v>
      </c>
      <c r="R937" s="8">
        <f t="shared" si="87"/>
        <v>25</v>
      </c>
      <c r="S937" t="str">
        <f t="shared" si="88"/>
        <v>music</v>
      </c>
      <c r="T937" t="str">
        <f t="shared" si="89"/>
        <v>jazz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 t="shared" si="84"/>
        <v>40926.833333333336</v>
      </c>
      <c r="K938">
        <v>1323131689</v>
      </c>
      <c r="L938" s="10">
        <f t="shared" si="85"/>
        <v>40926.833333333336</v>
      </c>
      <c r="M938" t="b">
        <v>0</v>
      </c>
      <c r="N938">
        <v>0</v>
      </c>
      <c r="O938" t="b">
        <v>0</v>
      </c>
      <c r="P938" t="s">
        <v>8278</v>
      </c>
      <c r="Q938" s="6">
        <f t="shared" si="86"/>
        <v>0</v>
      </c>
      <c r="R938" s="8">
        <f t="shared" si="87"/>
        <v>0</v>
      </c>
      <c r="S938" t="str">
        <f t="shared" si="88"/>
        <v>music</v>
      </c>
      <c r="T938" t="str">
        <f t="shared" si="89"/>
        <v>jazz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 t="shared" si="84"/>
        <v>41581.839780092596</v>
      </c>
      <c r="K939">
        <v>1380913757</v>
      </c>
      <c r="L939" s="10">
        <f t="shared" si="85"/>
        <v>41581.839780092596</v>
      </c>
      <c r="M939" t="b">
        <v>0</v>
      </c>
      <c r="N939">
        <v>2</v>
      </c>
      <c r="O939" t="b">
        <v>0</v>
      </c>
      <c r="P939" t="s">
        <v>8278</v>
      </c>
      <c r="Q939" s="6">
        <f t="shared" si="86"/>
        <v>1.1428571428571429E-2</v>
      </c>
      <c r="R939" s="8">
        <f t="shared" si="87"/>
        <v>20</v>
      </c>
      <c r="S939" t="str">
        <f t="shared" si="88"/>
        <v>music</v>
      </c>
      <c r="T939" t="str">
        <f t="shared" si="89"/>
        <v>jazz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 t="shared" si="84"/>
        <v>41154.479722222226</v>
      </c>
      <c r="K940">
        <v>1343993448</v>
      </c>
      <c r="L940" s="10">
        <f t="shared" si="85"/>
        <v>41154.479722222226</v>
      </c>
      <c r="M940" t="b">
        <v>0</v>
      </c>
      <c r="N940">
        <v>1</v>
      </c>
      <c r="O940" t="b">
        <v>0</v>
      </c>
      <c r="P940" t="s">
        <v>8278</v>
      </c>
      <c r="Q940" s="6">
        <f t="shared" si="86"/>
        <v>3.5714285714285713E-3</v>
      </c>
      <c r="R940" s="8">
        <f t="shared" si="87"/>
        <v>25</v>
      </c>
      <c r="S940" t="str">
        <f t="shared" si="88"/>
        <v>music</v>
      </c>
      <c r="T940" t="str">
        <f t="shared" si="89"/>
        <v>jazz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 t="shared" si="84"/>
        <v>41455.831944444442</v>
      </c>
      <c r="K941">
        <v>1369246738</v>
      </c>
      <c r="L941" s="10">
        <f t="shared" si="85"/>
        <v>41455.831944444442</v>
      </c>
      <c r="M941" t="b">
        <v>0</v>
      </c>
      <c r="N941">
        <v>2</v>
      </c>
      <c r="O941" t="b">
        <v>0</v>
      </c>
      <c r="P941" t="s">
        <v>8278</v>
      </c>
      <c r="Q941" s="6">
        <f t="shared" si="86"/>
        <v>1.4545454545454545E-2</v>
      </c>
      <c r="R941" s="8">
        <f t="shared" si="87"/>
        <v>20</v>
      </c>
      <c r="S941" t="str">
        <f t="shared" si="88"/>
        <v>music</v>
      </c>
      <c r="T941" t="str">
        <f t="shared" si="89"/>
        <v>jazz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 t="shared" si="84"/>
        <v>42227.008402777778</v>
      </c>
      <c r="K942">
        <v>1435363926</v>
      </c>
      <c r="L942" s="10">
        <f t="shared" si="85"/>
        <v>42227.008402777778</v>
      </c>
      <c r="M942" t="b">
        <v>0</v>
      </c>
      <c r="N942">
        <v>14</v>
      </c>
      <c r="O942" t="b">
        <v>0</v>
      </c>
      <c r="P942" t="s">
        <v>8273</v>
      </c>
      <c r="Q942" s="6">
        <f t="shared" si="86"/>
        <v>0.17155555555555554</v>
      </c>
      <c r="R942" s="8">
        <f t="shared" si="87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 t="shared" si="84"/>
        <v>42776.096585648149</v>
      </c>
      <c r="K943">
        <v>1484101145</v>
      </c>
      <c r="L943" s="10">
        <f t="shared" si="85"/>
        <v>42776.096585648149</v>
      </c>
      <c r="M943" t="b">
        <v>0</v>
      </c>
      <c r="N943">
        <v>31</v>
      </c>
      <c r="O943" t="b">
        <v>0</v>
      </c>
      <c r="P943" t="s">
        <v>8273</v>
      </c>
      <c r="Q943" s="6">
        <f t="shared" si="86"/>
        <v>2.3220000000000001E-2</v>
      </c>
      <c r="R943" s="8">
        <f t="shared" si="87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 t="shared" si="84"/>
        <v>42418.843287037031</v>
      </c>
      <c r="K944">
        <v>1452716060</v>
      </c>
      <c r="L944" s="10">
        <f t="shared" si="85"/>
        <v>42418.843287037031</v>
      </c>
      <c r="M944" t="b">
        <v>0</v>
      </c>
      <c r="N944">
        <v>16</v>
      </c>
      <c r="O944" t="b">
        <v>0</v>
      </c>
      <c r="P944" t="s">
        <v>8273</v>
      </c>
      <c r="Q944" s="6">
        <f t="shared" si="86"/>
        <v>8.9066666666666669E-2</v>
      </c>
      <c r="R944" s="8">
        <f t="shared" si="87"/>
        <v>41.75</v>
      </c>
      <c r="S944" t="str">
        <f t="shared" si="88"/>
        <v>technology</v>
      </c>
      <c r="T944" t="str">
        <f t="shared" si="89"/>
        <v>wearables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 t="shared" si="84"/>
        <v>42703.709548611107</v>
      </c>
      <c r="K945">
        <v>1477843305</v>
      </c>
      <c r="L945" s="10">
        <f t="shared" si="85"/>
        <v>42703.709548611107</v>
      </c>
      <c r="M945" t="b">
        <v>0</v>
      </c>
      <c r="N945">
        <v>12</v>
      </c>
      <c r="O945" t="b">
        <v>0</v>
      </c>
      <c r="P945" t="s">
        <v>8273</v>
      </c>
      <c r="Q945" s="6">
        <f t="shared" si="86"/>
        <v>9.633333333333334E-2</v>
      </c>
      <c r="R945" s="8">
        <f t="shared" si="87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 t="shared" si="84"/>
        <v>42478.583333333328</v>
      </c>
      <c r="K946">
        <v>1458050450</v>
      </c>
      <c r="L946" s="10">
        <f t="shared" si="85"/>
        <v>42478.583333333328</v>
      </c>
      <c r="M946" t="b">
        <v>0</v>
      </c>
      <c r="N946">
        <v>96</v>
      </c>
      <c r="O946" t="b">
        <v>0</v>
      </c>
      <c r="P946" t="s">
        <v>8273</v>
      </c>
      <c r="Q946" s="6">
        <f t="shared" si="86"/>
        <v>0.13325999999999999</v>
      </c>
      <c r="R946" s="8">
        <f t="shared" si="87"/>
        <v>69.40625</v>
      </c>
      <c r="S946" t="str">
        <f t="shared" si="88"/>
        <v>technology</v>
      </c>
      <c r="T946" t="str">
        <f t="shared" si="89"/>
        <v>wearables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0">
        <f t="shared" si="84"/>
        <v>42784.999305555553</v>
      </c>
      <c r="K947">
        <v>1482958626</v>
      </c>
      <c r="L947" s="10">
        <f t="shared" si="85"/>
        <v>42784.999305555553</v>
      </c>
      <c r="M947" t="b">
        <v>0</v>
      </c>
      <c r="N947">
        <v>16</v>
      </c>
      <c r="O947" t="b">
        <v>0</v>
      </c>
      <c r="P947" t="s">
        <v>8273</v>
      </c>
      <c r="Q947" s="6">
        <f t="shared" si="86"/>
        <v>2.4840000000000001E-2</v>
      </c>
      <c r="R947" s="8">
        <f t="shared" si="87"/>
        <v>155.25</v>
      </c>
      <c r="S947" t="str">
        <f t="shared" si="88"/>
        <v>technology</v>
      </c>
      <c r="T947" t="str">
        <f t="shared" si="89"/>
        <v>wearables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 t="shared" si="84"/>
        <v>42622.750555555554</v>
      </c>
      <c r="K948">
        <v>1470852048</v>
      </c>
      <c r="L948" s="10">
        <f t="shared" si="85"/>
        <v>42622.750555555554</v>
      </c>
      <c r="M948" t="b">
        <v>0</v>
      </c>
      <c r="N948">
        <v>5</v>
      </c>
      <c r="O948" t="b">
        <v>0</v>
      </c>
      <c r="P948" t="s">
        <v>8273</v>
      </c>
      <c r="Q948" s="6">
        <f t="shared" si="86"/>
        <v>1.9066666666666666E-2</v>
      </c>
      <c r="R948" s="8">
        <f t="shared" si="87"/>
        <v>57.2</v>
      </c>
      <c r="S948" t="str">
        <f t="shared" si="88"/>
        <v>technology</v>
      </c>
      <c r="T948" t="str">
        <f t="shared" si="89"/>
        <v>wearables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 t="shared" si="84"/>
        <v>42551.781319444446</v>
      </c>
      <c r="K949">
        <v>1462128306</v>
      </c>
      <c r="L949" s="10">
        <f t="shared" si="85"/>
        <v>42551.781319444446</v>
      </c>
      <c r="M949" t="b">
        <v>0</v>
      </c>
      <c r="N949">
        <v>0</v>
      </c>
      <c r="O949" t="b">
        <v>0</v>
      </c>
      <c r="P949" t="s">
        <v>8273</v>
      </c>
      <c r="Q949" s="6">
        <f t="shared" si="86"/>
        <v>0</v>
      </c>
      <c r="R949" s="8">
        <f t="shared" si="87"/>
        <v>0</v>
      </c>
      <c r="S949" t="str">
        <f t="shared" si="88"/>
        <v>technology</v>
      </c>
      <c r="T949" t="str">
        <f t="shared" si="89"/>
        <v>wearables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0">
        <f t="shared" si="84"/>
        <v>42441.828287037039</v>
      </c>
      <c r="K950">
        <v>1455220364</v>
      </c>
      <c r="L950" s="10">
        <f t="shared" si="85"/>
        <v>42441.828287037039</v>
      </c>
      <c r="M950" t="b">
        <v>0</v>
      </c>
      <c r="N950">
        <v>8</v>
      </c>
      <c r="O950" t="b">
        <v>0</v>
      </c>
      <c r="P950" t="s">
        <v>8273</v>
      </c>
      <c r="Q950" s="6">
        <f t="shared" si="86"/>
        <v>0.12</v>
      </c>
      <c r="R950" s="8">
        <f t="shared" si="87"/>
        <v>60</v>
      </c>
      <c r="S950" t="str">
        <f t="shared" si="88"/>
        <v>technology</v>
      </c>
      <c r="T950" t="str">
        <f t="shared" si="89"/>
        <v>wearables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0">
        <f t="shared" si="84"/>
        <v>42421.043703703705</v>
      </c>
      <c r="K951">
        <v>1450832576</v>
      </c>
      <c r="L951" s="10">
        <f t="shared" si="85"/>
        <v>42421.043703703705</v>
      </c>
      <c r="M951" t="b">
        <v>0</v>
      </c>
      <c r="N951">
        <v>7</v>
      </c>
      <c r="O951" t="b">
        <v>0</v>
      </c>
      <c r="P951" t="s">
        <v>8273</v>
      </c>
      <c r="Q951" s="6">
        <f t="shared" si="86"/>
        <v>1.3650000000000001E-2</v>
      </c>
      <c r="R951" s="8">
        <f t="shared" si="87"/>
        <v>39</v>
      </c>
      <c r="S951" t="str">
        <f t="shared" si="88"/>
        <v>technology</v>
      </c>
      <c r="T951" t="str">
        <f t="shared" si="89"/>
        <v>wearables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0">
        <f t="shared" si="84"/>
        <v>42386.750706018516</v>
      </c>
      <c r="K952">
        <v>1450461661</v>
      </c>
      <c r="L952" s="10">
        <f t="shared" si="85"/>
        <v>42386.750706018516</v>
      </c>
      <c r="M952" t="b">
        <v>0</v>
      </c>
      <c r="N952">
        <v>24</v>
      </c>
      <c r="O952" t="b">
        <v>0</v>
      </c>
      <c r="P952" t="s">
        <v>8273</v>
      </c>
      <c r="Q952" s="6">
        <f t="shared" si="86"/>
        <v>0.28039999999999998</v>
      </c>
      <c r="R952" s="8">
        <f t="shared" si="87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 t="shared" si="84"/>
        <v>42525.653611111105</v>
      </c>
      <c r="K953">
        <v>1461166872</v>
      </c>
      <c r="L953" s="10">
        <f t="shared" si="85"/>
        <v>42525.653611111105</v>
      </c>
      <c r="M953" t="b">
        <v>0</v>
      </c>
      <c r="N953">
        <v>121</v>
      </c>
      <c r="O953" t="b">
        <v>0</v>
      </c>
      <c r="P953" t="s">
        <v>8273</v>
      </c>
      <c r="Q953" s="6">
        <f t="shared" si="86"/>
        <v>0.38390000000000002</v>
      </c>
      <c r="R953" s="8">
        <f t="shared" si="87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 t="shared" si="84"/>
        <v>42692.655231481483</v>
      </c>
      <c r="K954">
        <v>1476888212</v>
      </c>
      <c r="L954" s="10">
        <f t="shared" si="85"/>
        <v>42692.655231481483</v>
      </c>
      <c r="M954" t="b">
        <v>0</v>
      </c>
      <c r="N954">
        <v>196</v>
      </c>
      <c r="O954" t="b">
        <v>0</v>
      </c>
      <c r="P954" t="s">
        <v>8273</v>
      </c>
      <c r="Q954" s="6">
        <f t="shared" si="86"/>
        <v>0.39942857142857141</v>
      </c>
      <c r="R954" s="8">
        <f t="shared" si="87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 t="shared" si="84"/>
        <v>42029.164340277777</v>
      </c>
      <c r="K955">
        <v>1419566199</v>
      </c>
      <c r="L955" s="10">
        <f t="shared" si="85"/>
        <v>42029.164340277777</v>
      </c>
      <c r="M955" t="b">
        <v>0</v>
      </c>
      <c r="N955">
        <v>5</v>
      </c>
      <c r="O955" t="b">
        <v>0</v>
      </c>
      <c r="P955" t="s">
        <v>8273</v>
      </c>
      <c r="Q955" s="6">
        <f t="shared" si="86"/>
        <v>8.3999999999999995E-3</v>
      </c>
      <c r="R955" s="8">
        <f t="shared" si="87"/>
        <v>25.2</v>
      </c>
      <c r="S955" t="str">
        <f t="shared" si="88"/>
        <v>technology</v>
      </c>
      <c r="T955" t="str">
        <f t="shared" si="89"/>
        <v>wearables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 t="shared" si="84"/>
        <v>42236.833784722221</v>
      </c>
      <c r="K956">
        <v>1436472039</v>
      </c>
      <c r="L956" s="10">
        <f t="shared" si="85"/>
        <v>42236.833784722221</v>
      </c>
      <c r="M956" t="b">
        <v>0</v>
      </c>
      <c r="N956">
        <v>73</v>
      </c>
      <c r="O956" t="b">
        <v>0</v>
      </c>
      <c r="P956" t="s">
        <v>8273</v>
      </c>
      <c r="Q956" s="6">
        <f t="shared" si="86"/>
        <v>0.43406666666666666</v>
      </c>
      <c r="R956" s="8">
        <f t="shared" si="87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 t="shared" si="84"/>
        <v>42626.295138888891</v>
      </c>
      <c r="K957">
        <v>1470294300</v>
      </c>
      <c r="L957" s="10">
        <f t="shared" si="85"/>
        <v>42626.295138888891</v>
      </c>
      <c r="M957" t="b">
        <v>0</v>
      </c>
      <c r="N957">
        <v>93</v>
      </c>
      <c r="O957" t="b">
        <v>0</v>
      </c>
      <c r="P957" t="s">
        <v>8273</v>
      </c>
      <c r="Q957" s="6">
        <f t="shared" si="86"/>
        <v>5.6613333333333335E-2</v>
      </c>
      <c r="R957" s="8">
        <f t="shared" si="87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 t="shared" si="84"/>
        <v>42120.872210648144</v>
      </c>
      <c r="K958">
        <v>1424901359</v>
      </c>
      <c r="L958" s="10">
        <f t="shared" si="85"/>
        <v>42120.872210648144</v>
      </c>
      <c r="M958" t="b">
        <v>0</v>
      </c>
      <c r="N958">
        <v>17</v>
      </c>
      <c r="O958" t="b">
        <v>0</v>
      </c>
      <c r="P958" t="s">
        <v>8273</v>
      </c>
      <c r="Q958" s="6">
        <f t="shared" si="86"/>
        <v>1.7219999999999999E-2</v>
      </c>
      <c r="R958" s="8">
        <f t="shared" si="87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 t="shared" si="84"/>
        <v>42691.594131944439</v>
      </c>
      <c r="K959">
        <v>1476710133</v>
      </c>
      <c r="L959" s="10">
        <f t="shared" si="85"/>
        <v>42691.594131944439</v>
      </c>
      <c r="M959" t="b">
        <v>0</v>
      </c>
      <c r="N959">
        <v>7</v>
      </c>
      <c r="O959" t="b">
        <v>0</v>
      </c>
      <c r="P959" t="s">
        <v>8273</v>
      </c>
      <c r="Q959" s="6">
        <f t="shared" si="86"/>
        <v>1.9416666666666665E-2</v>
      </c>
      <c r="R959" s="8">
        <f t="shared" si="87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 t="shared" si="84"/>
        <v>42104.207638888889</v>
      </c>
      <c r="K960">
        <v>1426792563</v>
      </c>
      <c r="L960" s="10">
        <f t="shared" si="85"/>
        <v>42104.207638888889</v>
      </c>
      <c r="M960" t="b">
        <v>0</v>
      </c>
      <c r="N960">
        <v>17</v>
      </c>
      <c r="O960" t="b">
        <v>0</v>
      </c>
      <c r="P960" t="s">
        <v>8273</v>
      </c>
      <c r="Q960" s="6">
        <f t="shared" si="86"/>
        <v>0.11328275684711328</v>
      </c>
      <c r="R960" s="8">
        <f t="shared" si="87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 t="shared" si="84"/>
        <v>42023.174363425926</v>
      </c>
      <c r="K961">
        <v>1419048665</v>
      </c>
      <c r="L961" s="10">
        <f t="shared" si="85"/>
        <v>42023.174363425926</v>
      </c>
      <c r="M961" t="b">
        <v>0</v>
      </c>
      <c r="N961">
        <v>171</v>
      </c>
      <c r="O961" t="b">
        <v>0</v>
      </c>
      <c r="P961" t="s">
        <v>8273</v>
      </c>
      <c r="Q961" s="6">
        <f t="shared" si="86"/>
        <v>0.3886</v>
      </c>
      <c r="R961" s="8">
        <f t="shared" si="87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 t="shared" si="84"/>
        <v>42808.585127314815</v>
      </c>
      <c r="K962">
        <v>1485874955</v>
      </c>
      <c r="L962" s="10">
        <f t="shared" si="85"/>
        <v>42808.585127314815</v>
      </c>
      <c r="M962" t="b">
        <v>0</v>
      </c>
      <c r="N962">
        <v>188</v>
      </c>
      <c r="O962" t="b">
        <v>0</v>
      </c>
      <c r="P962" t="s">
        <v>8273</v>
      </c>
      <c r="Q962" s="6">
        <f t="shared" si="86"/>
        <v>0.46100628930817611</v>
      </c>
      <c r="R962" s="8">
        <f t="shared" si="87"/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 t="shared" ref="J963:J1026" si="90">I963/60/60/24 + DATE(1970,1,1)</f>
        <v>42786.791666666672</v>
      </c>
      <c r="K963">
        <v>1483634335</v>
      </c>
      <c r="L963" s="10">
        <f t="shared" ref="L963:L1026" si="91">I963/60/60/24 + DATE(1970,1,1)</f>
        <v>42786.791666666672</v>
      </c>
      <c r="M963" t="b">
        <v>0</v>
      </c>
      <c r="N963">
        <v>110</v>
      </c>
      <c r="O963" t="b">
        <v>0</v>
      </c>
      <c r="P963" t="s">
        <v>8273</v>
      </c>
      <c r="Q963" s="6">
        <f t="shared" ref="Q963:Q1026" si="92">E963/D963</f>
        <v>0.42188421052631581</v>
      </c>
      <c r="R963" s="8">
        <f t="shared" ref="R963:R1026" si="93">IFERROR(E963/N963,0)</f>
        <v>364.35454545454547</v>
      </c>
      <c r="S963" t="str">
        <f t="shared" ref="S963:S1026" si="94">LEFT(P963,SEARCH("/",P963)-1)</f>
        <v>technology</v>
      </c>
      <c r="T963" t="str">
        <f t="shared" ref="T963:T1026" si="95">RIGHT(P963,LEN(P963)-SEARCH("/",P963))</f>
        <v>wearables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 t="shared" si="90"/>
        <v>42411.712418981479</v>
      </c>
      <c r="K964">
        <v>1451927153</v>
      </c>
      <c r="L964" s="10">
        <f t="shared" si="91"/>
        <v>42411.712418981479</v>
      </c>
      <c r="M964" t="b">
        <v>0</v>
      </c>
      <c r="N964">
        <v>37</v>
      </c>
      <c r="O964" t="b">
        <v>0</v>
      </c>
      <c r="P964" t="s">
        <v>8273</v>
      </c>
      <c r="Q964" s="6">
        <f t="shared" si="92"/>
        <v>0.2848</v>
      </c>
      <c r="R964" s="8">
        <f t="shared" si="93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 t="shared" si="90"/>
        <v>42660.635636574079</v>
      </c>
      <c r="K965">
        <v>1473693319</v>
      </c>
      <c r="L965" s="10">
        <f t="shared" si="91"/>
        <v>42660.635636574079</v>
      </c>
      <c r="M965" t="b">
        <v>0</v>
      </c>
      <c r="N965">
        <v>9</v>
      </c>
      <c r="O965" t="b">
        <v>0</v>
      </c>
      <c r="P965" t="s">
        <v>8273</v>
      </c>
      <c r="Q965" s="6">
        <f t="shared" si="92"/>
        <v>1.0771428571428571E-2</v>
      </c>
      <c r="R965" s="8">
        <f t="shared" si="93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0">
        <f t="shared" si="90"/>
        <v>42248.628692129627</v>
      </c>
      <c r="K966">
        <v>1437663919</v>
      </c>
      <c r="L966" s="10">
        <f t="shared" si="91"/>
        <v>42248.628692129627</v>
      </c>
      <c r="M966" t="b">
        <v>0</v>
      </c>
      <c r="N966">
        <v>29</v>
      </c>
      <c r="O966" t="b">
        <v>0</v>
      </c>
      <c r="P966" t="s">
        <v>8273</v>
      </c>
      <c r="Q966" s="6">
        <f t="shared" si="92"/>
        <v>7.9909090909090902E-3</v>
      </c>
      <c r="R966" s="8">
        <f t="shared" si="93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 t="shared" si="90"/>
        <v>42669.165972222225</v>
      </c>
      <c r="K967">
        <v>1474676646</v>
      </c>
      <c r="L967" s="10">
        <f t="shared" si="91"/>
        <v>42669.165972222225</v>
      </c>
      <c r="M967" t="b">
        <v>0</v>
      </c>
      <c r="N967">
        <v>6</v>
      </c>
      <c r="O967" t="b">
        <v>0</v>
      </c>
      <c r="P967" t="s">
        <v>8273</v>
      </c>
      <c r="Q967" s="6">
        <f t="shared" si="92"/>
        <v>1.192E-2</v>
      </c>
      <c r="R967" s="8">
        <f t="shared" si="93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 t="shared" si="90"/>
        <v>42649.635787037041</v>
      </c>
      <c r="K968">
        <v>1473174932</v>
      </c>
      <c r="L968" s="10">
        <f t="shared" si="91"/>
        <v>42649.635787037041</v>
      </c>
      <c r="M968" t="b">
        <v>0</v>
      </c>
      <c r="N968">
        <v>30</v>
      </c>
      <c r="O968" t="b">
        <v>0</v>
      </c>
      <c r="P968" t="s">
        <v>8273</v>
      </c>
      <c r="Q968" s="6">
        <f t="shared" si="92"/>
        <v>0.14799999999999999</v>
      </c>
      <c r="R968" s="8">
        <f t="shared" si="93"/>
        <v>59.2</v>
      </c>
      <c r="S968" t="str">
        <f t="shared" si="94"/>
        <v>technology</v>
      </c>
      <c r="T968" t="str">
        <f t="shared" si="95"/>
        <v>wearables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 t="shared" si="90"/>
        <v>42482.21266203704</v>
      </c>
      <c r="K969">
        <v>1456121174</v>
      </c>
      <c r="L969" s="10">
        <f t="shared" si="91"/>
        <v>42482.21266203704</v>
      </c>
      <c r="M969" t="b">
        <v>0</v>
      </c>
      <c r="N969">
        <v>81</v>
      </c>
      <c r="O969" t="b">
        <v>0</v>
      </c>
      <c r="P969" t="s">
        <v>8273</v>
      </c>
      <c r="Q969" s="6">
        <f t="shared" si="92"/>
        <v>0.17810000000000001</v>
      </c>
      <c r="R969" s="8">
        <f t="shared" si="93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 t="shared" si="90"/>
        <v>41866.847615740742</v>
      </c>
      <c r="K970">
        <v>1405542034</v>
      </c>
      <c r="L970" s="10">
        <f t="shared" si="91"/>
        <v>41866.847615740742</v>
      </c>
      <c r="M970" t="b">
        <v>0</v>
      </c>
      <c r="N970">
        <v>4</v>
      </c>
      <c r="O970" t="b">
        <v>0</v>
      </c>
      <c r="P970" t="s">
        <v>8273</v>
      </c>
      <c r="Q970" s="6">
        <f t="shared" si="92"/>
        <v>1.325E-2</v>
      </c>
      <c r="R970" s="8">
        <f t="shared" si="93"/>
        <v>26.5</v>
      </c>
      <c r="S970" t="str">
        <f t="shared" si="94"/>
        <v>technology</v>
      </c>
      <c r="T970" t="str">
        <f t="shared" si="95"/>
        <v>wearables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0">
        <f t="shared" si="90"/>
        <v>42775.30332175926</v>
      </c>
      <c r="K971">
        <v>1483773407</v>
      </c>
      <c r="L971" s="10">
        <f t="shared" si="91"/>
        <v>42775.30332175926</v>
      </c>
      <c r="M971" t="b">
        <v>0</v>
      </c>
      <c r="N971">
        <v>11</v>
      </c>
      <c r="O971" t="b">
        <v>0</v>
      </c>
      <c r="P971" t="s">
        <v>8273</v>
      </c>
      <c r="Q971" s="6">
        <f t="shared" si="92"/>
        <v>0.46666666666666667</v>
      </c>
      <c r="R971" s="8">
        <f t="shared" si="93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0">
        <f t="shared" si="90"/>
        <v>42758.207638888889</v>
      </c>
      <c r="K972">
        <v>1481951853</v>
      </c>
      <c r="L972" s="10">
        <f t="shared" si="91"/>
        <v>42758.207638888889</v>
      </c>
      <c r="M972" t="b">
        <v>0</v>
      </c>
      <c r="N972">
        <v>14</v>
      </c>
      <c r="O972" t="b">
        <v>0</v>
      </c>
      <c r="P972" t="s">
        <v>8273</v>
      </c>
      <c r="Q972" s="6">
        <f t="shared" si="92"/>
        <v>0.4592</v>
      </c>
      <c r="R972" s="8">
        <f t="shared" si="93"/>
        <v>164</v>
      </c>
      <c r="S972" t="str">
        <f t="shared" si="94"/>
        <v>technology</v>
      </c>
      <c r="T972" t="str">
        <f t="shared" si="95"/>
        <v>wearables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 t="shared" si="90"/>
        <v>42156.709027777775</v>
      </c>
      <c r="K973">
        <v>1429290060</v>
      </c>
      <c r="L973" s="10">
        <f t="shared" si="91"/>
        <v>42156.709027777775</v>
      </c>
      <c r="M973" t="b">
        <v>0</v>
      </c>
      <c r="N973">
        <v>5</v>
      </c>
      <c r="O973" t="b">
        <v>0</v>
      </c>
      <c r="P973" t="s">
        <v>8273</v>
      </c>
      <c r="Q973" s="6">
        <f t="shared" si="92"/>
        <v>2.2599999999999999E-3</v>
      </c>
      <c r="R973" s="8">
        <f t="shared" si="93"/>
        <v>45.2</v>
      </c>
      <c r="S973" t="str">
        <f t="shared" si="94"/>
        <v>technology</v>
      </c>
      <c r="T973" t="str">
        <f t="shared" si="95"/>
        <v>wearables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 t="shared" si="90"/>
        <v>41886.290972222225</v>
      </c>
      <c r="K974">
        <v>1407271598</v>
      </c>
      <c r="L974" s="10">
        <f t="shared" si="91"/>
        <v>41886.290972222225</v>
      </c>
      <c r="M974" t="b">
        <v>0</v>
      </c>
      <c r="N974">
        <v>45</v>
      </c>
      <c r="O974" t="b">
        <v>0</v>
      </c>
      <c r="P974" t="s">
        <v>8273</v>
      </c>
      <c r="Q974" s="6">
        <f t="shared" si="92"/>
        <v>0.34625</v>
      </c>
      <c r="R974" s="8">
        <f t="shared" si="93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 t="shared" si="90"/>
        <v>42317.056631944448</v>
      </c>
      <c r="K975">
        <v>1441844493</v>
      </c>
      <c r="L975" s="10">
        <f t="shared" si="91"/>
        <v>42317.056631944448</v>
      </c>
      <c r="M975" t="b">
        <v>0</v>
      </c>
      <c r="N975">
        <v>8</v>
      </c>
      <c r="O975" t="b">
        <v>0</v>
      </c>
      <c r="P975" t="s">
        <v>8273</v>
      </c>
      <c r="Q975" s="6">
        <f t="shared" si="92"/>
        <v>2.0549999999999999E-2</v>
      </c>
      <c r="R975" s="8">
        <f t="shared" si="93"/>
        <v>51.375</v>
      </c>
      <c r="S975" t="str">
        <f t="shared" si="94"/>
        <v>technology</v>
      </c>
      <c r="T975" t="str">
        <f t="shared" si="95"/>
        <v>wearables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 t="shared" si="90"/>
        <v>42454.707824074074</v>
      </c>
      <c r="K976">
        <v>1456336756</v>
      </c>
      <c r="L976" s="10">
        <f t="shared" si="91"/>
        <v>42454.707824074074</v>
      </c>
      <c r="M976" t="b">
        <v>0</v>
      </c>
      <c r="N976">
        <v>3</v>
      </c>
      <c r="O976" t="b">
        <v>0</v>
      </c>
      <c r="P976" t="s">
        <v>8273</v>
      </c>
      <c r="Q976" s="6">
        <f t="shared" si="92"/>
        <v>5.5999999999999999E-3</v>
      </c>
      <c r="R976" s="8">
        <f t="shared" si="93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 t="shared" si="90"/>
        <v>42549.696585648147</v>
      </c>
      <c r="K977">
        <v>1461948185</v>
      </c>
      <c r="L977" s="10">
        <f t="shared" si="91"/>
        <v>42549.696585648147</v>
      </c>
      <c r="M977" t="b">
        <v>0</v>
      </c>
      <c r="N977">
        <v>24</v>
      </c>
      <c r="O977" t="b">
        <v>0</v>
      </c>
      <c r="P977" t="s">
        <v>8273</v>
      </c>
      <c r="Q977" s="6">
        <f t="shared" si="92"/>
        <v>2.6069999999999999E-2</v>
      </c>
      <c r="R977" s="8">
        <f t="shared" si="93"/>
        <v>108.625</v>
      </c>
      <c r="S977" t="str">
        <f t="shared" si="94"/>
        <v>technology</v>
      </c>
      <c r="T977" t="str">
        <f t="shared" si="95"/>
        <v>wearables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0">
        <f t="shared" si="90"/>
        <v>42230.058993055558</v>
      </c>
      <c r="K978">
        <v>1435627497</v>
      </c>
      <c r="L978" s="10">
        <f t="shared" si="91"/>
        <v>42230.058993055558</v>
      </c>
      <c r="M978" t="b">
        <v>0</v>
      </c>
      <c r="N978">
        <v>18</v>
      </c>
      <c r="O978" t="b">
        <v>0</v>
      </c>
      <c r="P978" t="s">
        <v>8273</v>
      </c>
      <c r="Q978" s="6">
        <f t="shared" si="92"/>
        <v>1.9259999999999999E-2</v>
      </c>
      <c r="R978" s="8">
        <f t="shared" si="93"/>
        <v>160.5</v>
      </c>
      <c r="S978" t="str">
        <f t="shared" si="94"/>
        <v>technology</v>
      </c>
      <c r="T978" t="str">
        <f t="shared" si="95"/>
        <v>wearables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0">
        <f t="shared" si="90"/>
        <v>42421.942094907412</v>
      </c>
      <c r="K979">
        <v>1453502197</v>
      </c>
      <c r="L979" s="10">
        <f t="shared" si="91"/>
        <v>42421.942094907412</v>
      </c>
      <c r="M979" t="b">
        <v>0</v>
      </c>
      <c r="N979">
        <v>12</v>
      </c>
      <c r="O979" t="b">
        <v>0</v>
      </c>
      <c r="P979" t="s">
        <v>8273</v>
      </c>
      <c r="Q979" s="6">
        <f t="shared" si="92"/>
        <v>0.33666666666666667</v>
      </c>
      <c r="R979" s="8">
        <f t="shared" si="93"/>
        <v>75.75</v>
      </c>
      <c r="S979" t="str">
        <f t="shared" si="94"/>
        <v>technology</v>
      </c>
      <c r="T979" t="str">
        <f t="shared" si="95"/>
        <v>wearables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0">
        <f t="shared" si="90"/>
        <v>42425.309039351851</v>
      </c>
      <c r="K980">
        <v>1453793101</v>
      </c>
      <c r="L980" s="10">
        <f t="shared" si="91"/>
        <v>42425.309039351851</v>
      </c>
      <c r="M980" t="b">
        <v>0</v>
      </c>
      <c r="N980">
        <v>123</v>
      </c>
      <c r="O980" t="b">
        <v>0</v>
      </c>
      <c r="P980" t="s">
        <v>8273</v>
      </c>
      <c r="Q980" s="6">
        <f t="shared" si="92"/>
        <v>0.5626326718299024</v>
      </c>
      <c r="R980" s="8">
        <f t="shared" si="93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 t="shared" si="90"/>
        <v>42541.790972222225</v>
      </c>
      <c r="K981">
        <v>1463392828</v>
      </c>
      <c r="L981" s="10">
        <f t="shared" si="91"/>
        <v>42541.790972222225</v>
      </c>
      <c r="M981" t="b">
        <v>0</v>
      </c>
      <c r="N981">
        <v>96</v>
      </c>
      <c r="O981" t="b">
        <v>0</v>
      </c>
      <c r="P981" t="s">
        <v>8273</v>
      </c>
      <c r="Q981" s="6">
        <f t="shared" si="92"/>
        <v>0.82817600000000002</v>
      </c>
      <c r="R981" s="8">
        <f t="shared" si="93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 t="shared" si="90"/>
        <v>41973.945856481485</v>
      </c>
      <c r="K982">
        <v>1413495722</v>
      </c>
      <c r="L982" s="10">
        <f t="shared" si="91"/>
        <v>41973.945856481485</v>
      </c>
      <c r="M982" t="b">
        <v>0</v>
      </c>
      <c r="N982">
        <v>31</v>
      </c>
      <c r="O982" t="b">
        <v>0</v>
      </c>
      <c r="P982" t="s">
        <v>8273</v>
      </c>
      <c r="Q982" s="6">
        <f t="shared" si="92"/>
        <v>0.14860000000000001</v>
      </c>
      <c r="R982" s="8">
        <f t="shared" si="93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 t="shared" si="90"/>
        <v>41860.947013888886</v>
      </c>
      <c r="K983">
        <v>1405032222</v>
      </c>
      <c r="L983" s="10">
        <f t="shared" si="91"/>
        <v>41860.947013888886</v>
      </c>
      <c r="M983" t="b">
        <v>0</v>
      </c>
      <c r="N983">
        <v>4</v>
      </c>
      <c r="O983" t="b">
        <v>0</v>
      </c>
      <c r="P983" t="s">
        <v>8273</v>
      </c>
      <c r="Q983" s="6">
        <f t="shared" si="92"/>
        <v>1.2375123751237513E-4</v>
      </c>
      <c r="R983" s="8">
        <f t="shared" si="93"/>
        <v>2.75</v>
      </c>
      <c r="S983" t="str">
        <f t="shared" si="94"/>
        <v>technology</v>
      </c>
      <c r="T983" t="str">
        <f t="shared" si="95"/>
        <v>wearables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 t="shared" si="90"/>
        <v>42645.753310185188</v>
      </c>
      <c r="K984">
        <v>1472839486</v>
      </c>
      <c r="L984" s="10">
        <f t="shared" si="91"/>
        <v>42645.753310185188</v>
      </c>
      <c r="M984" t="b">
        <v>0</v>
      </c>
      <c r="N984">
        <v>3</v>
      </c>
      <c r="O984" t="b">
        <v>0</v>
      </c>
      <c r="P984" t="s">
        <v>8273</v>
      </c>
      <c r="Q984" s="6">
        <f t="shared" si="92"/>
        <v>1.7142857142857143E-4</v>
      </c>
      <c r="R984" s="8">
        <f t="shared" si="93"/>
        <v>1</v>
      </c>
      <c r="S984" t="str">
        <f t="shared" si="94"/>
        <v>technology</v>
      </c>
      <c r="T984" t="str">
        <f t="shared" si="95"/>
        <v>wearables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0">
        <f t="shared" si="90"/>
        <v>42605.870833333334</v>
      </c>
      <c r="K985">
        <v>1469289685</v>
      </c>
      <c r="L985" s="10">
        <f t="shared" si="91"/>
        <v>42605.870833333334</v>
      </c>
      <c r="M985" t="b">
        <v>0</v>
      </c>
      <c r="N985">
        <v>179</v>
      </c>
      <c r="O985" t="b">
        <v>0</v>
      </c>
      <c r="P985" t="s">
        <v>8273</v>
      </c>
      <c r="Q985" s="6">
        <f t="shared" si="92"/>
        <v>0.2950613611721471</v>
      </c>
      <c r="R985" s="8">
        <f t="shared" si="93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 t="shared" si="90"/>
        <v>42091.074166666673</v>
      </c>
      <c r="K986">
        <v>1424918808</v>
      </c>
      <c r="L986" s="10">
        <f t="shared" si="91"/>
        <v>42091.074166666673</v>
      </c>
      <c r="M986" t="b">
        <v>0</v>
      </c>
      <c r="N986">
        <v>3</v>
      </c>
      <c r="O986" t="b">
        <v>0</v>
      </c>
      <c r="P986" t="s">
        <v>8273</v>
      </c>
      <c r="Q986" s="6">
        <f t="shared" si="92"/>
        <v>1.06E-2</v>
      </c>
      <c r="R986" s="8">
        <f t="shared" si="93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0">
        <f t="shared" si="90"/>
        <v>42369.958333333328</v>
      </c>
      <c r="K987">
        <v>1449011610</v>
      </c>
      <c r="L987" s="10">
        <f t="shared" si="91"/>
        <v>42369.958333333328</v>
      </c>
      <c r="M987" t="b">
        <v>0</v>
      </c>
      <c r="N987">
        <v>23</v>
      </c>
      <c r="O987" t="b">
        <v>0</v>
      </c>
      <c r="P987" t="s">
        <v>8273</v>
      </c>
      <c r="Q987" s="6">
        <f t="shared" si="92"/>
        <v>6.2933333333333327E-2</v>
      </c>
      <c r="R987" s="8">
        <f t="shared" si="93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0">
        <f t="shared" si="90"/>
        <v>42379</v>
      </c>
      <c r="K988">
        <v>1447698300</v>
      </c>
      <c r="L988" s="10">
        <f t="shared" si="91"/>
        <v>42379</v>
      </c>
      <c r="M988" t="b">
        <v>0</v>
      </c>
      <c r="N988">
        <v>23</v>
      </c>
      <c r="O988" t="b">
        <v>0</v>
      </c>
      <c r="P988" t="s">
        <v>8273</v>
      </c>
      <c r="Q988" s="6">
        <f t="shared" si="92"/>
        <v>0.1275</v>
      </c>
      <c r="R988" s="8">
        <f t="shared" si="93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0">
        <f t="shared" si="90"/>
        <v>41813.294560185182</v>
      </c>
      <c r="K989">
        <v>1400051050</v>
      </c>
      <c r="L989" s="10">
        <f t="shared" si="91"/>
        <v>41813.294560185182</v>
      </c>
      <c r="M989" t="b">
        <v>0</v>
      </c>
      <c r="N989">
        <v>41</v>
      </c>
      <c r="O989" t="b">
        <v>0</v>
      </c>
      <c r="P989" t="s">
        <v>8273</v>
      </c>
      <c r="Q989" s="6">
        <f t="shared" si="92"/>
        <v>0.13220000000000001</v>
      </c>
      <c r="R989" s="8">
        <f t="shared" si="93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0">
        <f t="shared" si="90"/>
        <v>42644.356770833328</v>
      </c>
      <c r="K990">
        <v>1472718825</v>
      </c>
      <c r="L990" s="10">
        <f t="shared" si="91"/>
        <v>42644.356770833328</v>
      </c>
      <c r="M990" t="b">
        <v>0</v>
      </c>
      <c r="N990">
        <v>0</v>
      </c>
      <c r="O990" t="b">
        <v>0</v>
      </c>
      <c r="P990" t="s">
        <v>8273</v>
      </c>
      <c r="Q990" s="6">
        <f t="shared" si="92"/>
        <v>0</v>
      </c>
      <c r="R990" s="8">
        <f t="shared" si="93"/>
        <v>0</v>
      </c>
      <c r="S990" t="str">
        <f t="shared" si="94"/>
        <v>technology</v>
      </c>
      <c r="T990" t="str">
        <f t="shared" si="95"/>
        <v>wearables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 t="shared" si="90"/>
        <v>42641.933969907404</v>
      </c>
      <c r="K991">
        <v>1472509495</v>
      </c>
      <c r="L991" s="10">
        <f t="shared" si="91"/>
        <v>42641.933969907404</v>
      </c>
      <c r="M991" t="b">
        <v>0</v>
      </c>
      <c r="N991">
        <v>32</v>
      </c>
      <c r="O991" t="b">
        <v>0</v>
      </c>
      <c r="P991" t="s">
        <v>8273</v>
      </c>
      <c r="Q991" s="6">
        <f t="shared" si="92"/>
        <v>0.16769999999999999</v>
      </c>
      <c r="R991" s="8">
        <f t="shared" si="93"/>
        <v>52.40625</v>
      </c>
      <c r="S991" t="str">
        <f t="shared" si="94"/>
        <v>technology</v>
      </c>
      <c r="T991" t="str">
        <f t="shared" si="95"/>
        <v>wearables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 t="shared" si="90"/>
        <v>41885.784305555557</v>
      </c>
      <c r="K992">
        <v>1407178164</v>
      </c>
      <c r="L992" s="10">
        <f t="shared" si="91"/>
        <v>41885.784305555557</v>
      </c>
      <c r="M992" t="b">
        <v>0</v>
      </c>
      <c r="N992">
        <v>2</v>
      </c>
      <c r="O992" t="b">
        <v>0</v>
      </c>
      <c r="P992" t="s">
        <v>8273</v>
      </c>
      <c r="Q992" s="6">
        <f t="shared" si="92"/>
        <v>1.0399999999999999E-3</v>
      </c>
      <c r="R992" s="8">
        <f t="shared" si="93"/>
        <v>13</v>
      </c>
      <c r="S992" t="str">
        <f t="shared" si="94"/>
        <v>technology</v>
      </c>
      <c r="T992" t="str">
        <f t="shared" si="95"/>
        <v>wearables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0">
        <f t="shared" si="90"/>
        <v>42563.785416666666</v>
      </c>
      <c r="K993">
        <v>1466186988</v>
      </c>
      <c r="L993" s="10">
        <f t="shared" si="91"/>
        <v>42563.785416666666</v>
      </c>
      <c r="M993" t="b">
        <v>0</v>
      </c>
      <c r="N993">
        <v>7</v>
      </c>
      <c r="O993" t="b">
        <v>0</v>
      </c>
      <c r="P993" t="s">
        <v>8273</v>
      </c>
      <c r="Q993" s="6">
        <f t="shared" si="92"/>
        <v>4.24E-2</v>
      </c>
      <c r="R993" s="8">
        <f t="shared" si="93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 t="shared" si="90"/>
        <v>42497.883321759262</v>
      </c>
      <c r="K994">
        <v>1457475119</v>
      </c>
      <c r="L994" s="10">
        <f t="shared" si="91"/>
        <v>42497.883321759262</v>
      </c>
      <c r="M994" t="b">
        <v>0</v>
      </c>
      <c r="N994">
        <v>4</v>
      </c>
      <c r="O994" t="b">
        <v>0</v>
      </c>
      <c r="P994" t="s">
        <v>8273</v>
      </c>
      <c r="Q994" s="6">
        <f t="shared" si="92"/>
        <v>4.6699999999999997E-3</v>
      </c>
      <c r="R994" s="8">
        <f t="shared" si="93"/>
        <v>116.75</v>
      </c>
      <c r="S994" t="str">
        <f t="shared" si="94"/>
        <v>technology</v>
      </c>
      <c r="T994" t="str">
        <f t="shared" si="95"/>
        <v>wearables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 t="shared" si="90"/>
        <v>42686.208333333328</v>
      </c>
      <c r="K995">
        <v>1476054568</v>
      </c>
      <c r="L995" s="10">
        <f t="shared" si="91"/>
        <v>42686.208333333328</v>
      </c>
      <c r="M995" t="b">
        <v>0</v>
      </c>
      <c r="N995">
        <v>196</v>
      </c>
      <c r="O995" t="b">
        <v>0</v>
      </c>
      <c r="P995" t="s">
        <v>8273</v>
      </c>
      <c r="Q995" s="6">
        <f t="shared" si="92"/>
        <v>0.25087142857142858</v>
      </c>
      <c r="R995" s="8">
        <f t="shared" si="93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 t="shared" si="90"/>
        <v>41973.957638888889</v>
      </c>
      <c r="K996">
        <v>1412835530</v>
      </c>
      <c r="L996" s="10">
        <f t="shared" si="91"/>
        <v>41973.957638888889</v>
      </c>
      <c r="M996" t="b">
        <v>0</v>
      </c>
      <c r="N996">
        <v>11</v>
      </c>
      <c r="O996" t="b">
        <v>0</v>
      </c>
      <c r="P996" t="s">
        <v>8273</v>
      </c>
      <c r="Q996" s="6">
        <f t="shared" si="92"/>
        <v>2.3345000000000001E-2</v>
      </c>
      <c r="R996" s="8">
        <f t="shared" si="93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 t="shared" si="90"/>
        <v>41972.666666666672</v>
      </c>
      <c r="K997">
        <v>1415140480</v>
      </c>
      <c r="L997" s="10">
        <f t="shared" si="91"/>
        <v>41972.666666666672</v>
      </c>
      <c r="M997" t="b">
        <v>0</v>
      </c>
      <c r="N997">
        <v>9</v>
      </c>
      <c r="O997" t="b">
        <v>0</v>
      </c>
      <c r="P997" t="s">
        <v>8273</v>
      </c>
      <c r="Q997" s="6">
        <f t="shared" si="92"/>
        <v>7.2599999999999998E-2</v>
      </c>
      <c r="R997" s="8">
        <f t="shared" si="93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 t="shared" si="90"/>
        <v>41847.643750000003</v>
      </c>
      <c r="K998">
        <v>1403902060</v>
      </c>
      <c r="L998" s="10">
        <f t="shared" si="91"/>
        <v>41847.643750000003</v>
      </c>
      <c r="M998" t="b">
        <v>0</v>
      </c>
      <c r="N998">
        <v>5</v>
      </c>
      <c r="O998" t="b">
        <v>0</v>
      </c>
      <c r="P998" t="s">
        <v>8273</v>
      </c>
      <c r="Q998" s="6">
        <f t="shared" si="92"/>
        <v>1.6250000000000001E-2</v>
      </c>
      <c r="R998" s="8">
        <f t="shared" si="93"/>
        <v>13</v>
      </c>
      <c r="S998" t="str">
        <f t="shared" si="94"/>
        <v>technology</v>
      </c>
      <c r="T998" t="str">
        <f t="shared" si="95"/>
        <v>wearables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 t="shared" si="90"/>
        <v>41971.144641203704</v>
      </c>
      <c r="K999">
        <v>1414549697</v>
      </c>
      <c r="L999" s="10">
        <f t="shared" si="91"/>
        <v>41971.144641203704</v>
      </c>
      <c r="M999" t="b">
        <v>0</v>
      </c>
      <c r="N999">
        <v>8</v>
      </c>
      <c r="O999" t="b">
        <v>0</v>
      </c>
      <c r="P999" t="s">
        <v>8273</v>
      </c>
      <c r="Q999" s="6">
        <f t="shared" si="92"/>
        <v>1.2999999999999999E-2</v>
      </c>
      <c r="R999" s="8">
        <f t="shared" si="93"/>
        <v>8.125</v>
      </c>
      <c r="S999" t="str">
        <f t="shared" si="94"/>
        <v>technology</v>
      </c>
      <c r="T999" t="str">
        <f t="shared" si="95"/>
        <v>wearables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0">
        <f t="shared" si="90"/>
        <v>42327.210659722223</v>
      </c>
      <c r="K1000">
        <v>1444017801</v>
      </c>
      <c r="L1000" s="10">
        <f t="shared" si="91"/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92"/>
        <v>0.58558333333333334</v>
      </c>
      <c r="R1000" s="8">
        <f t="shared" si="93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0">
        <f t="shared" si="90"/>
        <v>41956.334722222222</v>
      </c>
      <c r="K1001">
        <v>1413270690</v>
      </c>
      <c r="L1001" s="10">
        <f t="shared" si="91"/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92"/>
        <v>7.7886666666666673E-2</v>
      </c>
      <c r="R1001" s="8">
        <f t="shared" si="93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 t="shared" si="90"/>
        <v>42809.018055555556</v>
      </c>
      <c r="K1002">
        <v>1484357160</v>
      </c>
      <c r="L1002" s="10">
        <f t="shared" si="91"/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92"/>
        <v>2.2157147647256063E-2</v>
      </c>
      <c r="R1002" s="8">
        <f t="shared" si="93"/>
        <v>3304</v>
      </c>
      <c r="S1002" t="str">
        <f t="shared" si="94"/>
        <v>technology</v>
      </c>
      <c r="T1002" t="str">
        <f t="shared" si="95"/>
        <v>wearables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0">
        <f t="shared" si="90"/>
        <v>42765.720057870371</v>
      </c>
      <c r="K1003">
        <v>1481908613</v>
      </c>
      <c r="L1003" s="10">
        <f t="shared" si="91"/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92"/>
        <v>1.04</v>
      </c>
      <c r="R1003" s="8">
        <f t="shared" si="93"/>
        <v>1300</v>
      </c>
      <c r="S1003" t="str">
        <f t="shared" si="94"/>
        <v>technology</v>
      </c>
      <c r="T1003" t="str">
        <f t="shared" si="95"/>
        <v>wearables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 t="shared" si="90"/>
        <v>42355.249305555553</v>
      </c>
      <c r="K1004">
        <v>1447777514</v>
      </c>
      <c r="L1004" s="10">
        <f t="shared" si="91"/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92"/>
        <v>0.29602960296029601</v>
      </c>
      <c r="R1004" s="8">
        <f t="shared" si="93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0">
        <f t="shared" si="90"/>
        <v>42810.667372685188</v>
      </c>
      <c r="K1005">
        <v>1487091661</v>
      </c>
      <c r="L1005" s="10">
        <f t="shared" si="91"/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92"/>
        <v>0.16055</v>
      </c>
      <c r="R1005" s="8">
        <f t="shared" si="93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 t="shared" si="90"/>
        <v>42418.708645833336</v>
      </c>
      <c r="K1006">
        <v>1453222827</v>
      </c>
      <c r="L1006" s="10">
        <f t="shared" si="91"/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92"/>
        <v>0.82208000000000003</v>
      </c>
      <c r="R1006" s="8">
        <f t="shared" si="93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 t="shared" si="90"/>
        <v>42307.624803240738</v>
      </c>
      <c r="K1007">
        <v>1443538783</v>
      </c>
      <c r="L1007" s="10">
        <f t="shared" si="91"/>
        <v>42307.624803240738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92"/>
        <v>0.75051000000000001</v>
      </c>
      <c r="R1007" s="8">
        <f t="shared" si="93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 t="shared" si="90"/>
        <v>41985.299305555556</v>
      </c>
      <c r="K1008">
        <v>1417654672</v>
      </c>
      <c r="L1008" s="10">
        <f t="shared" si="91"/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92"/>
        <v>5.8500000000000003E-2</v>
      </c>
      <c r="R1008" s="8">
        <f t="shared" si="93"/>
        <v>29.25</v>
      </c>
      <c r="S1008" t="str">
        <f t="shared" si="94"/>
        <v>technology</v>
      </c>
      <c r="T1008" t="str">
        <f t="shared" si="95"/>
        <v>wearables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 t="shared" si="90"/>
        <v>42718.6252662037</v>
      </c>
      <c r="K1009">
        <v>1478095223</v>
      </c>
      <c r="L1009" s="10">
        <f t="shared" si="91"/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92"/>
        <v>0.44319999999999998</v>
      </c>
      <c r="R1009" s="8">
        <f t="shared" si="93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0">
        <f t="shared" si="90"/>
        <v>42732.809201388889</v>
      </c>
      <c r="K1010">
        <v>1480361115</v>
      </c>
      <c r="L1010" s="10">
        <f t="shared" si="91"/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92"/>
        <v>2.6737967914438501E-3</v>
      </c>
      <c r="R1010" s="8">
        <f t="shared" si="93"/>
        <v>250</v>
      </c>
      <c r="S1010" t="str">
        <f t="shared" si="94"/>
        <v>technology</v>
      </c>
      <c r="T1010" t="str">
        <f t="shared" si="95"/>
        <v>wearables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 t="shared" si="90"/>
        <v>42540.604699074072</v>
      </c>
      <c r="K1011">
        <v>1463754646</v>
      </c>
      <c r="L1011" s="10">
        <f t="shared" si="91"/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92"/>
        <v>0.1313</v>
      </c>
      <c r="R1011" s="8">
        <f t="shared" si="93"/>
        <v>65</v>
      </c>
      <c r="S1011" t="str">
        <f t="shared" si="94"/>
        <v>technology</v>
      </c>
      <c r="T1011" t="str">
        <f t="shared" si="95"/>
        <v>wearables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 t="shared" si="90"/>
        <v>42618.124305555553</v>
      </c>
      <c r="K1012">
        <v>1468180462</v>
      </c>
      <c r="L1012" s="10">
        <f t="shared" si="91"/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92"/>
        <v>1.9088937093275488E-3</v>
      </c>
      <c r="R1012" s="8">
        <f t="shared" si="93"/>
        <v>55</v>
      </c>
      <c r="S1012" t="str">
        <f t="shared" si="94"/>
        <v>technology</v>
      </c>
      <c r="T1012" t="str">
        <f t="shared" si="95"/>
        <v>wearables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 t="shared" si="90"/>
        <v>41991.898090277777</v>
      </c>
      <c r="K1013">
        <v>1415050395</v>
      </c>
      <c r="L1013" s="10">
        <f t="shared" si="91"/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92"/>
        <v>3.7499999999999999E-3</v>
      </c>
      <c r="R1013" s="8">
        <f t="shared" si="93"/>
        <v>75</v>
      </c>
      <c r="S1013" t="str">
        <f t="shared" si="94"/>
        <v>technology</v>
      </c>
      <c r="T1013" t="str">
        <f t="shared" si="95"/>
        <v>wearables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 t="shared" si="90"/>
        <v>42759.440416666665</v>
      </c>
      <c r="K1014">
        <v>1481366052</v>
      </c>
      <c r="L1014" s="10">
        <f t="shared" si="91"/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92"/>
        <v>215.35021</v>
      </c>
      <c r="R1014" s="8">
        <f t="shared" si="93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 t="shared" si="90"/>
        <v>42367.833333333328</v>
      </c>
      <c r="K1015">
        <v>1449000056</v>
      </c>
      <c r="L1015" s="10">
        <f t="shared" si="91"/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92"/>
        <v>0.34527999999999998</v>
      </c>
      <c r="R1015" s="8">
        <f t="shared" si="93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 t="shared" si="90"/>
        <v>42005.002488425926</v>
      </c>
      <c r="K1016">
        <v>1415750615</v>
      </c>
      <c r="L1016" s="10">
        <f t="shared" si="91"/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92"/>
        <v>0.30599999999999999</v>
      </c>
      <c r="R1016" s="8">
        <f t="shared" si="93"/>
        <v>191.25</v>
      </c>
      <c r="S1016" t="str">
        <f t="shared" si="94"/>
        <v>technology</v>
      </c>
      <c r="T1016" t="str">
        <f t="shared" si="95"/>
        <v>wearables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0">
        <f t="shared" si="90"/>
        <v>42333.920081018514</v>
      </c>
      <c r="K1017">
        <v>1445893495</v>
      </c>
      <c r="L1017" s="10">
        <f t="shared" si="91"/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92"/>
        <v>2.6666666666666668E-2</v>
      </c>
      <c r="R1017" s="8">
        <f t="shared" si="93"/>
        <v>40</v>
      </c>
      <c r="S1017" t="str">
        <f t="shared" si="94"/>
        <v>technology</v>
      </c>
      <c r="T1017" t="str">
        <f t="shared" si="95"/>
        <v>wearables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 t="shared" si="90"/>
        <v>42467.065462962957</v>
      </c>
      <c r="K1018">
        <v>1456108456</v>
      </c>
      <c r="L1018" s="10">
        <f t="shared" si="91"/>
        <v>42467.065462962957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92"/>
        <v>2.8420000000000001E-2</v>
      </c>
      <c r="R1018" s="8">
        <f t="shared" si="93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 t="shared" si="90"/>
        <v>42329.716840277775</v>
      </c>
      <c r="K1019">
        <v>1444666335</v>
      </c>
      <c r="L1019" s="10">
        <f t="shared" si="91"/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92"/>
        <v>0.22878799999999999</v>
      </c>
      <c r="R1019" s="8">
        <f t="shared" si="93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 t="shared" si="90"/>
        <v>42565.492280092592</v>
      </c>
      <c r="K1020">
        <v>1465904933</v>
      </c>
      <c r="L1020" s="10">
        <f t="shared" si="91"/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92"/>
        <v>3.1050000000000001E-2</v>
      </c>
      <c r="R1020" s="8">
        <f t="shared" si="93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 t="shared" si="90"/>
        <v>42039.973946759259</v>
      </c>
      <c r="K1021">
        <v>1420500149</v>
      </c>
      <c r="L1021" s="10">
        <f t="shared" si="91"/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92"/>
        <v>0.47333333333333333</v>
      </c>
      <c r="R1021" s="8">
        <f t="shared" si="93"/>
        <v>53.25</v>
      </c>
      <c r="S1021" t="str">
        <f t="shared" si="94"/>
        <v>technology</v>
      </c>
      <c r="T1021" t="str">
        <f t="shared" si="95"/>
        <v>wearables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0">
        <f t="shared" si="90"/>
        <v>42157.032638888893</v>
      </c>
      <c r="K1022">
        <v>1430617209</v>
      </c>
      <c r="L1022" s="10">
        <f t="shared" si="91"/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92"/>
        <v>2.0554838709677421</v>
      </c>
      <c r="R1022" s="8">
        <f t="shared" si="93"/>
        <v>106.2</v>
      </c>
      <c r="S1022" t="str">
        <f t="shared" si="94"/>
        <v>music</v>
      </c>
      <c r="T1022" t="str">
        <f t="shared" si="95"/>
        <v>electronic music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 t="shared" si="90"/>
        <v>42294.166666666672</v>
      </c>
      <c r="K1023">
        <v>1443074571</v>
      </c>
      <c r="L1023" s="10">
        <f t="shared" si="91"/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92"/>
        <v>3.5180366666666667</v>
      </c>
      <c r="R1023" s="8">
        <f t="shared" si="93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 t="shared" si="90"/>
        <v>42141.646724537044</v>
      </c>
      <c r="K1024">
        <v>1429284677</v>
      </c>
      <c r="L1024" s="10">
        <f t="shared" si="91"/>
        <v>42141.646724537044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92"/>
        <v>1.149</v>
      </c>
      <c r="R1024" s="8">
        <f t="shared" si="93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0">
        <f t="shared" si="90"/>
        <v>42175.919687500005</v>
      </c>
      <c r="K1025">
        <v>1432245861</v>
      </c>
      <c r="L1025" s="10">
        <f t="shared" si="91"/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92"/>
        <v>2.3715000000000002</v>
      </c>
      <c r="R1025" s="8">
        <f t="shared" si="93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0">
        <f t="shared" si="90"/>
        <v>42400.580590277779</v>
      </c>
      <c r="K1026">
        <v>1451656563</v>
      </c>
      <c r="L1026" s="10">
        <f t="shared" si="91"/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6">
        <f t="shared" si="92"/>
        <v>1.1863774999999999</v>
      </c>
      <c r="R1026" s="8">
        <f t="shared" si="93"/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 t="shared" ref="J1027:J1090" si="96">I1027/60/60/24 + DATE(1970,1,1)</f>
        <v>42079.792094907403</v>
      </c>
      <c r="K1027">
        <v>1423944037</v>
      </c>
      <c r="L1027" s="10">
        <f t="shared" ref="L1027:L1090" si="97">I1027/60/60/24 + DATE(1970,1,1)</f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ref="Q1027:Q1090" si="98">E1027/D1027</f>
        <v>1.099283142857143</v>
      </c>
      <c r="R1027" s="8">
        <f t="shared" ref="R1027:R1090" si="99">IFERROR(E1027/N1027,0)</f>
        <v>71.848571428571432</v>
      </c>
      <c r="S1027" t="str">
        <f t="shared" ref="S1027:S1090" si="100">LEFT(P1027,SEARCH("/",P1027)-1)</f>
        <v>music</v>
      </c>
      <c r="T1027" t="str">
        <f t="shared" ref="T1027:T1090" si="101">RIGHT(P1027,LEN(P1027)-SEARCH("/",P1027))</f>
        <v>electronic music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0">
        <f t="shared" si="96"/>
        <v>42460.365925925929</v>
      </c>
      <c r="K1028">
        <v>1456480016</v>
      </c>
      <c r="L1028" s="10">
        <f t="shared" si="97"/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6">
        <f t="shared" si="98"/>
        <v>1.0000828571428571</v>
      </c>
      <c r="R1028" s="8">
        <f t="shared" si="99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 t="shared" si="96"/>
        <v>41935.034108796295</v>
      </c>
      <c r="K1029">
        <v>1411433347</v>
      </c>
      <c r="L1029" s="10">
        <f t="shared" si="97"/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98"/>
        <v>1.0309292094387414</v>
      </c>
      <c r="R1029" s="8">
        <f t="shared" si="99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0">
        <f t="shared" si="96"/>
        <v>42800.833333333328</v>
      </c>
      <c r="K1030">
        <v>1484924605</v>
      </c>
      <c r="L1030" s="10">
        <f t="shared" si="97"/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98"/>
        <v>1.1727000000000001</v>
      </c>
      <c r="R1030" s="8">
        <f t="shared" si="99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0">
        <f t="shared" si="96"/>
        <v>42098.915972222225</v>
      </c>
      <c r="K1031">
        <v>1423501507</v>
      </c>
      <c r="L1031" s="10">
        <f t="shared" si="97"/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98"/>
        <v>1.1175999999999999</v>
      </c>
      <c r="R1031" s="8">
        <f t="shared" si="99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 t="shared" si="96"/>
        <v>42625.483206018514</v>
      </c>
      <c r="K1032">
        <v>1472470549</v>
      </c>
      <c r="L1032" s="10">
        <f t="shared" si="97"/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98"/>
        <v>3.4209999999999998</v>
      </c>
      <c r="R1032" s="8">
        <f t="shared" si="99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 t="shared" si="96"/>
        <v>42354.764004629629</v>
      </c>
      <c r="K1033">
        <v>1447698010</v>
      </c>
      <c r="L1033" s="10">
        <f t="shared" si="97"/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98"/>
        <v>1.0740000000000001</v>
      </c>
      <c r="R1033" s="8">
        <f t="shared" si="99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 t="shared" si="96"/>
        <v>42544.666956018518</v>
      </c>
      <c r="K1034">
        <v>1464105625</v>
      </c>
      <c r="L1034" s="10">
        <f t="shared" si="97"/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98"/>
        <v>1.0849703703703704</v>
      </c>
      <c r="R1034" s="8">
        <f t="shared" si="99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0">
        <f t="shared" si="96"/>
        <v>42716.732407407413</v>
      </c>
      <c r="K1035">
        <v>1479144880</v>
      </c>
      <c r="L1035" s="10">
        <f t="shared" si="97"/>
        <v>42716.732407407413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98"/>
        <v>1.0286144578313252</v>
      </c>
      <c r="R1035" s="8">
        <f t="shared" si="99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 t="shared" si="96"/>
        <v>42587.165972222225</v>
      </c>
      <c r="K1036">
        <v>1467604804</v>
      </c>
      <c r="L1036" s="10">
        <f t="shared" si="97"/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98"/>
        <v>1.3000180000000001</v>
      </c>
      <c r="R1036" s="8">
        <f t="shared" si="99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 t="shared" si="96"/>
        <v>42046.641435185185</v>
      </c>
      <c r="K1037">
        <v>1421076220</v>
      </c>
      <c r="L1037" s="10">
        <f t="shared" si="97"/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98"/>
        <v>1.0765217391304347</v>
      </c>
      <c r="R1037" s="8">
        <f t="shared" si="99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 t="shared" si="96"/>
        <v>41281.333333333336</v>
      </c>
      <c r="K1038">
        <v>1354790790</v>
      </c>
      <c r="L1038" s="10">
        <f t="shared" si="97"/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98"/>
        <v>1.1236044444444444</v>
      </c>
      <c r="R1038" s="8">
        <f t="shared" si="99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 t="shared" si="96"/>
        <v>42142.208333333328</v>
      </c>
      <c r="K1039">
        <v>1429991062</v>
      </c>
      <c r="L1039" s="10">
        <f t="shared" si="97"/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98"/>
        <v>1.0209999999999999</v>
      </c>
      <c r="R1039" s="8">
        <f t="shared" si="99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 t="shared" si="96"/>
        <v>42448.190081018518</v>
      </c>
      <c r="K1040">
        <v>1455773623</v>
      </c>
      <c r="L1040" s="10">
        <f t="shared" si="97"/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98"/>
        <v>1.4533333333333334</v>
      </c>
      <c r="R1040" s="8">
        <f t="shared" si="99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 t="shared" si="96"/>
        <v>42717.332638888889</v>
      </c>
      <c r="K1041">
        <v>1479436646</v>
      </c>
      <c r="L1041" s="10">
        <f t="shared" si="97"/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98"/>
        <v>1.282</v>
      </c>
      <c r="R1041" s="8">
        <f t="shared" si="99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 t="shared" si="96"/>
        <v>42609.708437499998</v>
      </c>
      <c r="K1042">
        <v>1469725209</v>
      </c>
      <c r="L1042" s="10">
        <f t="shared" si="97"/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98"/>
        <v>2.9411764705882353E-3</v>
      </c>
      <c r="R1042" s="8">
        <f t="shared" si="99"/>
        <v>250</v>
      </c>
      <c r="S1042" t="str">
        <f t="shared" si="100"/>
        <v>journalism</v>
      </c>
      <c r="T1042" t="str">
        <f t="shared" si="101"/>
        <v>audio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 t="shared" si="96"/>
        <v>41851.060092592597</v>
      </c>
      <c r="K1043">
        <v>1405041992</v>
      </c>
      <c r="L1043" s="10">
        <f t="shared" si="97"/>
        <v>41851.060092592597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98"/>
        <v>0</v>
      </c>
      <c r="R1043" s="8">
        <f t="shared" si="99"/>
        <v>0</v>
      </c>
      <c r="S1043" t="str">
        <f t="shared" si="100"/>
        <v>journalism</v>
      </c>
      <c r="T1043" t="str">
        <f t="shared" si="101"/>
        <v>audio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 t="shared" si="96"/>
        <v>41894.416666666664</v>
      </c>
      <c r="K1044">
        <v>1406824948</v>
      </c>
      <c r="L1044" s="10">
        <f t="shared" si="97"/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98"/>
        <v>1.5384615384615385E-2</v>
      </c>
      <c r="R1044" s="8">
        <f t="shared" si="99"/>
        <v>10</v>
      </c>
      <c r="S1044" t="str">
        <f t="shared" si="100"/>
        <v>journalism</v>
      </c>
      <c r="T1044" t="str">
        <f t="shared" si="101"/>
        <v>audio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 t="shared" si="96"/>
        <v>42144.252951388888</v>
      </c>
      <c r="K1045">
        <v>1429509855</v>
      </c>
      <c r="L1045" s="10">
        <f t="shared" si="97"/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98"/>
        <v>8.5370000000000001E-2</v>
      </c>
      <c r="R1045" s="8">
        <f t="shared" si="99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 t="shared" si="96"/>
        <v>42068.852083333331</v>
      </c>
      <c r="K1046">
        <v>1420668801</v>
      </c>
      <c r="L1046" s="10">
        <f t="shared" si="97"/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98"/>
        <v>8.571428571428571E-4</v>
      </c>
      <c r="R1046" s="8">
        <f t="shared" si="99"/>
        <v>3</v>
      </c>
      <c r="S1046" t="str">
        <f t="shared" si="100"/>
        <v>journalism</v>
      </c>
      <c r="T1046" t="str">
        <f t="shared" si="101"/>
        <v>audio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 t="shared" si="96"/>
        <v>41874.874421296299</v>
      </c>
      <c r="K1047">
        <v>1406235550</v>
      </c>
      <c r="L1047" s="10">
        <f t="shared" si="97"/>
        <v>41874.874421296299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98"/>
        <v>2.6599999999999999E-2</v>
      </c>
      <c r="R1047" s="8">
        <f t="shared" si="99"/>
        <v>33.25</v>
      </c>
      <c r="S1047" t="str">
        <f t="shared" si="100"/>
        <v>journalism</v>
      </c>
      <c r="T1047" t="str">
        <f t="shared" si="101"/>
        <v>audio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0">
        <f t="shared" si="96"/>
        <v>42364.851388888885</v>
      </c>
      <c r="K1048">
        <v>1447273560</v>
      </c>
      <c r="L1048" s="10">
        <f t="shared" si="97"/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98"/>
        <v>0</v>
      </c>
      <c r="R1048" s="8">
        <f t="shared" si="99"/>
        <v>0</v>
      </c>
      <c r="S1048" t="str">
        <f t="shared" si="100"/>
        <v>journalism</v>
      </c>
      <c r="T1048" t="str">
        <f t="shared" si="101"/>
        <v>audio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 t="shared" si="96"/>
        <v>41948.860127314816</v>
      </c>
      <c r="K1049">
        <v>1412624315</v>
      </c>
      <c r="L1049" s="10">
        <f t="shared" si="97"/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98"/>
        <v>5.0000000000000001E-4</v>
      </c>
      <c r="R1049" s="8">
        <f t="shared" si="99"/>
        <v>1</v>
      </c>
      <c r="S1049" t="str">
        <f t="shared" si="100"/>
        <v>journalism</v>
      </c>
      <c r="T1049" t="str">
        <f t="shared" si="101"/>
        <v>audio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 t="shared" si="96"/>
        <v>42638.053113425922</v>
      </c>
      <c r="K1050">
        <v>1471310189</v>
      </c>
      <c r="L1050" s="10">
        <f t="shared" si="97"/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98"/>
        <v>1.4133333333333333E-2</v>
      </c>
      <c r="R1050" s="8">
        <f t="shared" si="99"/>
        <v>53</v>
      </c>
      <c r="S1050" t="str">
        <f t="shared" si="100"/>
        <v>journalism</v>
      </c>
      <c r="T1050" t="str">
        <f t="shared" si="101"/>
        <v>audio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 t="shared" si="96"/>
        <v>42412.431076388893</v>
      </c>
      <c r="K1051">
        <v>1452680445</v>
      </c>
      <c r="L1051" s="10">
        <f t="shared" si="97"/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98"/>
        <v>0</v>
      </c>
      <c r="R1051" s="8">
        <f t="shared" si="99"/>
        <v>0</v>
      </c>
      <c r="S1051" t="str">
        <f t="shared" si="100"/>
        <v>journalism</v>
      </c>
      <c r="T1051" t="str">
        <f t="shared" si="101"/>
        <v>audio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 t="shared" si="96"/>
        <v>42261.7971875</v>
      </c>
      <c r="K1052">
        <v>1439665677</v>
      </c>
      <c r="L1052" s="10">
        <f t="shared" si="97"/>
        <v>42261.7971875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98"/>
        <v>0</v>
      </c>
      <c r="R1052" s="8">
        <f t="shared" si="99"/>
        <v>0</v>
      </c>
      <c r="S1052" t="str">
        <f t="shared" si="100"/>
        <v>journalism</v>
      </c>
      <c r="T1052" t="str">
        <f t="shared" si="101"/>
        <v>audio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 t="shared" si="96"/>
        <v>41878.014178240745</v>
      </c>
      <c r="K1053">
        <v>1406679625</v>
      </c>
      <c r="L1053" s="10">
        <f t="shared" si="97"/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98"/>
        <v>0</v>
      </c>
      <c r="R1053" s="8">
        <f t="shared" si="99"/>
        <v>0</v>
      </c>
      <c r="S1053" t="str">
        <f t="shared" si="100"/>
        <v>journalism</v>
      </c>
      <c r="T1053" t="str">
        <f t="shared" si="101"/>
        <v>audio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 t="shared" si="96"/>
        <v>42527.839583333334</v>
      </c>
      <c r="K1054">
        <v>1461438495</v>
      </c>
      <c r="L1054" s="10">
        <f t="shared" si="97"/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98"/>
        <v>0</v>
      </c>
      <c r="R1054" s="8">
        <f t="shared" si="99"/>
        <v>0</v>
      </c>
      <c r="S1054" t="str">
        <f t="shared" si="100"/>
        <v>journalism</v>
      </c>
      <c r="T1054" t="str">
        <f t="shared" si="101"/>
        <v>audio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 t="shared" si="96"/>
        <v>42800.172824074078</v>
      </c>
      <c r="K1055">
        <v>1486613332</v>
      </c>
      <c r="L1055" s="10">
        <f t="shared" si="97"/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98"/>
        <v>0.01</v>
      </c>
      <c r="R1055" s="8">
        <f t="shared" si="99"/>
        <v>15</v>
      </c>
      <c r="S1055" t="str">
        <f t="shared" si="100"/>
        <v>journalism</v>
      </c>
      <c r="T1055" t="str">
        <f t="shared" si="101"/>
        <v>audio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 t="shared" si="96"/>
        <v>41861.916666666664</v>
      </c>
      <c r="K1056">
        <v>1405110399</v>
      </c>
      <c r="L1056" s="10">
        <f t="shared" si="97"/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98"/>
        <v>0</v>
      </c>
      <c r="R1056" s="8">
        <f t="shared" si="99"/>
        <v>0</v>
      </c>
      <c r="S1056" t="str">
        <f t="shared" si="100"/>
        <v>journalism</v>
      </c>
      <c r="T1056" t="str">
        <f t="shared" si="101"/>
        <v>audio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 t="shared" si="96"/>
        <v>42436.992418981477</v>
      </c>
      <c r="K1057">
        <v>1454802545</v>
      </c>
      <c r="L1057" s="10">
        <f t="shared" si="97"/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98"/>
        <v>0</v>
      </c>
      <c r="R1057" s="8">
        <f t="shared" si="99"/>
        <v>0</v>
      </c>
      <c r="S1057" t="str">
        <f t="shared" si="100"/>
        <v>journalism</v>
      </c>
      <c r="T1057" t="str">
        <f t="shared" si="101"/>
        <v>audio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 t="shared" si="96"/>
        <v>42118.677974537044</v>
      </c>
      <c r="K1058">
        <v>1424711777</v>
      </c>
      <c r="L1058" s="10">
        <f t="shared" si="97"/>
        <v>42118.677974537044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98"/>
        <v>0</v>
      </c>
      <c r="R1058" s="8">
        <f t="shared" si="99"/>
        <v>0</v>
      </c>
      <c r="S1058" t="str">
        <f t="shared" si="100"/>
        <v>journalism</v>
      </c>
      <c r="T1058" t="str">
        <f t="shared" si="101"/>
        <v>audio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 t="shared" si="96"/>
        <v>42708.912997685184</v>
      </c>
      <c r="K1059">
        <v>1478292883</v>
      </c>
      <c r="L1059" s="10">
        <f t="shared" si="97"/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98"/>
        <v>0</v>
      </c>
      <c r="R1059" s="8">
        <f t="shared" si="99"/>
        <v>0</v>
      </c>
      <c r="S1059" t="str">
        <f t="shared" si="100"/>
        <v>journalism</v>
      </c>
      <c r="T1059" t="str">
        <f t="shared" si="101"/>
        <v>audio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 t="shared" si="96"/>
        <v>42089</v>
      </c>
      <c r="K1060">
        <v>1423777043</v>
      </c>
      <c r="L1060" s="10">
        <f t="shared" si="97"/>
        <v>42089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98"/>
        <v>0</v>
      </c>
      <c r="R1060" s="8">
        <f t="shared" si="99"/>
        <v>0</v>
      </c>
      <c r="S1060" t="str">
        <f t="shared" si="100"/>
        <v>journalism</v>
      </c>
      <c r="T1060" t="str">
        <f t="shared" si="101"/>
        <v>audio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 t="shared" si="96"/>
        <v>42076.748333333337</v>
      </c>
      <c r="K1061">
        <v>1423681056</v>
      </c>
      <c r="L1061" s="10">
        <f t="shared" si="97"/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98"/>
        <v>0</v>
      </c>
      <c r="R1061" s="8">
        <f t="shared" si="99"/>
        <v>0</v>
      </c>
      <c r="S1061" t="str">
        <f t="shared" si="100"/>
        <v>journalism</v>
      </c>
      <c r="T1061" t="str">
        <f t="shared" si="101"/>
        <v>audio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 t="shared" si="96"/>
        <v>42109.913113425922</v>
      </c>
      <c r="K1062">
        <v>1426542893</v>
      </c>
      <c r="L1062" s="10">
        <f t="shared" si="97"/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98"/>
        <v>0.01</v>
      </c>
      <c r="R1062" s="8">
        <f t="shared" si="99"/>
        <v>50</v>
      </c>
      <c r="S1062" t="str">
        <f t="shared" si="100"/>
        <v>journalism</v>
      </c>
      <c r="T1062" t="str">
        <f t="shared" si="101"/>
        <v>audio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 t="shared" si="96"/>
        <v>42492.041666666672</v>
      </c>
      <c r="K1063">
        <v>1456987108</v>
      </c>
      <c r="L1063" s="10">
        <f t="shared" si="97"/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98"/>
        <v>0</v>
      </c>
      <c r="R1063" s="8">
        <f t="shared" si="99"/>
        <v>0</v>
      </c>
      <c r="S1063" t="str">
        <f t="shared" si="100"/>
        <v>journalism</v>
      </c>
      <c r="T1063" t="str">
        <f t="shared" si="101"/>
        <v>audio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 t="shared" si="96"/>
        <v>42563.807187500002</v>
      </c>
      <c r="K1064">
        <v>1467746541</v>
      </c>
      <c r="L1064" s="10">
        <f t="shared" si="97"/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98"/>
        <v>0.95477386934673369</v>
      </c>
      <c r="R1064" s="8">
        <f t="shared" si="99"/>
        <v>47.5</v>
      </c>
      <c r="S1064" t="str">
        <f t="shared" si="100"/>
        <v>journalism</v>
      </c>
      <c r="T1064" t="str">
        <f t="shared" si="101"/>
        <v>audio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 t="shared" si="96"/>
        <v>42613.030810185184</v>
      </c>
      <c r="K1065">
        <v>1470012262</v>
      </c>
      <c r="L1065" s="10">
        <f t="shared" si="97"/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98"/>
        <v>0</v>
      </c>
      <c r="R1065" s="8">
        <f t="shared" si="99"/>
        <v>0</v>
      </c>
      <c r="S1065" t="str">
        <f t="shared" si="100"/>
        <v>journalism</v>
      </c>
      <c r="T1065" t="str">
        <f t="shared" si="101"/>
        <v>audio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 t="shared" si="96"/>
        <v>41462.228043981479</v>
      </c>
      <c r="K1066">
        <v>1369286903</v>
      </c>
      <c r="L1066" s="10">
        <f t="shared" si="97"/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98"/>
        <v>8.9744444444444446E-2</v>
      </c>
      <c r="R1066" s="8">
        <f t="shared" si="99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0">
        <f t="shared" si="96"/>
        <v>41689.381041666667</v>
      </c>
      <c r="K1067">
        <v>1390381722</v>
      </c>
      <c r="L1067" s="10">
        <f t="shared" si="97"/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98"/>
        <v>2.7E-2</v>
      </c>
      <c r="R1067" s="8">
        <f t="shared" si="99"/>
        <v>16.2</v>
      </c>
      <c r="S1067" t="str">
        <f t="shared" si="100"/>
        <v>games</v>
      </c>
      <c r="T1067" t="str">
        <f t="shared" si="101"/>
        <v>video games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 t="shared" si="96"/>
        <v>41490.962754629632</v>
      </c>
      <c r="K1068">
        <v>1371769582</v>
      </c>
      <c r="L1068" s="10">
        <f t="shared" si="97"/>
        <v>41490.962754629632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98"/>
        <v>3.3673333333333333E-2</v>
      </c>
      <c r="R1068" s="8">
        <f t="shared" si="99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 t="shared" si="96"/>
        <v>41629.855682870373</v>
      </c>
      <c r="K1069">
        <v>1385065931</v>
      </c>
      <c r="L1069" s="10">
        <f t="shared" si="97"/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98"/>
        <v>0.26</v>
      </c>
      <c r="R1069" s="8">
        <f t="shared" si="99"/>
        <v>13</v>
      </c>
      <c r="S1069" t="str">
        <f t="shared" si="100"/>
        <v>games</v>
      </c>
      <c r="T1069" t="str">
        <f t="shared" si="101"/>
        <v>video games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 t="shared" si="96"/>
        <v>42470.329444444447</v>
      </c>
      <c r="K1070">
        <v>1457686464</v>
      </c>
      <c r="L1070" s="10">
        <f t="shared" si="97"/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98"/>
        <v>1.5E-3</v>
      </c>
      <c r="R1070" s="8">
        <f t="shared" si="99"/>
        <v>11.25</v>
      </c>
      <c r="S1070" t="str">
        <f t="shared" si="100"/>
        <v>games</v>
      </c>
      <c r="T1070" t="str">
        <f t="shared" si="101"/>
        <v>video games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 t="shared" si="96"/>
        <v>41604.271516203706</v>
      </c>
      <c r="K1071">
        <v>1382679059</v>
      </c>
      <c r="L1071" s="10">
        <f t="shared" si="97"/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98"/>
        <v>0.38636363636363635</v>
      </c>
      <c r="R1071" s="8">
        <f t="shared" si="99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 t="shared" si="96"/>
        <v>41183.011828703704</v>
      </c>
      <c r="K1072">
        <v>1347322622</v>
      </c>
      <c r="L1072" s="10">
        <f t="shared" si="97"/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98"/>
        <v>7.0000000000000001E-3</v>
      </c>
      <c r="R1072" s="8">
        <f t="shared" si="99"/>
        <v>35</v>
      </c>
      <c r="S1072" t="str">
        <f t="shared" si="100"/>
        <v>games</v>
      </c>
      <c r="T1072" t="str">
        <f t="shared" si="101"/>
        <v>video games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0">
        <f t="shared" si="96"/>
        <v>42325.795057870375</v>
      </c>
      <c r="K1073">
        <v>1445191493</v>
      </c>
      <c r="L1073" s="10">
        <f t="shared" si="97"/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98"/>
        <v>0</v>
      </c>
      <c r="R1073" s="8">
        <f t="shared" si="99"/>
        <v>0</v>
      </c>
      <c r="S1073" t="str">
        <f t="shared" si="100"/>
        <v>games</v>
      </c>
      <c r="T1073" t="str">
        <f t="shared" si="101"/>
        <v>video games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 t="shared" si="96"/>
        <v>41675.832141203704</v>
      </c>
      <c r="K1074">
        <v>1389038297</v>
      </c>
      <c r="L1074" s="10">
        <f t="shared" si="97"/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98"/>
        <v>6.8000000000000005E-4</v>
      </c>
      <c r="R1074" s="8">
        <f t="shared" si="99"/>
        <v>12.75</v>
      </c>
      <c r="S1074" t="str">
        <f t="shared" si="100"/>
        <v>games</v>
      </c>
      <c r="T1074" t="str">
        <f t="shared" si="101"/>
        <v>video games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 t="shared" si="96"/>
        <v>40832.964594907404</v>
      </c>
      <c r="K1075">
        <v>1316214541</v>
      </c>
      <c r="L1075" s="10">
        <f t="shared" si="97"/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98"/>
        <v>1.3333333333333334E-2</v>
      </c>
      <c r="R1075" s="8">
        <f t="shared" si="99"/>
        <v>10</v>
      </c>
      <c r="S1075" t="str">
        <f t="shared" si="100"/>
        <v>games</v>
      </c>
      <c r="T1075" t="str">
        <f t="shared" si="101"/>
        <v>video games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 t="shared" si="96"/>
        <v>41643.172974537039</v>
      </c>
      <c r="K1076">
        <v>1386216545</v>
      </c>
      <c r="L1076" s="10">
        <f t="shared" si="97"/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98"/>
        <v>6.3092592592592589E-2</v>
      </c>
      <c r="R1076" s="8">
        <f t="shared" si="99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 t="shared" si="96"/>
        <v>41035.904120370367</v>
      </c>
      <c r="K1077">
        <v>1333748516</v>
      </c>
      <c r="L1077" s="10">
        <f t="shared" si="97"/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98"/>
        <v>4.4999999999999998E-2</v>
      </c>
      <c r="R1077" s="8">
        <f t="shared" si="99"/>
        <v>15</v>
      </c>
      <c r="S1077" t="str">
        <f t="shared" si="100"/>
        <v>games</v>
      </c>
      <c r="T1077" t="str">
        <f t="shared" si="101"/>
        <v>video games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 t="shared" si="96"/>
        <v>41893.377893518518</v>
      </c>
      <c r="K1078">
        <v>1405674250</v>
      </c>
      <c r="L1078" s="10">
        <f t="shared" si="97"/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98"/>
        <v>0.62765333333333329</v>
      </c>
      <c r="R1078" s="8">
        <f t="shared" si="99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 t="shared" si="96"/>
        <v>42383.16679398148</v>
      </c>
      <c r="K1079">
        <v>1450152011</v>
      </c>
      <c r="L1079" s="10">
        <f t="shared" si="97"/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98"/>
        <v>0.29376000000000002</v>
      </c>
      <c r="R1079" s="8">
        <f t="shared" si="99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 t="shared" si="96"/>
        <v>40746.195844907408</v>
      </c>
      <c r="K1080">
        <v>1307421721</v>
      </c>
      <c r="L1080" s="10">
        <f t="shared" si="97"/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98"/>
        <v>7.4999999999999997E-2</v>
      </c>
      <c r="R1080" s="8">
        <f t="shared" si="99"/>
        <v>9</v>
      </c>
      <c r="S1080" t="str">
        <f t="shared" si="100"/>
        <v>games</v>
      </c>
      <c r="T1080" t="str">
        <f t="shared" si="101"/>
        <v>video games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0">
        <f t="shared" si="96"/>
        <v>42504.566388888896</v>
      </c>
      <c r="K1081">
        <v>1461072936</v>
      </c>
      <c r="L1081" s="10">
        <f t="shared" si="97"/>
        <v>42504.566388888896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98"/>
        <v>2.6076923076923077E-2</v>
      </c>
      <c r="R1081" s="8">
        <f t="shared" si="99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 t="shared" si="96"/>
        <v>41770.138113425928</v>
      </c>
      <c r="K1082">
        <v>1397186333</v>
      </c>
      <c r="L1082" s="10">
        <f t="shared" si="97"/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98"/>
        <v>9.1050000000000006E-2</v>
      </c>
      <c r="R1082" s="8">
        <f t="shared" si="99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 t="shared" si="96"/>
        <v>42032.926990740743</v>
      </c>
      <c r="K1083">
        <v>1419891292</v>
      </c>
      <c r="L1083" s="10">
        <f t="shared" si="97"/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98"/>
        <v>1.7647058823529413E-4</v>
      </c>
      <c r="R1083" s="8">
        <f t="shared" si="99"/>
        <v>3</v>
      </c>
      <c r="S1083" t="str">
        <f t="shared" si="100"/>
        <v>games</v>
      </c>
      <c r="T1083" t="str">
        <f t="shared" si="101"/>
        <v>video games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 t="shared" si="96"/>
        <v>41131.906111111115</v>
      </c>
      <c r="K1084">
        <v>1342043088</v>
      </c>
      <c r="L1084" s="10">
        <f t="shared" si="97"/>
        <v>41131.906111111115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98"/>
        <v>5.5999999999999999E-3</v>
      </c>
      <c r="R1084" s="8">
        <f t="shared" si="99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0">
        <f t="shared" si="96"/>
        <v>41853.659525462965</v>
      </c>
      <c r="K1085">
        <v>1401810583</v>
      </c>
      <c r="L1085" s="10">
        <f t="shared" si="97"/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98"/>
        <v>8.2000000000000007E-3</v>
      </c>
      <c r="R1085" s="8">
        <f t="shared" si="99"/>
        <v>410</v>
      </c>
      <c r="S1085" t="str">
        <f t="shared" si="100"/>
        <v>games</v>
      </c>
      <c r="T1085" t="str">
        <f t="shared" si="101"/>
        <v>video games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 t="shared" si="96"/>
        <v>41859.912083333329</v>
      </c>
      <c r="K1086">
        <v>1404942804</v>
      </c>
      <c r="L1086" s="10">
        <f t="shared" si="97"/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98"/>
        <v>0</v>
      </c>
      <c r="R1086" s="8">
        <f t="shared" si="99"/>
        <v>0</v>
      </c>
      <c r="S1086" t="str">
        <f t="shared" si="100"/>
        <v>games</v>
      </c>
      <c r="T1086" t="str">
        <f t="shared" si="101"/>
        <v>video games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0">
        <f t="shared" si="96"/>
        <v>42443.629340277781</v>
      </c>
      <c r="K1087">
        <v>1455379575</v>
      </c>
      <c r="L1087" s="10">
        <f t="shared" si="97"/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98"/>
        <v>3.4200000000000001E-2</v>
      </c>
      <c r="R1087" s="8">
        <f t="shared" si="99"/>
        <v>114</v>
      </c>
      <c r="S1087" t="str">
        <f t="shared" si="100"/>
        <v>games</v>
      </c>
      <c r="T1087" t="str">
        <f t="shared" si="101"/>
        <v>video games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 t="shared" si="96"/>
        <v>41875.866793981484</v>
      </c>
      <c r="K1088">
        <v>1406321291</v>
      </c>
      <c r="L1088" s="10">
        <f t="shared" si="97"/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98"/>
        <v>8.3333333333333339E-4</v>
      </c>
      <c r="R1088" s="8">
        <f t="shared" si="99"/>
        <v>7.5</v>
      </c>
      <c r="S1088" t="str">
        <f t="shared" si="100"/>
        <v>games</v>
      </c>
      <c r="T1088" t="str">
        <f t="shared" si="101"/>
        <v>video games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 t="shared" si="96"/>
        <v>41805.713969907411</v>
      </c>
      <c r="K1089">
        <v>1400260087</v>
      </c>
      <c r="L1089" s="10">
        <f t="shared" si="97"/>
        <v>41805.713969907411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98"/>
        <v>0</v>
      </c>
      <c r="R1089" s="8">
        <f t="shared" si="99"/>
        <v>0</v>
      </c>
      <c r="S1089" t="str">
        <f t="shared" si="100"/>
        <v>games</v>
      </c>
      <c r="T1089" t="str">
        <f t="shared" si="101"/>
        <v>video games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 t="shared" si="96"/>
        <v>41753.799386574072</v>
      </c>
      <c r="K1090">
        <v>1395774667</v>
      </c>
      <c r="L1090" s="10">
        <f t="shared" si="97"/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6">
        <f t="shared" si="98"/>
        <v>0.14182977777777778</v>
      </c>
      <c r="R1090" s="8">
        <f t="shared" si="99"/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0">
        <f t="shared" ref="J1091:J1154" si="102">I1091/60/60/24 + DATE(1970,1,1)</f>
        <v>42181.189525462964</v>
      </c>
      <c r="K1091">
        <v>1432701175</v>
      </c>
      <c r="L1091" s="10">
        <f t="shared" ref="L1091:L1154" si="103">I1091/60/60/24 + DATE(1970,1,1)</f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6">
        <f t="shared" ref="Q1091:Q1154" si="104">E1091/D1091</f>
        <v>7.8266666666666665E-2</v>
      </c>
      <c r="R1091" s="8">
        <f t="shared" ref="R1091:R1154" si="105">IFERROR(E1091/N1091,0)</f>
        <v>23.959183673469386</v>
      </c>
      <c r="S1091" t="str">
        <f t="shared" ref="S1091:S1154" si="106">LEFT(P1091,SEARCH("/",P1091)-1)</f>
        <v>games</v>
      </c>
      <c r="T1091" t="str">
        <f t="shared" ref="T1091:T1154" si="107">RIGHT(P1091,LEN(P1091)-SEARCH("/",P1091))</f>
        <v>video games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0">
        <f t="shared" si="102"/>
        <v>42153.185798611114</v>
      </c>
      <c r="K1092">
        <v>1430281653</v>
      </c>
      <c r="L1092" s="10">
        <f t="shared" si="103"/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6">
        <f t="shared" si="104"/>
        <v>3.8464497269020693E-4</v>
      </c>
      <c r="R1092" s="8">
        <f t="shared" si="105"/>
        <v>5</v>
      </c>
      <c r="S1092" t="str">
        <f t="shared" si="106"/>
        <v>games</v>
      </c>
      <c r="T1092" t="str">
        <f t="shared" si="107"/>
        <v>video games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0">
        <f t="shared" si="102"/>
        <v>42470.778611111105</v>
      </c>
      <c r="K1093">
        <v>1457725272</v>
      </c>
      <c r="L1093" s="10">
        <f t="shared" si="103"/>
        <v>42470.778611111105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104"/>
        <v>0.125</v>
      </c>
      <c r="R1093" s="8">
        <f t="shared" si="105"/>
        <v>12.5</v>
      </c>
      <c r="S1093" t="str">
        <f t="shared" si="106"/>
        <v>games</v>
      </c>
      <c r="T1093" t="str">
        <f t="shared" si="107"/>
        <v>video games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 t="shared" si="102"/>
        <v>41280.025902777779</v>
      </c>
      <c r="K1094">
        <v>1354840638</v>
      </c>
      <c r="L1094" s="10">
        <f t="shared" si="103"/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104"/>
        <v>1.0500000000000001E-2</v>
      </c>
      <c r="R1094" s="8">
        <f t="shared" si="105"/>
        <v>3</v>
      </c>
      <c r="S1094" t="str">
        <f t="shared" si="106"/>
        <v>games</v>
      </c>
      <c r="T1094" t="str">
        <f t="shared" si="107"/>
        <v>video games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0">
        <f t="shared" si="102"/>
        <v>42411.973807870367</v>
      </c>
      <c r="K1095">
        <v>1453936937</v>
      </c>
      <c r="L1095" s="10">
        <f t="shared" si="103"/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104"/>
        <v>0.14083333333333334</v>
      </c>
      <c r="R1095" s="8">
        <f t="shared" si="105"/>
        <v>10.5625</v>
      </c>
      <c r="S1095" t="str">
        <f t="shared" si="106"/>
        <v>games</v>
      </c>
      <c r="T1095" t="str">
        <f t="shared" si="107"/>
        <v>video games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 t="shared" si="102"/>
        <v>40825.713344907403</v>
      </c>
      <c r="K1096">
        <v>1315588033</v>
      </c>
      <c r="L1096" s="10">
        <f t="shared" si="103"/>
        <v>40825.713344907403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104"/>
        <v>0.18300055555555556</v>
      </c>
      <c r="R1096" s="8">
        <f t="shared" si="105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 t="shared" si="102"/>
        <v>41516.537268518521</v>
      </c>
      <c r="K1097">
        <v>1375275220</v>
      </c>
      <c r="L1097" s="10">
        <f t="shared" si="103"/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104"/>
        <v>5.0347999999999997E-2</v>
      </c>
      <c r="R1097" s="8">
        <f t="shared" si="105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 t="shared" si="102"/>
        <v>41916.145833333336</v>
      </c>
      <c r="K1098">
        <v>1409747154</v>
      </c>
      <c r="L1098" s="10">
        <f t="shared" si="103"/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104"/>
        <v>0.17933333333333334</v>
      </c>
      <c r="R1098" s="8">
        <f t="shared" si="105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 t="shared" si="102"/>
        <v>41700.792557870373</v>
      </c>
      <c r="K1099">
        <v>1390330877</v>
      </c>
      <c r="L1099" s="10">
        <f t="shared" si="103"/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104"/>
        <v>4.6999999999999999E-4</v>
      </c>
      <c r="R1099" s="8">
        <f t="shared" si="105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 t="shared" si="102"/>
        <v>41742.762673611112</v>
      </c>
      <c r="K1100">
        <v>1394821095</v>
      </c>
      <c r="L1100" s="10">
        <f t="shared" si="103"/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104"/>
        <v>7.2120000000000004E-2</v>
      </c>
      <c r="R1100" s="8">
        <f t="shared" si="105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0">
        <f t="shared" si="102"/>
        <v>42137.836435185185</v>
      </c>
      <c r="K1101">
        <v>1428955468</v>
      </c>
      <c r="L1101" s="10">
        <f t="shared" si="103"/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104"/>
        <v>5.0000000000000001E-3</v>
      </c>
      <c r="R1101" s="8">
        <f t="shared" si="105"/>
        <v>25</v>
      </c>
      <c r="S1101" t="str">
        <f t="shared" si="106"/>
        <v>games</v>
      </c>
      <c r="T1101" t="str">
        <f t="shared" si="107"/>
        <v>video games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0">
        <f t="shared" si="102"/>
        <v>42414.110775462963</v>
      </c>
      <c r="K1102">
        <v>1452825571</v>
      </c>
      <c r="L1102" s="10">
        <f t="shared" si="103"/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104"/>
        <v>2.5000000000000001E-2</v>
      </c>
      <c r="R1102" s="8">
        <f t="shared" si="105"/>
        <v>10</v>
      </c>
      <c r="S1102" t="str">
        <f t="shared" si="106"/>
        <v>games</v>
      </c>
      <c r="T1102" t="str">
        <f t="shared" si="107"/>
        <v>video games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 t="shared" si="102"/>
        <v>42565.758333333331</v>
      </c>
      <c r="K1103">
        <v>1466188338</v>
      </c>
      <c r="L1103" s="10">
        <f t="shared" si="103"/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104"/>
        <v>4.0999999999999999E-4</v>
      </c>
      <c r="R1103" s="8">
        <f t="shared" si="105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 t="shared" si="102"/>
        <v>41617.249305555553</v>
      </c>
      <c r="K1104">
        <v>1383095125</v>
      </c>
      <c r="L1104" s="10">
        <f t="shared" si="103"/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104"/>
        <v>5.3124999999999999E-2</v>
      </c>
      <c r="R1104" s="8">
        <f t="shared" si="105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 t="shared" si="102"/>
        <v>42539.22210648148</v>
      </c>
      <c r="K1105">
        <v>1461043190</v>
      </c>
      <c r="L1105" s="10">
        <f t="shared" si="103"/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104"/>
        <v>1.6199999999999999E-2</v>
      </c>
      <c r="R1105" s="8">
        <f t="shared" si="105"/>
        <v>16.2</v>
      </c>
      <c r="S1105" t="str">
        <f t="shared" si="106"/>
        <v>games</v>
      </c>
      <c r="T1105" t="str">
        <f t="shared" si="107"/>
        <v>video games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0">
        <f t="shared" si="102"/>
        <v>41801.40996527778</v>
      </c>
      <c r="K1106">
        <v>1399888221</v>
      </c>
      <c r="L1106" s="10">
        <f t="shared" si="103"/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104"/>
        <v>4.9516666666666667E-2</v>
      </c>
      <c r="R1106" s="8">
        <f t="shared" si="105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 t="shared" si="102"/>
        <v>41722.0940625</v>
      </c>
      <c r="K1107">
        <v>1393038927</v>
      </c>
      <c r="L1107" s="10">
        <f t="shared" si="103"/>
        <v>41722.0940625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104"/>
        <v>1.5900000000000001E-3</v>
      </c>
      <c r="R1107" s="8">
        <f t="shared" si="105"/>
        <v>71.55</v>
      </c>
      <c r="S1107" t="str">
        <f t="shared" si="106"/>
        <v>games</v>
      </c>
      <c r="T1107" t="str">
        <f t="shared" si="107"/>
        <v>video games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 t="shared" si="102"/>
        <v>41003.698784722219</v>
      </c>
      <c r="K1108">
        <v>1330969575</v>
      </c>
      <c r="L1108" s="10">
        <f t="shared" si="103"/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104"/>
        <v>0.41249999999999998</v>
      </c>
      <c r="R1108" s="8">
        <f t="shared" si="105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 t="shared" si="102"/>
        <v>41843.861388888887</v>
      </c>
      <c r="K1109">
        <v>1403556024</v>
      </c>
      <c r="L1109" s="10">
        <f t="shared" si="103"/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104"/>
        <v>0</v>
      </c>
      <c r="R1109" s="8">
        <f t="shared" si="105"/>
        <v>0</v>
      </c>
      <c r="S1109" t="str">
        <f t="shared" si="106"/>
        <v>games</v>
      </c>
      <c r="T1109" t="str">
        <f t="shared" si="107"/>
        <v>video games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 t="shared" si="102"/>
        <v>41012.595312500001</v>
      </c>
      <c r="K1110">
        <v>1329146235</v>
      </c>
      <c r="L1110" s="10">
        <f t="shared" si="103"/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104"/>
        <v>2.93E-2</v>
      </c>
      <c r="R1110" s="8">
        <f t="shared" si="105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 t="shared" si="102"/>
        <v>42692.793865740736</v>
      </c>
      <c r="K1111">
        <v>1476900190</v>
      </c>
      <c r="L1111" s="10">
        <f t="shared" si="103"/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104"/>
        <v>4.4999999999999997E-3</v>
      </c>
      <c r="R1111" s="8">
        <f t="shared" si="105"/>
        <v>15</v>
      </c>
      <c r="S1111" t="str">
        <f t="shared" si="106"/>
        <v>games</v>
      </c>
      <c r="T1111" t="str">
        <f t="shared" si="107"/>
        <v>video games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 t="shared" si="102"/>
        <v>41250.933124999996</v>
      </c>
      <c r="K1112">
        <v>1352327022</v>
      </c>
      <c r="L1112" s="10">
        <f t="shared" si="103"/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104"/>
        <v>5.1000000000000004E-3</v>
      </c>
      <c r="R1112" s="8">
        <f t="shared" si="105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 t="shared" si="102"/>
        <v>42377.203587962969</v>
      </c>
      <c r="K1113">
        <v>1449636790</v>
      </c>
      <c r="L1113" s="10">
        <f t="shared" si="103"/>
        <v>42377.203587962969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104"/>
        <v>4.0000000000000002E-4</v>
      </c>
      <c r="R1113" s="8">
        <f t="shared" si="105"/>
        <v>1</v>
      </c>
      <c r="S1113" t="str">
        <f t="shared" si="106"/>
        <v>games</v>
      </c>
      <c r="T1113" t="str">
        <f t="shared" si="107"/>
        <v>video games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 t="shared" si="102"/>
        <v>42023.354166666672</v>
      </c>
      <c r="K1114">
        <v>1416507211</v>
      </c>
      <c r="L1114" s="10">
        <f t="shared" si="103"/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104"/>
        <v>0.35537409090909089</v>
      </c>
      <c r="R1114" s="8">
        <f t="shared" si="105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0">
        <f t="shared" si="102"/>
        <v>41865.977083333331</v>
      </c>
      <c r="K1115">
        <v>1405466820</v>
      </c>
      <c r="L1115" s="10">
        <f t="shared" si="103"/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104"/>
        <v>5.0000000000000001E-3</v>
      </c>
      <c r="R1115" s="8">
        <f t="shared" si="105"/>
        <v>5</v>
      </c>
      <c r="S1115" t="str">
        <f t="shared" si="106"/>
        <v>games</v>
      </c>
      <c r="T1115" t="str">
        <f t="shared" si="107"/>
        <v>video games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0">
        <f t="shared" si="102"/>
        <v>41556.345914351856</v>
      </c>
      <c r="K1116">
        <v>1378714687</v>
      </c>
      <c r="L1116" s="10">
        <f t="shared" si="103"/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104"/>
        <v>1.6666666666666668E-3</v>
      </c>
      <c r="R1116" s="8">
        <f t="shared" si="105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 t="shared" si="102"/>
        <v>42459.653877314813</v>
      </c>
      <c r="K1117">
        <v>1456764095</v>
      </c>
      <c r="L1117" s="10">
        <f t="shared" si="103"/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104"/>
        <v>1.325E-3</v>
      </c>
      <c r="R1117" s="8">
        <f t="shared" si="105"/>
        <v>13.25</v>
      </c>
      <c r="S1117" t="str">
        <f t="shared" si="106"/>
        <v>games</v>
      </c>
      <c r="T1117" t="str">
        <f t="shared" si="107"/>
        <v>video games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 t="shared" si="102"/>
        <v>41069.847314814811</v>
      </c>
      <c r="K1118">
        <v>1334089208</v>
      </c>
      <c r="L1118" s="10">
        <f t="shared" si="103"/>
        <v>41069.847314814811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104"/>
        <v>3.5704000000000004E-4</v>
      </c>
      <c r="R1118" s="8">
        <f t="shared" si="105"/>
        <v>17.852</v>
      </c>
      <c r="S1118" t="str">
        <f t="shared" si="106"/>
        <v>games</v>
      </c>
      <c r="T1118" t="str">
        <f t="shared" si="107"/>
        <v>video games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0">
        <f t="shared" si="102"/>
        <v>42363.598530092597</v>
      </c>
      <c r="K1119">
        <v>1448461313</v>
      </c>
      <c r="L1119" s="10">
        <f t="shared" si="103"/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104"/>
        <v>8.3000000000000004E-2</v>
      </c>
      <c r="R1119" s="8">
        <f t="shared" si="105"/>
        <v>10.375</v>
      </c>
      <c r="S1119" t="str">
        <f t="shared" si="106"/>
        <v>games</v>
      </c>
      <c r="T1119" t="str">
        <f t="shared" si="107"/>
        <v>video games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0">
        <f t="shared" si="102"/>
        <v>41734.124756944446</v>
      </c>
      <c r="K1120">
        <v>1394078379</v>
      </c>
      <c r="L1120" s="10">
        <f t="shared" si="103"/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104"/>
        <v>2.4222222222222221E-2</v>
      </c>
      <c r="R1120" s="8">
        <f t="shared" si="105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 t="shared" si="102"/>
        <v>41735.792407407411</v>
      </c>
      <c r="K1121">
        <v>1395687664</v>
      </c>
      <c r="L1121" s="10">
        <f t="shared" si="103"/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104"/>
        <v>2.3809523809523812E-3</v>
      </c>
      <c r="R1121" s="8">
        <f t="shared" si="105"/>
        <v>5</v>
      </c>
      <c r="S1121" t="str">
        <f t="shared" si="106"/>
        <v>games</v>
      </c>
      <c r="T1121" t="str">
        <f t="shared" si="107"/>
        <v>video games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 t="shared" si="102"/>
        <v>40844.872685185182</v>
      </c>
      <c r="K1122">
        <v>1315947400</v>
      </c>
      <c r="L1122" s="10">
        <f t="shared" si="103"/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104"/>
        <v>0</v>
      </c>
      <c r="R1122" s="8">
        <f t="shared" si="105"/>
        <v>0</v>
      </c>
      <c r="S1122" t="str">
        <f t="shared" si="106"/>
        <v>games</v>
      </c>
      <c r="T1122" t="str">
        <f t="shared" si="107"/>
        <v>video games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 t="shared" si="102"/>
        <v>42442.892546296294</v>
      </c>
      <c r="K1123">
        <v>1455315916</v>
      </c>
      <c r="L1123" s="10">
        <f t="shared" si="103"/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104"/>
        <v>1.16E-4</v>
      </c>
      <c r="R1123" s="8">
        <f t="shared" si="105"/>
        <v>5.8</v>
      </c>
      <c r="S1123" t="str">
        <f t="shared" si="106"/>
        <v>games</v>
      </c>
      <c r="T1123" t="str">
        <f t="shared" si="107"/>
        <v>video games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0">
        <f t="shared" si="102"/>
        <v>41424.703993055555</v>
      </c>
      <c r="K1124">
        <v>1368723225</v>
      </c>
      <c r="L1124" s="10">
        <f t="shared" si="103"/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104"/>
        <v>0</v>
      </c>
      <c r="R1124" s="8">
        <f t="shared" si="105"/>
        <v>0</v>
      </c>
      <c r="S1124" t="str">
        <f t="shared" si="106"/>
        <v>games</v>
      </c>
      <c r="T1124" t="str">
        <f t="shared" si="107"/>
        <v>video games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 t="shared" si="102"/>
        <v>41748.5237037037</v>
      </c>
      <c r="K1125">
        <v>1395318848</v>
      </c>
      <c r="L1125" s="10">
        <f t="shared" si="103"/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104"/>
        <v>2.2000000000000001E-3</v>
      </c>
      <c r="R1125" s="8">
        <f t="shared" si="105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 t="shared" si="102"/>
        <v>42124.667256944449</v>
      </c>
      <c r="K1126">
        <v>1427817651</v>
      </c>
      <c r="L1126" s="10">
        <f t="shared" si="103"/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104"/>
        <v>4.7222222222222223E-3</v>
      </c>
      <c r="R1126" s="8">
        <f t="shared" si="105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0">
        <f t="shared" si="102"/>
        <v>42272.624189814815</v>
      </c>
      <c r="K1127">
        <v>1438009130</v>
      </c>
      <c r="L1127" s="10">
        <f t="shared" si="103"/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104"/>
        <v>0</v>
      </c>
      <c r="R1127" s="8">
        <f t="shared" si="105"/>
        <v>0</v>
      </c>
      <c r="S1127" t="str">
        <f t="shared" si="106"/>
        <v>games</v>
      </c>
      <c r="T1127" t="str">
        <f t="shared" si="107"/>
        <v>mobile games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 t="shared" si="102"/>
        <v>42565.327476851846</v>
      </c>
      <c r="K1128">
        <v>1465890694</v>
      </c>
      <c r="L1128" s="10">
        <f t="shared" si="103"/>
        <v>42565.327476851846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104"/>
        <v>5.0000000000000001E-3</v>
      </c>
      <c r="R1128" s="8">
        <f t="shared" si="105"/>
        <v>5</v>
      </c>
      <c r="S1128" t="str">
        <f t="shared" si="106"/>
        <v>games</v>
      </c>
      <c r="T1128" t="str">
        <f t="shared" si="107"/>
        <v>mobile games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 t="shared" si="102"/>
        <v>41957.895833333328</v>
      </c>
      <c r="K1129">
        <v>1413318600</v>
      </c>
      <c r="L1129" s="10">
        <f t="shared" si="103"/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104"/>
        <v>1.6714285714285713E-2</v>
      </c>
      <c r="R1129" s="8">
        <f t="shared" si="105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0">
        <f t="shared" si="102"/>
        <v>41858.649502314816</v>
      </c>
      <c r="K1130">
        <v>1404833717</v>
      </c>
      <c r="L1130" s="10">
        <f t="shared" si="103"/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104"/>
        <v>1E-3</v>
      </c>
      <c r="R1130" s="8">
        <f t="shared" si="105"/>
        <v>1</v>
      </c>
      <c r="S1130" t="str">
        <f t="shared" si="106"/>
        <v>games</v>
      </c>
      <c r="T1130" t="str">
        <f t="shared" si="107"/>
        <v>mobile games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 t="shared" si="102"/>
        <v>42526.264965277776</v>
      </c>
      <c r="K1131">
        <v>1462515693</v>
      </c>
      <c r="L1131" s="10">
        <f t="shared" si="103"/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104"/>
        <v>1.0499999999999999E-3</v>
      </c>
      <c r="R1131" s="8">
        <f t="shared" si="105"/>
        <v>10.5</v>
      </c>
      <c r="S1131" t="str">
        <f t="shared" si="106"/>
        <v>games</v>
      </c>
      <c r="T1131" t="str">
        <f t="shared" si="107"/>
        <v>mobile games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 t="shared" si="102"/>
        <v>41969.038194444445</v>
      </c>
      <c r="K1132">
        <v>1411775700</v>
      </c>
      <c r="L1132" s="10">
        <f t="shared" si="103"/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104"/>
        <v>2.2000000000000001E-3</v>
      </c>
      <c r="R1132" s="8">
        <f t="shared" si="105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0">
        <f t="shared" si="102"/>
        <v>42362.908194444448</v>
      </c>
      <c r="K1133">
        <v>1448401668</v>
      </c>
      <c r="L1133" s="10">
        <f t="shared" si="103"/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104"/>
        <v>0</v>
      </c>
      <c r="R1133" s="8">
        <f t="shared" si="105"/>
        <v>0</v>
      </c>
      <c r="S1133" t="str">
        <f t="shared" si="106"/>
        <v>games</v>
      </c>
      <c r="T1133" t="str">
        <f t="shared" si="107"/>
        <v>mobile games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0">
        <f t="shared" si="102"/>
        <v>42736.115405092598</v>
      </c>
      <c r="K1134">
        <v>1480646771</v>
      </c>
      <c r="L1134" s="10">
        <f t="shared" si="103"/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104"/>
        <v>0.14380000000000001</v>
      </c>
      <c r="R1134" s="8">
        <f t="shared" si="105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0">
        <f t="shared" si="102"/>
        <v>41851.407187500001</v>
      </c>
      <c r="K1135">
        <v>1404207981</v>
      </c>
      <c r="L1135" s="10">
        <f t="shared" si="103"/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104"/>
        <v>6.6666666666666671E-3</v>
      </c>
      <c r="R1135" s="8">
        <f t="shared" si="105"/>
        <v>20</v>
      </c>
      <c r="S1135" t="str">
        <f t="shared" si="106"/>
        <v>games</v>
      </c>
      <c r="T1135" t="str">
        <f t="shared" si="107"/>
        <v>mobile games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0">
        <f t="shared" si="102"/>
        <v>41972.189583333333</v>
      </c>
      <c r="K1136">
        <v>1416034228</v>
      </c>
      <c r="L1136" s="10">
        <f t="shared" si="103"/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104"/>
        <v>4.0000000000000003E-5</v>
      </c>
      <c r="R1136" s="8">
        <f t="shared" si="105"/>
        <v>1</v>
      </c>
      <c r="S1136" t="str">
        <f t="shared" si="106"/>
        <v>games</v>
      </c>
      <c r="T1136" t="str">
        <f t="shared" si="107"/>
        <v>mobile games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0">
        <f t="shared" si="102"/>
        <v>42588.989513888882</v>
      </c>
      <c r="K1137">
        <v>1467935094</v>
      </c>
      <c r="L1137" s="10">
        <f t="shared" si="103"/>
        <v>42588.989513888882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104"/>
        <v>0.05</v>
      </c>
      <c r="R1137" s="8">
        <f t="shared" si="105"/>
        <v>50</v>
      </c>
      <c r="S1137" t="str">
        <f t="shared" si="106"/>
        <v>games</v>
      </c>
      <c r="T1137" t="str">
        <f t="shared" si="107"/>
        <v>mobile games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0">
        <f t="shared" si="102"/>
        <v>42357.671631944439</v>
      </c>
      <c r="K1138">
        <v>1447949229</v>
      </c>
      <c r="L1138" s="10">
        <f t="shared" si="103"/>
        <v>42357.671631944439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104"/>
        <v>6.4439140811455853E-2</v>
      </c>
      <c r="R1138" s="8">
        <f t="shared" si="105"/>
        <v>45</v>
      </c>
      <c r="S1138" t="str">
        <f t="shared" si="106"/>
        <v>games</v>
      </c>
      <c r="T1138" t="str">
        <f t="shared" si="107"/>
        <v>mobile games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 t="shared" si="102"/>
        <v>42483.819687499999</v>
      </c>
      <c r="K1139">
        <v>1458848421</v>
      </c>
      <c r="L1139" s="10">
        <f t="shared" si="103"/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104"/>
        <v>0.39500000000000002</v>
      </c>
      <c r="R1139" s="8">
        <f t="shared" si="105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 t="shared" si="102"/>
        <v>42756.9066087963</v>
      </c>
      <c r="K1140">
        <v>1483307131</v>
      </c>
      <c r="L1140" s="10">
        <f t="shared" si="103"/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104"/>
        <v>3.5714285714285713E-3</v>
      </c>
      <c r="R1140" s="8">
        <f t="shared" si="105"/>
        <v>31.25</v>
      </c>
      <c r="S1140" t="str">
        <f t="shared" si="106"/>
        <v>games</v>
      </c>
      <c r="T1140" t="str">
        <f t="shared" si="107"/>
        <v>mobile games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 t="shared" si="102"/>
        <v>42005.347523148142</v>
      </c>
      <c r="K1141">
        <v>1417508426</v>
      </c>
      <c r="L1141" s="10">
        <f t="shared" si="103"/>
        <v>42005.347523148142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104"/>
        <v>6.2500000000000001E-4</v>
      </c>
      <c r="R1141" s="8">
        <f t="shared" si="105"/>
        <v>5</v>
      </c>
      <c r="S1141" t="str">
        <f t="shared" si="106"/>
        <v>games</v>
      </c>
      <c r="T1141" t="str">
        <f t="shared" si="107"/>
        <v>mobile games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0">
        <f t="shared" si="102"/>
        <v>42222.462048611109</v>
      </c>
      <c r="K1142">
        <v>1436267121</v>
      </c>
      <c r="L1142" s="10">
        <f t="shared" si="103"/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104"/>
        <v>0</v>
      </c>
      <c r="R1142" s="8">
        <f t="shared" si="105"/>
        <v>0</v>
      </c>
      <c r="S1142" t="str">
        <f t="shared" si="106"/>
        <v>games</v>
      </c>
      <c r="T1142" t="str">
        <f t="shared" si="107"/>
        <v>mobile games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0">
        <f t="shared" si="102"/>
        <v>42194.699652777781</v>
      </c>
      <c r="K1143">
        <v>1433868450</v>
      </c>
      <c r="L1143" s="10">
        <f t="shared" si="103"/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104"/>
        <v>0</v>
      </c>
      <c r="R1143" s="8">
        <f t="shared" si="105"/>
        <v>0</v>
      </c>
      <c r="S1143" t="str">
        <f t="shared" si="106"/>
        <v>games</v>
      </c>
      <c r="T1143" t="str">
        <f t="shared" si="107"/>
        <v>mobile games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 t="shared" si="102"/>
        <v>42052.006099537044</v>
      </c>
      <c r="K1144">
        <v>1421539727</v>
      </c>
      <c r="L1144" s="10">
        <f t="shared" si="103"/>
        <v>42052.006099537044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104"/>
        <v>0</v>
      </c>
      <c r="R1144" s="8">
        <f t="shared" si="105"/>
        <v>0</v>
      </c>
      <c r="S1144" t="str">
        <f t="shared" si="106"/>
        <v>games</v>
      </c>
      <c r="T1144" t="str">
        <f t="shared" si="107"/>
        <v>mobile games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 t="shared" si="102"/>
        <v>42355.19358796296</v>
      </c>
      <c r="K1145">
        <v>1447735126</v>
      </c>
      <c r="L1145" s="10">
        <f t="shared" si="103"/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104"/>
        <v>4.1333333333333335E-3</v>
      </c>
      <c r="R1145" s="8">
        <f t="shared" si="105"/>
        <v>23.25</v>
      </c>
      <c r="S1145" t="str">
        <f t="shared" si="106"/>
        <v>games</v>
      </c>
      <c r="T1145" t="str">
        <f t="shared" si="107"/>
        <v>mobile games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 t="shared" si="102"/>
        <v>42123.181944444441</v>
      </c>
      <c r="K1146">
        <v>1427689320</v>
      </c>
      <c r="L1146" s="10">
        <f t="shared" si="103"/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104"/>
        <v>0</v>
      </c>
      <c r="R1146" s="8">
        <f t="shared" si="105"/>
        <v>0</v>
      </c>
      <c r="S1146" t="str">
        <f t="shared" si="106"/>
        <v>food</v>
      </c>
      <c r="T1146" t="str">
        <f t="shared" si="107"/>
        <v>food trucks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 t="shared" si="102"/>
        <v>41914.747592592597</v>
      </c>
      <c r="K1147">
        <v>1407088592</v>
      </c>
      <c r="L1147" s="10">
        <f t="shared" si="103"/>
        <v>41914.747592592597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104"/>
        <v>1.25E-3</v>
      </c>
      <c r="R1147" s="8">
        <f t="shared" si="105"/>
        <v>100</v>
      </c>
      <c r="S1147" t="str">
        <f t="shared" si="106"/>
        <v>food</v>
      </c>
      <c r="T1147" t="str">
        <f t="shared" si="107"/>
        <v>food trucks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 t="shared" si="102"/>
        <v>41761.9533912037</v>
      </c>
      <c r="K1148">
        <v>1395787973</v>
      </c>
      <c r="L1148" s="10">
        <f t="shared" si="103"/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104"/>
        <v>8.8333333333333333E-2</v>
      </c>
      <c r="R1148" s="8">
        <f t="shared" si="105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0">
        <f t="shared" si="102"/>
        <v>41931.972025462965</v>
      </c>
      <c r="K1149">
        <v>1408576783</v>
      </c>
      <c r="L1149" s="10">
        <f t="shared" si="103"/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104"/>
        <v>0</v>
      </c>
      <c r="R1149" s="8">
        <f t="shared" si="105"/>
        <v>0</v>
      </c>
      <c r="S1149" t="str">
        <f t="shared" si="106"/>
        <v>food</v>
      </c>
      <c r="T1149" t="str">
        <f t="shared" si="107"/>
        <v>food trucks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 t="shared" si="102"/>
        <v>42705.212743055556</v>
      </c>
      <c r="K1150">
        <v>1477973181</v>
      </c>
      <c r="L1150" s="10">
        <f t="shared" si="103"/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104"/>
        <v>4.8666666666666667E-3</v>
      </c>
      <c r="R1150" s="8">
        <f t="shared" si="105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 t="shared" si="102"/>
        <v>42537.71025462963</v>
      </c>
      <c r="K1151">
        <v>1463504566</v>
      </c>
      <c r="L1151" s="10">
        <f t="shared" si="103"/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104"/>
        <v>1.5E-3</v>
      </c>
      <c r="R1151" s="8">
        <f t="shared" si="105"/>
        <v>37.5</v>
      </c>
      <c r="S1151" t="str">
        <f t="shared" si="106"/>
        <v>food</v>
      </c>
      <c r="T1151" t="str">
        <f t="shared" si="107"/>
        <v>food trucks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 t="shared" si="102"/>
        <v>42377.954571759255</v>
      </c>
      <c r="K1152">
        <v>1447109675</v>
      </c>
      <c r="L1152" s="10">
        <f t="shared" si="103"/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104"/>
        <v>0.1008</v>
      </c>
      <c r="R1152" s="8">
        <f t="shared" si="105"/>
        <v>42</v>
      </c>
      <c r="S1152" t="str">
        <f t="shared" si="106"/>
        <v>food</v>
      </c>
      <c r="T1152" t="str">
        <f t="shared" si="107"/>
        <v>food trucks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 t="shared" si="102"/>
        <v>42254.102581018517</v>
      </c>
      <c r="K1153">
        <v>1439000863</v>
      </c>
      <c r="L1153" s="10">
        <f t="shared" si="103"/>
        <v>42254.102581018517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104"/>
        <v>0</v>
      </c>
      <c r="R1153" s="8">
        <f t="shared" si="105"/>
        <v>0</v>
      </c>
      <c r="S1153" t="str">
        <f t="shared" si="106"/>
        <v>food</v>
      </c>
      <c r="T1153" t="str">
        <f t="shared" si="107"/>
        <v>food trucks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 t="shared" si="102"/>
        <v>42139.709629629629</v>
      </c>
      <c r="K1154">
        <v>1429117312</v>
      </c>
      <c r="L1154" s="10">
        <f t="shared" si="103"/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6">
        <f t="shared" si="104"/>
        <v>5.6937500000000002E-2</v>
      </c>
      <c r="R1154" s="8">
        <f t="shared" si="105"/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 t="shared" ref="J1155:J1218" si="108">I1155/60/60/24 + DATE(1970,1,1)</f>
        <v>42173.714178240742</v>
      </c>
      <c r="K1155">
        <v>1432055305</v>
      </c>
      <c r="L1155" s="10">
        <f t="shared" ref="L1155:L1218" si="109">I1155/60/60/24 + DATE(1970,1,1)</f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6">
        <f t="shared" ref="Q1155:Q1218" si="110">E1155/D1155</f>
        <v>6.2500000000000003E-3</v>
      </c>
      <c r="R1155" s="8">
        <f t="shared" ref="R1155:R1218" si="111">IFERROR(E1155/N1155,0)</f>
        <v>50</v>
      </c>
      <c r="S1155" t="str">
        <f t="shared" ref="S1155:S1218" si="112">LEFT(P1155,SEARCH("/",P1155)-1)</f>
        <v>food</v>
      </c>
      <c r="T1155" t="str">
        <f t="shared" ref="T1155:T1218" si="113">RIGHT(P1155,LEN(P1155)-SEARCH("/",P1155))</f>
        <v>food trucks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 t="shared" si="108"/>
        <v>42253.108865740738</v>
      </c>
      <c r="K1156">
        <v>1438915006</v>
      </c>
      <c r="L1156" s="10">
        <f t="shared" si="109"/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6">
        <f t="shared" si="110"/>
        <v>6.5000000000000002E-2</v>
      </c>
      <c r="R1156" s="8">
        <f t="shared" si="111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 t="shared" si="108"/>
        <v>41865.763981481483</v>
      </c>
      <c r="K1157">
        <v>1405448408</v>
      </c>
      <c r="L1157" s="10">
        <f t="shared" si="109"/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110"/>
        <v>7.5199999999999998E-3</v>
      </c>
      <c r="R1157" s="8">
        <f t="shared" si="111"/>
        <v>23.5</v>
      </c>
      <c r="S1157" t="str">
        <f t="shared" si="112"/>
        <v>food</v>
      </c>
      <c r="T1157" t="str">
        <f t="shared" si="113"/>
        <v>food trucks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 t="shared" si="108"/>
        <v>42059.07131944444</v>
      </c>
      <c r="K1158">
        <v>1422150162</v>
      </c>
      <c r="L1158" s="10">
        <f t="shared" si="109"/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110"/>
        <v>0</v>
      </c>
      <c r="R1158" s="8">
        <f t="shared" si="111"/>
        <v>0</v>
      </c>
      <c r="S1158" t="str">
        <f t="shared" si="112"/>
        <v>food</v>
      </c>
      <c r="T1158" t="str">
        <f t="shared" si="113"/>
        <v>food trucks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 t="shared" si="108"/>
        <v>41978.669907407413</v>
      </c>
      <c r="K1159">
        <v>1412607880</v>
      </c>
      <c r="L1159" s="10">
        <f t="shared" si="109"/>
        <v>41978.669907407413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110"/>
        <v>1.5100000000000001E-2</v>
      </c>
      <c r="R1159" s="8">
        <f t="shared" si="111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 t="shared" si="108"/>
        <v>41982.09175925926</v>
      </c>
      <c r="K1160">
        <v>1415499128</v>
      </c>
      <c r="L1160" s="10">
        <f t="shared" si="109"/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110"/>
        <v>4.6666666666666671E-3</v>
      </c>
      <c r="R1160" s="8">
        <f t="shared" si="111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 t="shared" si="108"/>
        <v>42185.65625</v>
      </c>
      <c r="K1161">
        <v>1433006765</v>
      </c>
      <c r="L1161" s="10">
        <f t="shared" si="109"/>
        <v>42185.65625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110"/>
        <v>0</v>
      </c>
      <c r="R1161" s="8">
        <f t="shared" si="111"/>
        <v>0</v>
      </c>
      <c r="S1161" t="str">
        <f t="shared" si="112"/>
        <v>food</v>
      </c>
      <c r="T1161" t="str">
        <f t="shared" si="113"/>
        <v>food trucks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 t="shared" si="108"/>
        <v>42091.113263888896</v>
      </c>
      <c r="K1162">
        <v>1424922186</v>
      </c>
      <c r="L1162" s="10">
        <f t="shared" si="109"/>
        <v>42091.113263888896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110"/>
        <v>3.85E-2</v>
      </c>
      <c r="R1162" s="8">
        <f t="shared" si="111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 t="shared" si="108"/>
        <v>42143.629502314812</v>
      </c>
      <c r="K1163">
        <v>1430233589</v>
      </c>
      <c r="L1163" s="10">
        <f t="shared" si="109"/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110"/>
        <v>0</v>
      </c>
      <c r="R1163" s="8">
        <f t="shared" si="111"/>
        <v>0</v>
      </c>
      <c r="S1163" t="str">
        <f t="shared" si="112"/>
        <v>food</v>
      </c>
      <c r="T1163" t="str">
        <f t="shared" si="113"/>
        <v>food trucks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 t="shared" si="108"/>
        <v>41907.683611111112</v>
      </c>
      <c r="K1164">
        <v>1408983864</v>
      </c>
      <c r="L1164" s="10">
        <f t="shared" si="109"/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110"/>
        <v>5.8333333333333338E-4</v>
      </c>
      <c r="R1164" s="8">
        <f t="shared" si="111"/>
        <v>17.5</v>
      </c>
      <c r="S1164" t="str">
        <f t="shared" si="112"/>
        <v>food</v>
      </c>
      <c r="T1164" t="str">
        <f t="shared" si="113"/>
        <v>food trucks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 t="shared" si="108"/>
        <v>41860.723611111112</v>
      </c>
      <c r="K1165">
        <v>1405012920</v>
      </c>
      <c r="L1165" s="10">
        <f t="shared" si="109"/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110"/>
        <v>0</v>
      </c>
      <c r="R1165" s="8">
        <f t="shared" si="111"/>
        <v>0</v>
      </c>
      <c r="S1165" t="str">
        <f t="shared" si="112"/>
        <v>food</v>
      </c>
      <c r="T1165" t="str">
        <f t="shared" si="113"/>
        <v>food trucks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 t="shared" si="108"/>
        <v>42539.724328703705</v>
      </c>
      <c r="K1166">
        <v>1463678582</v>
      </c>
      <c r="L1166" s="10">
        <f t="shared" si="109"/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110"/>
        <v>0</v>
      </c>
      <c r="R1166" s="8">
        <f t="shared" si="111"/>
        <v>0</v>
      </c>
      <c r="S1166" t="str">
        <f t="shared" si="112"/>
        <v>food</v>
      </c>
      <c r="T1166" t="str">
        <f t="shared" si="113"/>
        <v>food trucks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 t="shared" si="108"/>
        <v>41826.214467592588</v>
      </c>
      <c r="K1167">
        <v>1401685730</v>
      </c>
      <c r="L1167" s="10">
        <f t="shared" si="109"/>
        <v>41826.214467592588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110"/>
        <v>0.20705000000000001</v>
      </c>
      <c r="R1167" s="8">
        <f t="shared" si="111"/>
        <v>82.82</v>
      </c>
      <c r="S1167" t="str">
        <f t="shared" si="112"/>
        <v>food</v>
      </c>
      <c r="T1167" t="str">
        <f t="shared" si="113"/>
        <v>food trucks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 t="shared" si="108"/>
        <v>42181.166666666672</v>
      </c>
      <c r="K1168">
        <v>1432640342</v>
      </c>
      <c r="L1168" s="10">
        <f t="shared" si="109"/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110"/>
        <v>0.19139999999999999</v>
      </c>
      <c r="R1168" s="8">
        <f t="shared" si="111"/>
        <v>358.875</v>
      </c>
      <c r="S1168" t="str">
        <f t="shared" si="112"/>
        <v>food</v>
      </c>
      <c r="T1168" t="str">
        <f t="shared" si="113"/>
        <v>food trucks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 t="shared" si="108"/>
        <v>41894.734895833331</v>
      </c>
      <c r="K1169">
        <v>1407865095</v>
      </c>
      <c r="L1169" s="10">
        <f t="shared" si="109"/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110"/>
        <v>1.6316666666666667E-2</v>
      </c>
      <c r="R1169" s="8">
        <f t="shared" si="111"/>
        <v>61.1875</v>
      </c>
      <c r="S1169" t="str">
        <f t="shared" si="112"/>
        <v>food</v>
      </c>
      <c r="T1169" t="str">
        <f t="shared" si="113"/>
        <v>food trucks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 t="shared" si="108"/>
        <v>42635.053993055553</v>
      </c>
      <c r="K1170">
        <v>1471915065</v>
      </c>
      <c r="L1170" s="10">
        <f t="shared" si="109"/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110"/>
        <v>5.6666666666666664E-2</v>
      </c>
      <c r="R1170" s="8">
        <f t="shared" si="111"/>
        <v>340</v>
      </c>
      <c r="S1170" t="str">
        <f t="shared" si="112"/>
        <v>food</v>
      </c>
      <c r="T1170" t="str">
        <f t="shared" si="113"/>
        <v>food trucks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 t="shared" si="108"/>
        <v>42057.353738425925</v>
      </c>
      <c r="K1171">
        <v>1422001763</v>
      </c>
      <c r="L1171" s="10">
        <f t="shared" si="109"/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110"/>
        <v>1.6999999999999999E-3</v>
      </c>
      <c r="R1171" s="8">
        <f t="shared" si="111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0">
        <f t="shared" si="108"/>
        <v>42154.893182870372</v>
      </c>
      <c r="K1172">
        <v>1430429171</v>
      </c>
      <c r="L1172" s="10">
        <f t="shared" si="109"/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110"/>
        <v>4.0000000000000001E-3</v>
      </c>
      <c r="R1172" s="8">
        <f t="shared" si="111"/>
        <v>50</v>
      </c>
      <c r="S1172" t="str">
        <f t="shared" si="112"/>
        <v>food</v>
      </c>
      <c r="T1172" t="str">
        <f t="shared" si="113"/>
        <v>food trucks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 t="shared" si="108"/>
        <v>41956.846377314811</v>
      </c>
      <c r="K1173">
        <v>1414351127</v>
      </c>
      <c r="L1173" s="10">
        <f t="shared" si="109"/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110"/>
        <v>1E-3</v>
      </c>
      <c r="R1173" s="8">
        <f t="shared" si="111"/>
        <v>25</v>
      </c>
      <c r="S1173" t="str">
        <f t="shared" si="112"/>
        <v>food</v>
      </c>
      <c r="T1173" t="str">
        <f t="shared" si="113"/>
        <v>food trucks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 t="shared" si="108"/>
        <v>41871.682314814818</v>
      </c>
      <c r="K1174">
        <v>1405959752</v>
      </c>
      <c r="L1174" s="10">
        <f t="shared" si="109"/>
        <v>41871.682314814818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110"/>
        <v>0</v>
      </c>
      <c r="R1174" s="8">
        <f t="shared" si="111"/>
        <v>0</v>
      </c>
      <c r="S1174" t="str">
        <f t="shared" si="112"/>
        <v>food</v>
      </c>
      <c r="T1174" t="str">
        <f t="shared" si="113"/>
        <v>food trucks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 t="shared" si="108"/>
        <v>42219.185844907406</v>
      </c>
      <c r="K1175">
        <v>1435552057</v>
      </c>
      <c r="L1175" s="10">
        <f t="shared" si="109"/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110"/>
        <v>2.4000000000000001E-4</v>
      </c>
      <c r="R1175" s="8">
        <f t="shared" si="111"/>
        <v>30</v>
      </c>
      <c r="S1175" t="str">
        <f t="shared" si="112"/>
        <v>food</v>
      </c>
      <c r="T1175" t="str">
        <f t="shared" si="113"/>
        <v>food trucks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 t="shared" si="108"/>
        <v>42498.84174768519</v>
      </c>
      <c r="K1176">
        <v>1460146327</v>
      </c>
      <c r="L1176" s="10">
        <f t="shared" si="109"/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110"/>
        <v>5.906666666666667E-2</v>
      </c>
      <c r="R1176" s="8">
        <f t="shared" si="111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 t="shared" si="108"/>
        <v>42200.728460648148</v>
      </c>
      <c r="K1177">
        <v>1434389339</v>
      </c>
      <c r="L1177" s="10">
        <f t="shared" si="109"/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110"/>
        <v>2.9250000000000002E-2</v>
      </c>
      <c r="R1177" s="8">
        <f t="shared" si="111"/>
        <v>65</v>
      </c>
      <c r="S1177" t="str">
        <f t="shared" si="112"/>
        <v>food</v>
      </c>
      <c r="T1177" t="str">
        <f t="shared" si="113"/>
        <v>food trucks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0">
        <f t="shared" si="108"/>
        <v>42800.541666666672</v>
      </c>
      <c r="K1178">
        <v>1484094498</v>
      </c>
      <c r="L1178" s="10">
        <f t="shared" si="109"/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110"/>
        <v>5.7142857142857142E-5</v>
      </c>
      <c r="R1178" s="8">
        <f t="shared" si="111"/>
        <v>10</v>
      </c>
      <c r="S1178" t="str">
        <f t="shared" si="112"/>
        <v>food</v>
      </c>
      <c r="T1178" t="str">
        <f t="shared" si="113"/>
        <v>food trucks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0">
        <f t="shared" si="108"/>
        <v>41927.660833333335</v>
      </c>
      <c r="K1179">
        <v>1410796296</v>
      </c>
      <c r="L1179" s="10">
        <f t="shared" si="109"/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110"/>
        <v>0</v>
      </c>
      <c r="R1179" s="8">
        <f t="shared" si="111"/>
        <v>0</v>
      </c>
      <c r="S1179" t="str">
        <f t="shared" si="112"/>
        <v>food</v>
      </c>
      <c r="T1179" t="str">
        <f t="shared" si="113"/>
        <v>food trucks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 t="shared" si="108"/>
        <v>41867.905694444446</v>
      </c>
      <c r="K1180">
        <v>1405633452</v>
      </c>
      <c r="L1180" s="10">
        <f t="shared" si="109"/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110"/>
        <v>6.666666666666667E-5</v>
      </c>
      <c r="R1180" s="8">
        <f t="shared" si="111"/>
        <v>5</v>
      </c>
      <c r="S1180" t="str">
        <f t="shared" si="112"/>
        <v>food</v>
      </c>
      <c r="T1180" t="str">
        <f t="shared" si="113"/>
        <v>food trucks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0">
        <f t="shared" si="108"/>
        <v>42305.720219907409</v>
      </c>
      <c r="K1181">
        <v>1443460627</v>
      </c>
      <c r="L1181" s="10">
        <f t="shared" si="109"/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110"/>
        <v>5.3333333333333337E-2</v>
      </c>
      <c r="R1181" s="8">
        <f t="shared" si="111"/>
        <v>640</v>
      </c>
      <c r="S1181" t="str">
        <f t="shared" si="112"/>
        <v>food</v>
      </c>
      <c r="T1181" t="str">
        <f t="shared" si="113"/>
        <v>food trucks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 t="shared" si="108"/>
        <v>41818.806875000002</v>
      </c>
      <c r="K1182">
        <v>1400786514</v>
      </c>
      <c r="L1182" s="10">
        <f t="shared" si="109"/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110"/>
        <v>0.11749999999999999</v>
      </c>
      <c r="R1182" s="8">
        <f t="shared" si="111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 t="shared" si="108"/>
        <v>42064.339363425926</v>
      </c>
      <c r="K1183">
        <v>1422605321</v>
      </c>
      <c r="L1183" s="10">
        <f t="shared" si="109"/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110"/>
        <v>8.0000000000000007E-5</v>
      </c>
      <c r="R1183" s="8">
        <f t="shared" si="111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 t="shared" si="108"/>
        <v>42747.695833333331</v>
      </c>
      <c r="K1184">
        <v>1482609088</v>
      </c>
      <c r="L1184" s="10">
        <f t="shared" si="109"/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110"/>
        <v>4.2000000000000003E-2</v>
      </c>
      <c r="R1184" s="8">
        <f t="shared" si="111"/>
        <v>10.5</v>
      </c>
      <c r="S1184" t="str">
        <f t="shared" si="112"/>
        <v>food</v>
      </c>
      <c r="T1184" t="str">
        <f t="shared" si="113"/>
        <v>food trucks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 t="shared" si="108"/>
        <v>42676.165972222225</v>
      </c>
      <c r="K1185">
        <v>1476391223</v>
      </c>
      <c r="L1185" s="10">
        <f t="shared" si="109"/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110"/>
        <v>0.04</v>
      </c>
      <c r="R1185" s="8">
        <f t="shared" si="111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0">
        <f t="shared" si="108"/>
        <v>42772.599664351852</v>
      </c>
      <c r="K1186">
        <v>1483712611</v>
      </c>
      <c r="L1186" s="10">
        <f t="shared" si="109"/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110"/>
        <v>1.0493636363636363</v>
      </c>
      <c r="R1186" s="8">
        <f t="shared" si="111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 t="shared" si="108"/>
        <v>42163.166666666672</v>
      </c>
      <c r="K1187">
        <v>1430945149</v>
      </c>
      <c r="L1187" s="10">
        <f t="shared" si="109"/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110"/>
        <v>1.0544</v>
      </c>
      <c r="R1187" s="8">
        <f t="shared" si="111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0">
        <f t="shared" si="108"/>
        <v>42156.945833333331</v>
      </c>
      <c r="K1188">
        <v>1430340195</v>
      </c>
      <c r="L1188" s="10">
        <f t="shared" si="109"/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110"/>
        <v>1.0673333333333332</v>
      </c>
      <c r="R1188" s="8">
        <f t="shared" si="111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 t="shared" si="108"/>
        <v>42141.75</v>
      </c>
      <c r="K1189">
        <v>1429133323</v>
      </c>
      <c r="L1189" s="10">
        <f t="shared" si="109"/>
        <v>42141.75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110"/>
        <v>1.0412571428571429</v>
      </c>
      <c r="R1189" s="8">
        <f t="shared" si="111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0">
        <f t="shared" si="108"/>
        <v>42732.700694444444</v>
      </c>
      <c r="K1190">
        <v>1481129340</v>
      </c>
      <c r="L1190" s="10">
        <f t="shared" si="109"/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110"/>
        <v>1.6054999999999999</v>
      </c>
      <c r="R1190" s="8">
        <f t="shared" si="111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 t="shared" si="108"/>
        <v>42550.979108796295</v>
      </c>
      <c r="K1191">
        <v>1465428595</v>
      </c>
      <c r="L1191" s="10">
        <f t="shared" si="109"/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110"/>
        <v>1.0777777777777777</v>
      </c>
      <c r="R1191" s="8">
        <f t="shared" si="111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 t="shared" si="108"/>
        <v>41882.665798611109</v>
      </c>
      <c r="K1192">
        <v>1406908725</v>
      </c>
      <c r="L1192" s="10">
        <f t="shared" si="109"/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110"/>
        <v>1.35</v>
      </c>
      <c r="R1192" s="8">
        <f t="shared" si="111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 t="shared" si="108"/>
        <v>42449.562037037031</v>
      </c>
      <c r="K1193">
        <v>1455892160</v>
      </c>
      <c r="L1193" s="10">
        <f t="shared" si="109"/>
        <v>42449.562037037031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110"/>
        <v>1.0907407407407408</v>
      </c>
      <c r="R1193" s="8">
        <f t="shared" si="111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0">
        <f t="shared" si="108"/>
        <v>42777.506689814814</v>
      </c>
      <c r="K1194">
        <v>1484222978</v>
      </c>
      <c r="L1194" s="10">
        <f t="shared" si="109"/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110"/>
        <v>2.9</v>
      </c>
      <c r="R1194" s="8">
        <f t="shared" si="111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 t="shared" si="108"/>
        <v>42469.734409722223</v>
      </c>
      <c r="K1195">
        <v>1455043053</v>
      </c>
      <c r="L1195" s="10">
        <f t="shared" si="109"/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110"/>
        <v>1.0395714285714286</v>
      </c>
      <c r="R1195" s="8">
        <f t="shared" si="111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0">
        <f t="shared" si="108"/>
        <v>42102.488182870366</v>
      </c>
      <c r="K1196">
        <v>1425901379</v>
      </c>
      <c r="L1196" s="10">
        <f t="shared" si="109"/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110"/>
        <v>3.2223999999999999</v>
      </c>
      <c r="R1196" s="8">
        <f t="shared" si="111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0">
        <f t="shared" si="108"/>
        <v>42358.375</v>
      </c>
      <c r="K1197">
        <v>1445415653</v>
      </c>
      <c r="L1197" s="10">
        <f t="shared" si="109"/>
        <v>42358.375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110"/>
        <v>1.35</v>
      </c>
      <c r="R1197" s="8">
        <f t="shared" si="111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0">
        <f t="shared" si="108"/>
        <v>42356.818738425922</v>
      </c>
      <c r="K1198">
        <v>1447875539</v>
      </c>
      <c r="L1198" s="10">
        <f t="shared" si="109"/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110"/>
        <v>2.6991034482758622</v>
      </c>
      <c r="R1198" s="8">
        <f t="shared" si="111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 t="shared" si="108"/>
        <v>42534.249305555553</v>
      </c>
      <c r="K1199">
        <v>1463155034</v>
      </c>
      <c r="L1199" s="10">
        <f t="shared" si="109"/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110"/>
        <v>2.5329333333333333</v>
      </c>
      <c r="R1199" s="8">
        <f t="shared" si="111"/>
        <v>121</v>
      </c>
      <c r="S1199" t="str">
        <f t="shared" si="112"/>
        <v>photography</v>
      </c>
      <c r="T1199" t="str">
        <f t="shared" si="113"/>
        <v>photobooks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 t="shared" si="108"/>
        <v>42369.125</v>
      </c>
      <c r="K1200">
        <v>1448463086</v>
      </c>
      <c r="L1200" s="10">
        <f t="shared" si="109"/>
        <v>42369.125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110"/>
        <v>2.6059999999999999</v>
      </c>
      <c r="R1200" s="8">
        <f t="shared" si="111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0">
        <f t="shared" si="108"/>
        <v>42193.770833333328</v>
      </c>
      <c r="K1201">
        <v>1433615400</v>
      </c>
      <c r="L1201" s="10">
        <f t="shared" si="109"/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110"/>
        <v>1.0131677953348381</v>
      </c>
      <c r="R1201" s="8">
        <f t="shared" si="111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 t="shared" si="108"/>
        <v>42110.477500000001</v>
      </c>
      <c r="K1202">
        <v>1427369256</v>
      </c>
      <c r="L1202" s="10">
        <f t="shared" si="109"/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110"/>
        <v>1.2560416666666667</v>
      </c>
      <c r="R1202" s="8">
        <f t="shared" si="111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0">
        <f t="shared" si="108"/>
        <v>42566.60701388889</v>
      </c>
      <c r="K1203">
        <v>1466001246</v>
      </c>
      <c r="L1203" s="10">
        <f t="shared" si="109"/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110"/>
        <v>1.0243783333333334</v>
      </c>
      <c r="R1203" s="8">
        <f t="shared" si="111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0">
        <f t="shared" si="108"/>
        <v>42182.288819444439</v>
      </c>
      <c r="K1204">
        <v>1432796154</v>
      </c>
      <c r="L1204" s="10">
        <f t="shared" si="109"/>
        <v>42182.288819444439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110"/>
        <v>1.99244</v>
      </c>
      <c r="R1204" s="8">
        <f t="shared" si="111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 t="shared" si="108"/>
        <v>42155.614895833336</v>
      </c>
      <c r="K1205">
        <v>1430491527</v>
      </c>
      <c r="L1205" s="10">
        <f t="shared" si="109"/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110"/>
        <v>1.0245398773006136</v>
      </c>
      <c r="R1205" s="8">
        <f t="shared" si="111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 t="shared" si="108"/>
        <v>42342.208333333328</v>
      </c>
      <c r="K1206">
        <v>1445363833</v>
      </c>
      <c r="L1206" s="10">
        <f t="shared" si="109"/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110"/>
        <v>1.0294615384615384</v>
      </c>
      <c r="R1206" s="8">
        <f t="shared" si="111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0">
        <f t="shared" si="108"/>
        <v>42168.506377314814</v>
      </c>
      <c r="K1207">
        <v>1431605351</v>
      </c>
      <c r="L1207" s="10">
        <f t="shared" si="109"/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110"/>
        <v>1.0086153846153847</v>
      </c>
      <c r="R1207" s="8">
        <f t="shared" si="111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0">
        <f t="shared" si="108"/>
        <v>42805.561805555553</v>
      </c>
      <c r="K1208">
        <v>1486406253</v>
      </c>
      <c r="L1208" s="10">
        <f t="shared" si="109"/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110"/>
        <v>1.1499999999999999</v>
      </c>
      <c r="R1208" s="8">
        <f t="shared" si="111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0">
        <f t="shared" si="108"/>
        <v>42460.416666666672</v>
      </c>
      <c r="K1209">
        <v>1456827573</v>
      </c>
      <c r="L1209" s="10">
        <f t="shared" si="109"/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110"/>
        <v>1.0416766467065868</v>
      </c>
      <c r="R1209" s="8">
        <f t="shared" si="111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 t="shared" si="108"/>
        <v>42453.667407407411</v>
      </c>
      <c r="K1210">
        <v>1456246864</v>
      </c>
      <c r="L1210" s="10">
        <f t="shared" si="109"/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110"/>
        <v>1.5529999999999999</v>
      </c>
      <c r="R1210" s="8">
        <f t="shared" si="111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 t="shared" si="108"/>
        <v>42791.846122685187</v>
      </c>
      <c r="K1211">
        <v>1485461905</v>
      </c>
      <c r="L1211" s="10">
        <f t="shared" si="109"/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110"/>
        <v>1.06</v>
      </c>
      <c r="R1211" s="8">
        <f t="shared" si="111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0">
        <f t="shared" si="108"/>
        <v>42155.875</v>
      </c>
      <c r="K1212">
        <v>1431124572</v>
      </c>
      <c r="L1212" s="10">
        <f t="shared" si="109"/>
        <v>42155.875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110"/>
        <v>2.5431499999999998</v>
      </c>
      <c r="R1212" s="8">
        <f t="shared" si="111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0">
        <f t="shared" si="108"/>
        <v>42530.866446759261</v>
      </c>
      <c r="K1213">
        <v>1464209261</v>
      </c>
      <c r="L1213" s="10">
        <f t="shared" si="109"/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110"/>
        <v>1.0109999999999999</v>
      </c>
      <c r="R1213" s="8">
        <f t="shared" si="111"/>
        <v>168.5</v>
      </c>
      <c r="S1213" t="str">
        <f t="shared" si="112"/>
        <v>photography</v>
      </c>
      <c r="T1213" t="str">
        <f t="shared" si="113"/>
        <v>photobooks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 t="shared" si="108"/>
        <v>42335.041666666672</v>
      </c>
      <c r="K1214">
        <v>1447195695</v>
      </c>
      <c r="L1214" s="10">
        <f t="shared" si="109"/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110"/>
        <v>1.2904</v>
      </c>
      <c r="R1214" s="8">
        <f t="shared" si="111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0">
        <f t="shared" si="108"/>
        <v>42766.755787037036</v>
      </c>
      <c r="K1215">
        <v>1482862100</v>
      </c>
      <c r="L1215" s="10">
        <f t="shared" si="109"/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110"/>
        <v>1.0223076923076924</v>
      </c>
      <c r="R1215" s="8">
        <f t="shared" si="111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 t="shared" si="108"/>
        <v>42164.840335648143</v>
      </c>
      <c r="K1216">
        <v>1428696605</v>
      </c>
      <c r="L1216" s="10">
        <f t="shared" si="109"/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110"/>
        <v>1.3180000000000001</v>
      </c>
      <c r="R1216" s="8">
        <f t="shared" si="111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 t="shared" si="108"/>
        <v>41789.923101851848</v>
      </c>
      <c r="K1217">
        <v>1398895756</v>
      </c>
      <c r="L1217" s="10">
        <f t="shared" si="109"/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110"/>
        <v>7.8608020000000005</v>
      </c>
      <c r="R1217" s="8">
        <f t="shared" si="111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 t="shared" si="108"/>
        <v>42279.960416666669</v>
      </c>
      <c r="K1218">
        <v>1441032457</v>
      </c>
      <c r="L1218" s="10">
        <f t="shared" si="109"/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6">
        <f t="shared" si="110"/>
        <v>1.4570000000000001</v>
      </c>
      <c r="R1218" s="8">
        <f t="shared" si="111"/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 t="shared" ref="J1219:J1282" si="114">I1219/60/60/24 + DATE(1970,1,1)</f>
        <v>42565.809490740736</v>
      </c>
      <c r="K1219">
        <v>1465932340</v>
      </c>
      <c r="L1219" s="10">
        <f t="shared" ref="L1219:L1282" si="115">I1219/60/60/24 + DATE(1970,1,1)</f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6">
        <f t="shared" ref="Q1219:Q1282" si="116">E1219/D1219</f>
        <v>1.026</v>
      </c>
      <c r="R1219" s="8">
        <f t="shared" ref="R1219:R1282" si="117">IFERROR(E1219/N1219,0)</f>
        <v>148.57377049180329</v>
      </c>
      <c r="S1219" t="str">
        <f t="shared" ref="S1219:S1282" si="118">LEFT(P1219,SEARCH("/",P1219)-1)</f>
        <v>photography</v>
      </c>
      <c r="T1219" t="str">
        <f t="shared" ref="T1219:T1282" si="119">RIGHT(P1219,LEN(P1219)-SEARCH("/",P1219))</f>
        <v>photobooks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 t="shared" si="114"/>
        <v>42309.125</v>
      </c>
      <c r="K1220">
        <v>1443714800</v>
      </c>
      <c r="L1220" s="10">
        <f t="shared" si="115"/>
        <v>42309.125</v>
      </c>
      <c r="M1220" t="b">
        <v>0</v>
      </c>
      <c r="N1220">
        <v>89</v>
      </c>
      <c r="O1220" t="b">
        <v>1</v>
      </c>
      <c r="P1220" t="s">
        <v>8285</v>
      </c>
      <c r="Q1220" s="6">
        <f t="shared" si="116"/>
        <v>1.7227777777777777</v>
      </c>
      <c r="R1220" s="8">
        <f t="shared" si="117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 t="shared" si="114"/>
        <v>42663.461956018517</v>
      </c>
      <c r="K1221">
        <v>1474369513</v>
      </c>
      <c r="L1221" s="10">
        <f t="shared" si="115"/>
        <v>42663.461956018517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116"/>
        <v>1.5916819571865444</v>
      </c>
      <c r="R1221" s="8">
        <f t="shared" si="117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0">
        <f t="shared" si="114"/>
        <v>42241.628611111111</v>
      </c>
      <c r="K1222">
        <v>1437923112</v>
      </c>
      <c r="L1222" s="10">
        <f t="shared" si="115"/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116"/>
        <v>1.0376666666666667</v>
      </c>
      <c r="R1222" s="8">
        <f t="shared" si="117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0">
        <f t="shared" si="114"/>
        <v>42708</v>
      </c>
      <c r="K1223">
        <v>1478431488</v>
      </c>
      <c r="L1223" s="10">
        <f t="shared" si="115"/>
        <v>42708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116"/>
        <v>1.1140954545454547</v>
      </c>
      <c r="R1223" s="8">
        <f t="shared" si="117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0">
        <f t="shared" si="114"/>
        <v>42461.166666666672</v>
      </c>
      <c r="K1224">
        <v>1456852647</v>
      </c>
      <c r="L1224" s="10">
        <f t="shared" si="115"/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116"/>
        <v>2.80375</v>
      </c>
      <c r="R1224" s="8">
        <f t="shared" si="117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 t="shared" si="114"/>
        <v>42684.218854166669</v>
      </c>
      <c r="K1225">
        <v>1476159309</v>
      </c>
      <c r="L1225" s="10">
        <f t="shared" si="115"/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116"/>
        <v>1.1210606060606061</v>
      </c>
      <c r="R1225" s="8">
        <f t="shared" si="117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 t="shared" si="114"/>
        <v>41796.549791666665</v>
      </c>
      <c r="K1226">
        <v>1396876302</v>
      </c>
      <c r="L1226" s="10">
        <f t="shared" si="115"/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116"/>
        <v>7.0666666666666669E-2</v>
      </c>
      <c r="R1226" s="8">
        <f t="shared" si="117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 t="shared" si="114"/>
        <v>41569.905995370369</v>
      </c>
      <c r="K1227">
        <v>1377294278</v>
      </c>
      <c r="L1227" s="10">
        <f t="shared" si="115"/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116"/>
        <v>4.3999999999999997E-2</v>
      </c>
      <c r="R1227" s="8">
        <f t="shared" si="117"/>
        <v>44</v>
      </c>
      <c r="S1227" t="str">
        <f t="shared" si="118"/>
        <v>music</v>
      </c>
      <c r="T1227" t="str">
        <f t="shared" si="119"/>
        <v>world music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 t="shared" si="114"/>
        <v>41750.041666666664</v>
      </c>
      <c r="K1228">
        <v>1395089981</v>
      </c>
      <c r="L1228" s="10">
        <f t="shared" si="115"/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116"/>
        <v>3.8739999999999997E-2</v>
      </c>
      <c r="R1228" s="8">
        <f t="shared" si="117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 t="shared" si="114"/>
        <v>41858.291666666664</v>
      </c>
      <c r="K1229">
        <v>1404770616</v>
      </c>
      <c r="L1229" s="10">
        <f t="shared" si="115"/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116"/>
        <v>0</v>
      </c>
      <c r="R1229" s="8">
        <f t="shared" si="117"/>
        <v>0</v>
      </c>
      <c r="S1229" t="str">
        <f t="shared" si="118"/>
        <v>music</v>
      </c>
      <c r="T1229" t="str">
        <f t="shared" si="119"/>
        <v>world music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 t="shared" si="114"/>
        <v>40814.729259259257</v>
      </c>
      <c r="K1230">
        <v>1312047008</v>
      </c>
      <c r="L1230" s="10">
        <f t="shared" si="115"/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116"/>
        <v>0.29299999999999998</v>
      </c>
      <c r="R1230" s="8">
        <f t="shared" si="117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 t="shared" si="114"/>
        <v>41015.666666666664</v>
      </c>
      <c r="K1231">
        <v>1331982127</v>
      </c>
      <c r="L1231" s="10">
        <f t="shared" si="115"/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116"/>
        <v>9.0909090909090905E-3</v>
      </c>
      <c r="R1231" s="8">
        <f t="shared" si="117"/>
        <v>25</v>
      </c>
      <c r="S1231" t="str">
        <f t="shared" si="118"/>
        <v>music</v>
      </c>
      <c r="T1231" t="str">
        <f t="shared" si="119"/>
        <v>world music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 t="shared" si="114"/>
        <v>40598.972569444442</v>
      </c>
      <c r="K1232">
        <v>1295997630</v>
      </c>
      <c r="L1232" s="10">
        <f t="shared" si="115"/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116"/>
        <v>0</v>
      </c>
      <c r="R1232" s="8">
        <f t="shared" si="117"/>
        <v>0</v>
      </c>
      <c r="S1232" t="str">
        <f t="shared" si="118"/>
        <v>music</v>
      </c>
      <c r="T1232" t="str">
        <f t="shared" si="119"/>
        <v>world music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 t="shared" si="114"/>
        <v>42244.041666666672</v>
      </c>
      <c r="K1233">
        <v>1436394968</v>
      </c>
      <c r="L1233" s="10">
        <f t="shared" si="115"/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116"/>
        <v>0</v>
      </c>
      <c r="R1233" s="8">
        <f t="shared" si="117"/>
        <v>0</v>
      </c>
      <c r="S1233" t="str">
        <f t="shared" si="118"/>
        <v>music</v>
      </c>
      <c r="T1233" t="str">
        <f t="shared" si="119"/>
        <v>world music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 t="shared" si="114"/>
        <v>41553.848032407412</v>
      </c>
      <c r="K1234">
        <v>1377030070</v>
      </c>
      <c r="L1234" s="10">
        <f t="shared" si="115"/>
        <v>41553.848032407412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116"/>
        <v>8.0000000000000002E-3</v>
      </c>
      <c r="R1234" s="8">
        <f t="shared" si="117"/>
        <v>40</v>
      </c>
      <c r="S1234" t="str">
        <f t="shared" si="118"/>
        <v>music</v>
      </c>
      <c r="T1234" t="str">
        <f t="shared" si="119"/>
        <v>world music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 t="shared" si="114"/>
        <v>40960.948773148149</v>
      </c>
      <c r="K1235">
        <v>1328049974</v>
      </c>
      <c r="L1235" s="10">
        <f t="shared" si="115"/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116"/>
        <v>0.11600000000000001</v>
      </c>
      <c r="R1235" s="8">
        <f t="shared" si="117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0">
        <f t="shared" si="114"/>
        <v>42037.788680555561</v>
      </c>
      <c r="K1236">
        <v>1420311342</v>
      </c>
      <c r="L1236" s="10">
        <f t="shared" si="115"/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116"/>
        <v>0</v>
      </c>
      <c r="R1236" s="8">
        <f t="shared" si="117"/>
        <v>0</v>
      </c>
      <c r="S1236" t="str">
        <f t="shared" si="118"/>
        <v>music</v>
      </c>
      <c r="T1236" t="str">
        <f t="shared" si="119"/>
        <v>world music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 t="shared" si="114"/>
        <v>41623.135405092595</v>
      </c>
      <c r="K1237">
        <v>1383621299</v>
      </c>
      <c r="L1237" s="10">
        <f t="shared" si="115"/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116"/>
        <v>2.787363950092912E-2</v>
      </c>
      <c r="R1237" s="8">
        <f t="shared" si="117"/>
        <v>35</v>
      </c>
      <c r="S1237" t="str">
        <f t="shared" si="118"/>
        <v>music</v>
      </c>
      <c r="T1237" t="str">
        <f t="shared" si="119"/>
        <v>world music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 t="shared" si="114"/>
        <v>41118.666666666664</v>
      </c>
      <c r="K1238">
        <v>1342801164</v>
      </c>
      <c r="L1238" s="10">
        <f t="shared" si="115"/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116"/>
        <v>0</v>
      </c>
      <c r="R1238" s="8">
        <f t="shared" si="117"/>
        <v>0</v>
      </c>
      <c r="S1238" t="str">
        <f t="shared" si="118"/>
        <v>music</v>
      </c>
      <c r="T1238" t="str">
        <f t="shared" si="119"/>
        <v>world music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 t="shared" si="114"/>
        <v>41145.283159722225</v>
      </c>
      <c r="K1239">
        <v>1344062865</v>
      </c>
      <c r="L1239" s="10">
        <f t="shared" si="115"/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116"/>
        <v>0</v>
      </c>
      <c r="R1239" s="8">
        <f t="shared" si="117"/>
        <v>0</v>
      </c>
      <c r="S1239" t="str">
        <f t="shared" si="118"/>
        <v>music</v>
      </c>
      <c r="T1239" t="str">
        <f t="shared" si="119"/>
        <v>world music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 t="shared" si="114"/>
        <v>40761.61037037037</v>
      </c>
      <c r="K1240">
        <v>1310049536</v>
      </c>
      <c r="L1240" s="10">
        <f t="shared" si="115"/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116"/>
        <v>0.17799999999999999</v>
      </c>
      <c r="R1240" s="8">
        <f t="shared" si="117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 t="shared" si="114"/>
        <v>40913.962581018517</v>
      </c>
      <c r="K1241">
        <v>1323212767</v>
      </c>
      <c r="L1241" s="10">
        <f t="shared" si="115"/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116"/>
        <v>0</v>
      </c>
      <c r="R1241" s="8">
        <f t="shared" si="117"/>
        <v>0</v>
      </c>
      <c r="S1241" t="str">
        <f t="shared" si="118"/>
        <v>music</v>
      </c>
      <c r="T1241" t="str">
        <f t="shared" si="119"/>
        <v>world music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 t="shared" si="114"/>
        <v>41467.910416666666</v>
      </c>
      <c r="K1242">
        <v>1368579457</v>
      </c>
      <c r="L1242" s="10">
        <f t="shared" si="115"/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116"/>
        <v>3.0124999999999999E-2</v>
      </c>
      <c r="R1242" s="8">
        <f t="shared" si="117"/>
        <v>30.125</v>
      </c>
      <c r="S1242" t="str">
        <f t="shared" si="118"/>
        <v>music</v>
      </c>
      <c r="T1242" t="str">
        <f t="shared" si="119"/>
        <v>world music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 t="shared" si="114"/>
        <v>41946.249305555553</v>
      </c>
      <c r="K1243">
        <v>1413057980</v>
      </c>
      <c r="L1243" s="10">
        <f t="shared" si="115"/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116"/>
        <v>0.50739999999999996</v>
      </c>
      <c r="R1243" s="8">
        <f t="shared" si="117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 t="shared" si="114"/>
        <v>40797.554166666669</v>
      </c>
      <c r="K1244">
        <v>1314417502</v>
      </c>
      <c r="L1244" s="10">
        <f t="shared" si="115"/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116"/>
        <v>5.4884742041712408E-3</v>
      </c>
      <c r="R1244" s="8">
        <f t="shared" si="117"/>
        <v>5</v>
      </c>
      <c r="S1244" t="str">
        <f t="shared" si="118"/>
        <v>music</v>
      </c>
      <c r="T1244" t="str">
        <f t="shared" si="119"/>
        <v>world music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 t="shared" si="114"/>
        <v>40732.875</v>
      </c>
      <c r="K1245">
        <v>1304888771</v>
      </c>
      <c r="L1245" s="10">
        <f t="shared" si="115"/>
        <v>40732.875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116"/>
        <v>0.14091666666666666</v>
      </c>
      <c r="R1245" s="8">
        <f t="shared" si="117"/>
        <v>44.5</v>
      </c>
      <c r="S1245" t="str">
        <f t="shared" si="118"/>
        <v>music</v>
      </c>
      <c r="T1245" t="str">
        <f t="shared" si="119"/>
        <v>world music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 t="shared" si="114"/>
        <v>41386.875</v>
      </c>
      <c r="K1246">
        <v>1363981723</v>
      </c>
      <c r="L1246" s="10">
        <f t="shared" si="115"/>
        <v>41386.875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116"/>
        <v>1.038</v>
      </c>
      <c r="R1246" s="8">
        <f t="shared" si="117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 t="shared" si="114"/>
        <v>41804.599930555552</v>
      </c>
      <c r="K1247">
        <v>1400163834</v>
      </c>
      <c r="L1247" s="10">
        <f t="shared" si="115"/>
        <v>41804.599930555552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116"/>
        <v>1.2024999999999999</v>
      </c>
      <c r="R1247" s="8">
        <f t="shared" si="117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 t="shared" si="114"/>
        <v>40883.085057870368</v>
      </c>
      <c r="K1248">
        <v>1319245349</v>
      </c>
      <c r="L1248" s="10">
        <f t="shared" si="115"/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116"/>
        <v>1.17</v>
      </c>
      <c r="R1248" s="8">
        <f t="shared" si="117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 t="shared" si="114"/>
        <v>41400.292303240742</v>
      </c>
      <c r="K1249">
        <v>1365231655</v>
      </c>
      <c r="L1249" s="10">
        <f t="shared" si="115"/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116"/>
        <v>1.2214285714285715</v>
      </c>
      <c r="R1249" s="8">
        <f t="shared" si="117"/>
        <v>85.5</v>
      </c>
      <c r="S1249" t="str">
        <f t="shared" si="118"/>
        <v>music</v>
      </c>
      <c r="T1249" t="str">
        <f t="shared" si="119"/>
        <v>rock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 t="shared" si="114"/>
        <v>41803.290972222225</v>
      </c>
      <c r="K1250">
        <v>1399563953</v>
      </c>
      <c r="L1250" s="10">
        <f t="shared" si="115"/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116"/>
        <v>1.5164</v>
      </c>
      <c r="R1250" s="8">
        <f t="shared" si="117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 t="shared" si="114"/>
        <v>41097.74086805556</v>
      </c>
      <c r="K1251">
        <v>1339091211</v>
      </c>
      <c r="L1251" s="10">
        <f t="shared" si="115"/>
        <v>41097.74086805556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116"/>
        <v>1.0444</v>
      </c>
      <c r="R1251" s="8">
        <f t="shared" si="117"/>
        <v>64.46913580246914</v>
      </c>
      <c r="S1251" t="str">
        <f t="shared" si="118"/>
        <v>music</v>
      </c>
      <c r="T1251" t="str">
        <f t="shared" si="119"/>
        <v>rock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 t="shared" si="114"/>
        <v>41888.64271990741</v>
      </c>
      <c r="K1252">
        <v>1406129131</v>
      </c>
      <c r="L1252" s="10">
        <f t="shared" si="115"/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116"/>
        <v>2.0015333333333332</v>
      </c>
      <c r="R1252" s="8">
        <f t="shared" si="117"/>
        <v>118.2007874015748</v>
      </c>
      <c r="S1252" t="str">
        <f t="shared" si="118"/>
        <v>music</v>
      </c>
      <c r="T1252" t="str">
        <f t="shared" si="119"/>
        <v>rock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 t="shared" si="114"/>
        <v>40811.814432870371</v>
      </c>
      <c r="K1253">
        <v>1311795167</v>
      </c>
      <c r="L1253" s="10">
        <f t="shared" si="115"/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116"/>
        <v>1.018</v>
      </c>
      <c r="R1253" s="8">
        <f t="shared" si="117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 t="shared" si="114"/>
        <v>41571.988067129627</v>
      </c>
      <c r="K1254">
        <v>1380238969</v>
      </c>
      <c r="L1254" s="10">
        <f t="shared" si="115"/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116"/>
        <v>1.3765714285714286</v>
      </c>
      <c r="R1254" s="8">
        <f t="shared" si="117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 t="shared" si="114"/>
        <v>41885.783645833333</v>
      </c>
      <c r="K1255">
        <v>1407178107</v>
      </c>
      <c r="L1255" s="10">
        <f t="shared" si="115"/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116"/>
        <v>3038.3319999999999</v>
      </c>
      <c r="R1255" s="8">
        <f t="shared" si="117"/>
        <v>42.73322081575246</v>
      </c>
      <c r="S1255" t="str">
        <f t="shared" si="118"/>
        <v>music</v>
      </c>
      <c r="T1255" t="str">
        <f t="shared" si="119"/>
        <v>rock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 t="shared" si="114"/>
        <v>40544.207638888889</v>
      </c>
      <c r="K1256">
        <v>1288968886</v>
      </c>
      <c r="L1256" s="10">
        <f t="shared" si="115"/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116"/>
        <v>1.9885074626865671</v>
      </c>
      <c r="R1256" s="8">
        <f t="shared" si="117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 t="shared" si="114"/>
        <v>41609.887175925927</v>
      </c>
      <c r="K1257">
        <v>1383337052</v>
      </c>
      <c r="L1257" s="10">
        <f t="shared" si="115"/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116"/>
        <v>2.0236666666666667</v>
      </c>
      <c r="R1257" s="8">
        <f t="shared" si="117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 t="shared" si="114"/>
        <v>40951.919340277782</v>
      </c>
      <c r="K1258">
        <v>1326492231</v>
      </c>
      <c r="L1258" s="10">
        <f t="shared" si="115"/>
        <v>40951.919340277782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116"/>
        <v>1.1796376666666666</v>
      </c>
      <c r="R1258" s="8">
        <f t="shared" si="117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 t="shared" si="114"/>
        <v>40636.043865740743</v>
      </c>
      <c r="K1259">
        <v>1297562590</v>
      </c>
      <c r="L1259" s="10">
        <f t="shared" si="115"/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116"/>
        <v>2.9472727272727273</v>
      </c>
      <c r="R1259" s="8">
        <f t="shared" si="117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 t="shared" si="114"/>
        <v>41517.611250000002</v>
      </c>
      <c r="K1260">
        <v>1375368012</v>
      </c>
      <c r="L1260" s="10">
        <f t="shared" si="115"/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116"/>
        <v>2.1314633333333335</v>
      </c>
      <c r="R1260" s="8">
        <f t="shared" si="117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 t="shared" si="114"/>
        <v>41799.165972222225</v>
      </c>
      <c r="K1261">
        <v>1399504664</v>
      </c>
      <c r="L1261" s="10">
        <f t="shared" si="115"/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116"/>
        <v>1.0424</v>
      </c>
      <c r="R1261" s="8">
        <f t="shared" si="117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 t="shared" si="114"/>
        <v>41696.842824074076</v>
      </c>
      <c r="K1262">
        <v>1390853620</v>
      </c>
      <c r="L1262" s="10">
        <f t="shared" si="115"/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116"/>
        <v>1.1366666666666667</v>
      </c>
      <c r="R1262" s="8">
        <f t="shared" si="117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 t="shared" si="114"/>
        <v>41668.342905092592</v>
      </c>
      <c r="K1263">
        <v>1388391227</v>
      </c>
      <c r="L1263" s="10">
        <f t="shared" si="115"/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116"/>
        <v>1.0125</v>
      </c>
      <c r="R1263" s="8">
        <f t="shared" si="117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0">
        <f t="shared" si="114"/>
        <v>41686.762638888889</v>
      </c>
      <c r="K1264">
        <v>1389982692</v>
      </c>
      <c r="L1264" s="10">
        <f t="shared" si="115"/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116"/>
        <v>1.2541538461538462</v>
      </c>
      <c r="R1264" s="8">
        <f t="shared" si="117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 t="shared" si="114"/>
        <v>41727.041666666664</v>
      </c>
      <c r="K1265">
        <v>1393034470</v>
      </c>
      <c r="L1265" s="10">
        <f t="shared" si="115"/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116"/>
        <v>1.19</v>
      </c>
      <c r="R1265" s="8">
        <f t="shared" si="117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 t="shared" si="114"/>
        <v>41576.662997685184</v>
      </c>
      <c r="K1266">
        <v>1380556483</v>
      </c>
      <c r="L1266" s="10">
        <f t="shared" si="115"/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116"/>
        <v>1.6646153846153846</v>
      </c>
      <c r="R1266" s="8">
        <f t="shared" si="117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 t="shared" si="114"/>
        <v>40512.655266203699</v>
      </c>
      <c r="K1267">
        <v>1287071015</v>
      </c>
      <c r="L1267" s="10">
        <f t="shared" si="115"/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116"/>
        <v>1.1914771428571429</v>
      </c>
      <c r="R1267" s="8">
        <f t="shared" si="117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 t="shared" si="114"/>
        <v>41650.87667824074</v>
      </c>
      <c r="K1268">
        <v>1386882145</v>
      </c>
      <c r="L1268" s="10">
        <f t="shared" si="115"/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116"/>
        <v>1.0047368421052632</v>
      </c>
      <c r="R1268" s="8">
        <f t="shared" si="117"/>
        <v>190.9</v>
      </c>
      <c r="S1268" t="str">
        <f t="shared" si="118"/>
        <v>music</v>
      </c>
      <c r="T1268" t="str">
        <f t="shared" si="119"/>
        <v>rock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 t="shared" si="114"/>
        <v>41479.585162037038</v>
      </c>
      <c r="K1269">
        <v>1372082558</v>
      </c>
      <c r="L1269" s="10">
        <f t="shared" si="115"/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116"/>
        <v>1.018</v>
      </c>
      <c r="R1269" s="8">
        <f t="shared" si="117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 t="shared" si="114"/>
        <v>41537.845451388886</v>
      </c>
      <c r="K1270">
        <v>1377116247</v>
      </c>
      <c r="L1270" s="10">
        <f t="shared" si="115"/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116"/>
        <v>1.1666666666666667</v>
      </c>
      <c r="R1270" s="8">
        <f t="shared" si="117"/>
        <v>76.92307692307692</v>
      </c>
      <c r="S1270" t="str">
        <f t="shared" si="118"/>
        <v>music</v>
      </c>
      <c r="T1270" t="str">
        <f t="shared" si="119"/>
        <v>rock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 t="shared" si="114"/>
        <v>42476</v>
      </c>
      <c r="K1271">
        <v>1458157512</v>
      </c>
      <c r="L1271" s="10">
        <f t="shared" si="115"/>
        <v>42476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116"/>
        <v>1.0864893617021276</v>
      </c>
      <c r="R1271" s="8">
        <f t="shared" si="117"/>
        <v>99.15533980582525</v>
      </c>
      <c r="S1271" t="str">
        <f t="shared" si="118"/>
        <v>music</v>
      </c>
      <c r="T1271" t="str">
        <f t="shared" si="119"/>
        <v>rock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 t="shared" si="114"/>
        <v>40993.815300925926</v>
      </c>
      <c r="K1272">
        <v>1327523642</v>
      </c>
      <c r="L1272" s="10">
        <f t="shared" si="115"/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116"/>
        <v>1.1472</v>
      </c>
      <c r="R1272" s="8">
        <f t="shared" si="117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 t="shared" si="114"/>
        <v>41591.725219907406</v>
      </c>
      <c r="K1273">
        <v>1381767859</v>
      </c>
      <c r="L1273" s="10">
        <f t="shared" si="115"/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116"/>
        <v>1.018</v>
      </c>
      <c r="R1273" s="8">
        <f t="shared" si="117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 t="shared" si="114"/>
        <v>40344.166666666664</v>
      </c>
      <c r="K1274">
        <v>1270576379</v>
      </c>
      <c r="L1274" s="10">
        <f t="shared" si="115"/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116"/>
        <v>1.06</v>
      </c>
      <c r="R1274" s="8">
        <f t="shared" si="117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0">
        <f t="shared" si="114"/>
        <v>41882.730219907404</v>
      </c>
      <c r="K1275">
        <v>1406914291</v>
      </c>
      <c r="L1275" s="10">
        <f t="shared" si="115"/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116"/>
        <v>1.0349999999999999</v>
      </c>
      <c r="R1275" s="8">
        <f t="shared" si="117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 t="shared" si="114"/>
        <v>41151.690104166664</v>
      </c>
      <c r="K1276">
        <v>1343320425</v>
      </c>
      <c r="L1276" s="10">
        <f t="shared" si="115"/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116"/>
        <v>1.5497535999999998</v>
      </c>
      <c r="R1276" s="8">
        <f t="shared" si="117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 t="shared" si="114"/>
        <v>41493.867905092593</v>
      </c>
      <c r="K1277">
        <v>1372884587</v>
      </c>
      <c r="L1277" s="10">
        <f t="shared" si="115"/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116"/>
        <v>1.6214066666666667</v>
      </c>
      <c r="R1277" s="8">
        <f t="shared" si="117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 t="shared" si="114"/>
        <v>40057.166666666664</v>
      </c>
      <c r="K1278">
        <v>1247504047</v>
      </c>
      <c r="L1278" s="10">
        <f t="shared" si="115"/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116"/>
        <v>1.0442100000000001</v>
      </c>
      <c r="R1278" s="8">
        <f t="shared" si="117"/>
        <v>46.06808823529412</v>
      </c>
      <c r="S1278" t="str">
        <f t="shared" si="118"/>
        <v>music</v>
      </c>
      <c r="T1278" t="str">
        <f t="shared" si="119"/>
        <v>rock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 t="shared" si="114"/>
        <v>41156.561886574076</v>
      </c>
      <c r="K1279">
        <v>1343741347</v>
      </c>
      <c r="L1279" s="10">
        <f t="shared" si="115"/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116"/>
        <v>1.0612433333333333</v>
      </c>
      <c r="R1279" s="8">
        <f t="shared" si="117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 t="shared" si="114"/>
        <v>41815.083333333336</v>
      </c>
      <c r="K1280">
        <v>1401196766</v>
      </c>
      <c r="L1280" s="10">
        <f t="shared" si="115"/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116"/>
        <v>1.5493846153846154</v>
      </c>
      <c r="R1280" s="8">
        <f t="shared" si="117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 t="shared" si="114"/>
        <v>41722.057523148149</v>
      </c>
      <c r="K1281">
        <v>1392171770</v>
      </c>
      <c r="L1281" s="10">
        <f t="shared" si="115"/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116"/>
        <v>1.1077157238734421</v>
      </c>
      <c r="R1281" s="8">
        <f t="shared" si="117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 t="shared" si="114"/>
        <v>40603.757569444446</v>
      </c>
      <c r="K1282">
        <v>1291227054</v>
      </c>
      <c r="L1282" s="10">
        <f t="shared" si="115"/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6">
        <f t="shared" si="116"/>
        <v>1.1091186666666666</v>
      </c>
      <c r="R1282" s="8">
        <f t="shared" si="117"/>
        <v>127.97523076923076</v>
      </c>
      <c r="S1282" t="str">
        <f t="shared" si="118"/>
        <v>music</v>
      </c>
      <c r="T1282" t="str">
        <f t="shared" si="119"/>
        <v>rock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 t="shared" ref="J1283:J1346" si="120">I1283/60/60/24 + DATE(1970,1,1)</f>
        <v>41483.743472222224</v>
      </c>
      <c r="K1283">
        <v>1373305836</v>
      </c>
      <c r="L1283" s="10">
        <f t="shared" ref="L1283:L1346" si="121">I1283/60/60/24 + DATE(1970,1,1)</f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6">
        <f t="shared" ref="Q1283:Q1346" si="122">E1283/D1283</f>
        <v>1.1071428571428572</v>
      </c>
      <c r="R1283" s="8">
        <f t="shared" ref="R1283:R1346" si="123">IFERROR(E1283/N1283,0)</f>
        <v>104.72972972972973</v>
      </c>
      <c r="S1283" t="str">
        <f t="shared" ref="S1283:S1346" si="124">LEFT(P1283,SEARCH("/",P1283)-1)</f>
        <v>music</v>
      </c>
      <c r="T1283" t="str">
        <f t="shared" ref="T1283:T1346" si="125">RIGHT(P1283,LEN(P1283)-SEARCH("/",P1283))</f>
        <v>rock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 t="shared" si="120"/>
        <v>41617.207638888889</v>
      </c>
      <c r="K1284">
        <v>1383909855</v>
      </c>
      <c r="L1284" s="10">
        <f t="shared" si="121"/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6">
        <f t="shared" si="122"/>
        <v>1.2361333333333333</v>
      </c>
      <c r="R1284" s="8">
        <f t="shared" si="123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 t="shared" si="120"/>
        <v>41344.166666666664</v>
      </c>
      <c r="K1285">
        <v>1360948389</v>
      </c>
      <c r="L1285" s="10">
        <f t="shared" si="121"/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122"/>
        <v>2.1105</v>
      </c>
      <c r="R1285" s="8">
        <f t="shared" si="123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 t="shared" si="120"/>
        <v>42735.707638888889</v>
      </c>
      <c r="K1286">
        <v>1481175482</v>
      </c>
      <c r="L1286" s="10">
        <f t="shared" si="121"/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122"/>
        <v>1.01</v>
      </c>
      <c r="R1286" s="8">
        <f t="shared" si="123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0">
        <f t="shared" si="120"/>
        <v>42175.583043981482</v>
      </c>
      <c r="K1287">
        <v>1433512775</v>
      </c>
      <c r="L1287" s="10">
        <f t="shared" si="121"/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122"/>
        <v>1.0165</v>
      </c>
      <c r="R1287" s="8">
        <f t="shared" si="123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0">
        <f t="shared" si="120"/>
        <v>42052.583333333328</v>
      </c>
      <c r="K1288">
        <v>1423041227</v>
      </c>
      <c r="L1288" s="10">
        <f t="shared" si="121"/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122"/>
        <v>1.0833333333333333</v>
      </c>
      <c r="R1288" s="8">
        <f t="shared" si="123"/>
        <v>81.25</v>
      </c>
      <c r="S1288" t="str">
        <f t="shared" si="124"/>
        <v>theater</v>
      </c>
      <c r="T1288" t="str">
        <f t="shared" si="125"/>
        <v>plays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0">
        <f t="shared" si="120"/>
        <v>42167.621018518519</v>
      </c>
      <c r="K1289">
        <v>1428936856</v>
      </c>
      <c r="L1289" s="10">
        <f t="shared" si="121"/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122"/>
        <v>2.42</v>
      </c>
      <c r="R1289" s="8">
        <f t="shared" si="123"/>
        <v>24.2</v>
      </c>
      <c r="S1289" t="str">
        <f t="shared" si="124"/>
        <v>theater</v>
      </c>
      <c r="T1289" t="str">
        <f t="shared" si="125"/>
        <v>plays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 t="shared" si="120"/>
        <v>42592.166666666672</v>
      </c>
      <c r="K1290">
        <v>1468122163</v>
      </c>
      <c r="L1290" s="10">
        <f t="shared" si="121"/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122"/>
        <v>1.0044999999999999</v>
      </c>
      <c r="R1290" s="8">
        <f t="shared" si="123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 t="shared" si="120"/>
        <v>42739.134780092587</v>
      </c>
      <c r="K1291">
        <v>1480907645</v>
      </c>
      <c r="L1291" s="10">
        <f t="shared" si="121"/>
        <v>42739.134780092587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122"/>
        <v>1.2506666666666666</v>
      </c>
      <c r="R1291" s="8">
        <f t="shared" si="123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 t="shared" si="120"/>
        <v>42117.290972222225</v>
      </c>
      <c r="K1292">
        <v>1427121931</v>
      </c>
      <c r="L1292" s="10">
        <f t="shared" si="121"/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122"/>
        <v>1.0857142857142856</v>
      </c>
      <c r="R1292" s="8">
        <f t="shared" si="123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 t="shared" si="120"/>
        <v>42101.291666666672</v>
      </c>
      <c r="K1293">
        <v>1425224391</v>
      </c>
      <c r="L1293" s="10">
        <f t="shared" si="121"/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122"/>
        <v>1.4570000000000001</v>
      </c>
      <c r="R1293" s="8">
        <f t="shared" si="123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0">
        <f t="shared" si="120"/>
        <v>42283.957638888889</v>
      </c>
      <c r="K1294">
        <v>1441822828</v>
      </c>
      <c r="L1294" s="10">
        <f t="shared" si="121"/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122"/>
        <v>1.1000000000000001</v>
      </c>
      <c r="R1294" s="8">
        <f t="shared" si="123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 t="shared" si="120"/>
        <v>42322.742719907401</v>
      </c>
      <c r="K1295">
        <v>1444927771</v>
      </c>
      <c r="L1295" s="10">
        <f t="shared" si="121"/>
        <v>42322.742719907401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122"/>
        <v>1.0223333333333333</v>
      </c>
      <c r="R1295" s="8">
        <f t="shared" si="123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0">
        <f t="shared" si="120"/>
        <v>42296.458333333328</v>
      </c>
      <c r="K1296">
        <v>1443696797</v>
      </c>
      <c r="L1296" s="10">
        <f t="shared" si="121"/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122"/>
        <v>1.22</v>
      </c>
      <c r="R1296" s="8">
        <f t="shared" si="123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0">
        <f t="shared" si="120"/>
        <v>42214.708333333328</v>
      </c>
      <c r="K1297">
        <v>1435585497</v>
      </c>
      <c r="L1297" s="10">
        <f t="shared" si="121"/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122"/>
        <v>1.0196000000000001</v>
      </c>
      <c r="R1297" s="8">
        <f t="shared" si="123"/>
        <v>39.828125</v>
      </c>
      <c r="S1297" t="str">
        <f t="shared" si="124"/>
        <v>theater</v>
      </c>
      <c r="T1297" t="str">
        <f t="shared" si="125"/>
        <v>plays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0">
        <f t="shared" si="120"/>
        <v>42443.008946759262</v>
      </c>
      <c r="K1298">
        <v>1456189973</v>
      </c>
      <c r="L1298" s="10">
        <f t="shared" si="121"/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122"/>
        <v>1.411764705882353</v>
      </c>
      <c r="R1298" s="8">
        <f t="shared" si="123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 t="shared" si="120"/>
        <v>42491.747199074074</v>
      </c>
      <c r="K1299">
        <v>1459533358</v>
      </c>
      <c r="L1299" s="10">
        <f t="shared" si="121"/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122"/>
        <v>1.0952500000000001</v>
      </c>
      <c r="R1299" s="8">
        <f t="shared" si="123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0">
        <f t="shared" si="120"/>
        <v>42488.680925925932</v>
      </c>
      <c r="K1300">
        <v>1459268432</v>
      </c>
      <c r="L1300" s="10">
        <f t="shared" si="121"/>
        <v>42488.680925925932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122"/>
        <v>1.0465</v>
      </c>
      <c r="R1300" s="8">
        <f t="shared" si="123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 t="shared" si="120"/>
        <v>42199.814340277779</v>
      </c>
      <c r="K1301">
        <v>1434310359</v>
      </c>
      <c r="L1301" s="10">
        <f t="shared" si="121"/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122"/>
        <v>1.24</v>
      </c>
      <c r="R1301" s="8">
        <f t="shared" si="123"/>
        <v>135.625</v>
      </c>
      <c r="S1301" t="str">
        <f t="shared" si="124"/>
        <v>theater</v>
      </c>
      <c r="T1301" t="str">
        <f t="shared" si="125"/>
        <v>plays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 t="shared" si="120"/>
        <v>42522.789583333331</v>
      </c>
      <c r="K1302">
        <v>1461427938</v>
      </c>
      <c r="L1302" s="10">
        <f t="shared" si="121"/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122"/>
        <v>1.35</v>
      </c>
      <c r="R1302" s="8">
        <f t="shared" si="123"/>
        <v>168.75</v>
      </c>
      <c r="S1302" t="str">
        <f t="shared" si="124"/>
        <v>theater</v>
      </c>
      <c r="T1302" t="str">
        <f t="shared" si="125"/>
        <v>plays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 t="shared" si="120"/>
        <v>42206.125</v>
      </c>
      <c r="K1303">
        <v>1436551178</v>
      </c>
      <c r="L1303" s="10">
        <f t="shared" si="121"/>
        <v>42206.125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122"/>
        <v>1.0275000000000001</v>
      </c>
      <c r="R1303" s="8">
        <f t="shared" si="123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 t="shared" si="120"/>
        <v>42705.099664351852</v>
      </c>
      <c r="K1304">
        <v>1477963411</v>
      </c>
      <c r="L1304" s="10">
        <f t="shared" si="121"/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122"/>
        <v>1</v>
      </c>
      <c r="R1304" s="8">
        <f t="shared" si="123"/>
        <v>50</v>
      </c>
      <c r="S1304" t="str">
        <f t="shared" si="124"/>
        <v>theater</v>
      </c>
      <c r="T1304" t="str">
        <f t="shared" si="125"/>
        <v>plays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0">
        <f t="shared" si="120"/>
        <v>42582.458333333328</v>
      </c>
      <c r="K1305">
        <v>1468578920</v>
      </c>
      <c r="L1305" s="10">
        <f t="shared" si="121"/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122"/>
        <v>1.3026085714285716</v>
      </c>
      <c r="R1305" s="8">
        <f t="shared" si="123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0">
        <f t="shared" si="120"/>
        <v>42807.152835648143</v>
      </c>
      <c r="K1306">
        <v>1484196005</v>
      </c>
      <c r="L1306" s="10">
        <f t="shared" si="121"/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122"/>
        <v>0.39627499999999999</v>
      </c>
      <c r="R1306" s="8">
        <f t="shared" si="123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 t="shared" si="120"/>
        <v>42572.729166666672</v>
      </c>
      <c r="K1307">
        <v>1466611108</v>
      </c>
      <c r="L1307" s="10">
        <f t="shared" si="121"/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122"/>
        <v>0.25976666666666665</v>
      </c>
      <c r="R1307" s="8">
        <f t="shared" si="123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 t="shared" si="120"/>
        <v>41977.457569444443</v>
      </c>
      <c r="K1308">
        <v>1415098734</v>
      </c>
      <c r="L1308" s="10">
        <f t="shared" si="121"/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122"/>
        <v>0.65246363636363636</v>
      </c>
      <c r="R1308" s="8">
        <f t="shared" si="123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 t="shared" si="120"/>
        <v>42417.503229166665</v>
      </c>
      <c r="K1309">
        <v>1453118679</v>
      </c>
      <c r="L1309" s="10">
        <f t="shared" si="121"/>
        <v>42417.503229166665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122"/>
        <v>0.11514000000000001</v>
      </c>
      <c r="R1309" s="8">
        <f t="shared" si="123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 t="shared" si="120"/>
        <v>42651.613564814819</v>
      </c>
      <c r="K1310">
        <v>1472481812</v>
      </c>
      <c r="L1310" s="10">
        <f t="shared" si="121"/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122"/>
        <v>0.11360000000000001</v>
      </c>
      <c r="R1310" s="8">
        <f t="shared" si="123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 t="shared" si="120"/>
        <v>42292.882731481484</v>
      </c>
      <c r="K1311">
        <v>1441919468</v>
      </c>
      <c r="L1311" s="10">
        <f t="shared" si="121"/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122"/>
        <v>1.1199130434782609</v>
      </c>
      <c r="R1311" s="8">
        <f t="shared" si="123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 t="shared" si="120"/>
        <v>42601.667245370365</v>
      </c>
      <c r="K1312">
        <v>1467734450</v>
      </c>
      <c r="L1312" s="10">
        <f t="shared" si="121"/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122"/>
        <v>0.155</v>
      </c>
      <c r="R1312" s="8">
        <f t="shared" si="123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 t="shared" si="120"/>
        <v>42704.843969907408</v>
      </c>
      <c r="K1313">
        <v>1477509319</v>
      </c>
      <c r="L1313" s="10">
        <f t="shared" si="121"/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122"/>
        <v>0.32028000000000001</v>
      </c>
      <c r="R1313" s="8">
        <f t="shared" si="123"/>
        <v>800.7</v>
      </c>
      <c r="S1313" t="str">
        <f t="shared" si="124"/>
        <v>technology</v>
      </c>
      <c r="T1313" t="str">
        <f t="shared" si="125"/>
        <v>wearables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 t="shared" si="120"/>
        <v>42112.702800925923</v>
      </c>
      <c r="K1314">
        <v>1426783922</v>
      </c>
      <c r="L1314" s="10">
        <f t="shared" si="121"/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122"/>
        <v>6.0869565217391303E-3</v>
      </c>
      <c r="R1314" s="8">
        <f t="shared" si="123"/>
        <v>28</v>
      </c>
      <c r="S1314" t="str">
        <f t="shared" si="124"/>
        <v>technology</v>
      </c>
      <c r="T1314" t="str">
        <f t="shared" si="125"/>
        <v>wearables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 t="shared" si="120"/>
        <v>42432.709652777776</v>
      </c>
      <c r="K1315">
        <v>1454432514</v>
      </c>
      <c r="L1315" s="10">
        <f t="shared" si="121"/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122"/>
        <v>0.31114999999999998</v>
      </c>
      <c r="R1315" s="8">
        <f t="shared" si="123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 t="shared" si="120"/>
        <v>42664.669675925921</v>
      </c>
      <c r="K1316">
        <v>1471881860</v>
      </c>
      <c r="L1316" s="10">
        <f t="shared" si="121"/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122"/>
        <v>1.1266666666666666E-2</v>
      </c>
      <c r="R1316" s="8">
        <f t="shared" si="123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 t="shared" si="120"/>
        <v>42314.041666666672</v>
      </c>
      <c r="K1317">
        <v>1443700648</v>
      </c>
      <c r="L1317" s="10">
        <f t="shared" si="121"/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122"/>
        <v>0.40404000000000001</v>
      </c>
      <c r="R1317" s="8">
        <f t="shared" si="123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 t="shared" si="120"/>
        <v>42428.961909722217</v>
      </c>
      <c r="K1318">
        <v>1453676709</v>
      </c>
      <c r="L1318" s="10">
        <f t="shared" si="121"/>
        <v>42428.961909722217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122"/>
        <v>1.3333333333333333E-5</v>
      </c>
      <c r="R1318" s="8">
        <f t="shared" si="123"/>
        <v>1</v>
      </c>
      <c r="S1318" t="str">
        <f t="shared" si="124"/>
        <v>technology</v>
      </c>
      <c r="T1318" t="str">
        <f t="shared" si="125"/>
        <v>wearables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0">
        <f t="shared" si="120"/>
        <v>42572.583333333328</v>
      </c>
      <c r="K1319">
        <v>1464586746</v>
      </c>
      <c r="L1319" s="10">
        <f t="shared" si="121"/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122"/>
        <v>5.7334999999999997E-2</v>
      </c>
      <c r="R1319" s="8">
        <f t="shared" si="123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 t="shared" si="120"/>
        <v>42015.043657407412</v>
      </c>
      <c r="K1320">
        <v>1418346172</v>
      </c>
      <c r="L1320" s="10">
        <f t="shared" si="121"/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122"/>
        <v>0.15325</v>
      </c>
      <c r="R1320" s="8">
        <f t="shared" si="123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0">
        <f t="shared" si="120"/>
        <v>41831.666666666664</v>
      </c>
      <c r="K1321">
        <v>1403810965</v>
      </c>
      <c r="L1321" s="10">
        <f t="shared" si="121"/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122"/>
        <v>0.15103448275862069</v>
      </c>
      <c r="R1321" s="8">
        <f t="shared" si="123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0">
        <f t="shared" si="120"/>
        <v>42734.958333333328</v>
      </c>
      <c r="K1322">
        <v>1480610046</v>
      </c>
      <c r="L1322" s="10">
        <f t="shared" si="121"/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122"/>
        <v>5.0299999999999997E-3</v>
      </c>
      <c r="R1322" s="8">
        <f t="shared" si="123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0">
        <f t="shared" si="120"/>
        <v>42727.74927083333</v>
      </c>
      <c r="K1323">
        <v>1479923937</v>
      </c>
      <c r="L1323" s="10">
        <f t="shared" si="121"/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122"/>
        <v>1.3028138528138528E-2</v>
      </c>
      <c r="R1323" s="8">
        <f t="shared" si="123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0">
        <f t="shared" si="120"/>
        <v>42145.656539351854</v>
      </c>
      <c r="K1324">
        <v>1429631125</v>
      </c>
      <c r="L1324" s="10">
        <f t="shared" si="121"/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122"/>
        <v>3.0285714285714286E-3</v>
      </c>
      <c r="R1324" s="8">
        <f t="shared" si="123"/>
        <v>26.5</v>
      </c>
      <c r="S1324" t="str">
        <f t="shared" si="124"/>
        <v>technology</v>
      </c>
      <c r="T1324" t="str">
        <f t="shared" si="125"/>
        <v>wearables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 t="shared" si="120"/>
        <v>42486.288194444445</v>
      </c>
      <c r="K1325">
        <v>1458665146</v>
      </c>
      <c r="L1325" s="10">
        <f t="shared" si="121"/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122"/>
        <v>8.8800000000000004E-2</v>
      </c>
      <c r="R1325" s="8">
        <f t="shared" si="123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 t="shared" si="120"/>
        <v>42656.633703703701</v>
      </c>
      <c r="K1326">
        <v>1473779552</v>
      </c>
      <c r="L1326" s="10">
        <f t="shared" si="121"/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122"/>
        <v>9.8400000000000001E-2</v>
      </c>
      <c r="R1326" s="8">
        <f t="shared" si="123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 t="shared" si="120"/>
        <v>42734.086053240739</v>
      </c>
      <c r="K1327">
        <v>1480471435</v>
      </c>
      <c r="L1327" s="10">
        <f t="shared" si="121"/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122"/>
        <v>2.4299999999999999E-2</v>
      </c>
      <c r="R1327" s="8">
        <f t="shared" si="123"/>
        <v>60.75</v>
      </c>
      <c r="S1327" t="str">
        <f t="shared" si="124"/>
        <v>technology</v>
      </c>
      <c r="T1327" t="str">
        <f t="shared" si="125"/>
        <v>wearables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 t="shared" si="120"/>
        <v>42019.791990740734</v>
      </c>
      <c r="K1328">
        <v>1417460428</v>
      </c>
      <c r="L1328" s="10">
        <f t="shared" si="121"/>
        <v>42019.791990740734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122"/>
        <v>1.1299999999999999E-2</v>
      </c>
      <c r="R1328" s="8">
        <f t="shared" si="123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 t="shared" si="120"/>
        <v>42153.678645833337</v>
      </c>
      <c r="K1329">
        <v>1430324235</v>
      </c>
      <c r="L1329" s="10">
        <f t="shared" si="121"/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122"/>
        <v>3.5520833333333335E-2</v>
      </c>
      <c r="R1329" s="8">
        <f t="shared" si="123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 t="shared" si="120"/>
        <v>42657.642754629633</v>
      </c>
      <c r="K1330">
        <v>1472570734</v>
      </c>
      <c r="L1330" s="10">
        <f t="shared" si="121"/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122"/>
        <v>2.3306666666666667E-2</v>
      </c>
      <c r="R1330" s="8">
        <f t="shared" si="123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 t="shared" si="120"/>
        <v>41975.263252314813</v>
      </c>
      <c r="K1331">
        <v>1414041545</v>
      </c>
      <c r="L1331" s="10">
        <f t="shared" si="121"/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122"/>
        <v>8.1600000000000006E-3</v>
      </c>
      <c r="R1331" s="8">
        <f t="shared" si="123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 t="shared" si="120"/>
        <v>42553.166666666672</v>
      </c>
      <c r="K1332">
        <v>1464763109</v>
      </c>
      <c r="L1332" s="10">
        <f t="shared" si="121"/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122"/>
        <v>0.22494285714285714</v>
      </c>
      <c r="R1332" s="8">
        <f t="shared" si="123"/>
        <v>157.46</v>
      </c>
      <c r="S1332" t="str">
        <f t="shared" si="124"/>
        <v>technology</v>
      </c>
      <c r="T1332" t="str">
        <f t="shared" si="125"/>
        <v>wearables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 t="shared" si="120"/>
        <v>42599.50409722222</v>
      </c>
      <c r="K1333">
        <v>1468843554</v>
      </c>
      <c r="L1333" s="10">
        <f t="shared" si="121"/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122"/>
        <v>1.3668E-2</v>
      </c>
      <c r="R1333" s="8">
        <f t="shared" si="123"/>
        <v>100.5</v>
      </c>
      <c r="S1333" t="str">
        <f t="shared" si="124"/>
        <v>technology</v>
      </c>
      <c r="T1333" t="str">
        <f t="shared" si="125"/>
        <v>wearables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0">
        <f t="shared" si="120"/>
        <v>42762.060277777782</v>
      </c>
      <c r="K1334">
        <v>1482888408</v>
      </c>
      <c r="L1334" s="10">
        <f t="shared" si="121"/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122"/>
        <v>0</v>
      </c>
      <c r="R1334" s="8">
        <f t="shared" si="123"/>
        <v>0</v>
      </c>
      <c r="S1334" t="str">
        <f t="shared" si="124"/>
        <v>technology</v>
      </c>
      <c r="T1334" t="str">
        <f t="shared" si="125"/>
        <v>wearables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0">
        <f t="shared" si="120"/>
        <v>41836.106770833336</v>
      </c>
      <c r="K1335">
        <v>1402886025</v>
      </c>
      <c r="L1335" s="10">
        <f t="shared" si="121"/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122"/>
        <v>0</v>
      </c>
      <c r="R1335" s="8">
        <f t="shared" si="123"/>
        <v>0</v>
      </c>
      <c r="S1335" t="str">
        <f t="shared" si="124"/>
        <v>technology</v>
      </c>
      <c r="T1335" t="str">
        <f t="shared" si="125"/>
        <v>wearables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 t="shared" si="120"/>
        <v>42440.774155092593</v>
      </c>
      <c r="K1336">
        <v>1455129287</v>
      </c>
      <c r="L1336" s="10">
        <f t="shared" si="121"/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122"/>
        <v>0.10754135338345865</v>
      </c>
      <c r="R1336" s="8">
        <f t="shared" si="123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 t="shared" si="120"/>
        <v>42343.936365740738</v>
      </c>
      <c r="K1337">
        <v>1446762502</v>
      </c>
      <c r="L1337" s="10">
        <f t="shared" si="121"/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122"/>
        <v>0.1976</v>
      </c>
      <c r="R1337" s="8">
        <f t="shared" si="123"/>
        <v>308.75</v>
      </c>
      <c r="S1337" t="str">
        <f t="shared" si="124"/>
        <v>technology</v>
      </c>
      <c r="T1337" t="str">
        <f t="shared" si="125"/>
        <v>wearables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 t="shared" si="120"/>
        <v>41990.863750000004</v>
      </c>
      <c r="K1338">
        <v>1415825028</v>
      </c>
      <c r="L1338" s="10">
        <f t="shared" si="121"/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122"/>
        <v>0.84946999999999995</v>
      </c>
      <c r="R1338" s="8">
        <f t="shared" si="123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 t="shared" si="120"/>
        <v>42797.577303240745</v>
      </c>
      <c r="K1339">
        <v>1485957079</v>
      </c>
      <c r="L1339" s="10">
        <f t="shared" si="121"/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122"/>
        <v>0.49381999999999998</v>
      </c>
      <c r="R1339" s="8">
        <f t="shared" si="123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 t="shared" si="120"/>
        <v>42218.803622685184</v>
      </c>
      <c r="K1340">
        <v>1435951033</v>
      </c>
      <c r="L1340" s="10">
        <f t="shared" si="121"/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122"/>
        <v>3.3033333333333331E-2</v>
      </c>
      <c r="R1340" s="8">
        <f t="shared" si="123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 t="shared" si="120"/>
        <v>41981.688831018517</v>
      </c>
      <c r="K1341">
        <v>1414164715</v>
      </c>
      <c r="L1341" s="10">
        <f t="shared" si="121"/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122"/>
        <v>6.6339999999999996E-2</v>
      </c>
      <c r="R1341" s="8">
        <f t="shared" si="123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 t="shared" si="120"/>
        <v>41866.595520833333</v>
      </c>
      <c r="K1342">
        <v>1405520253</v>
      </c>
      <c r="L1342" s="10">
        <f t="shared" si="121"/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122"/>
        <v>0</v>
      </c>
      <c r="R1342" s="8">
        <f t="shared" si="123"/>
        <v>0</v>
      </c>
      <c r="S1342" t="str">
        <f t="shared" si="124"/>
        <v>technology</v>
      </c>
      <c r="T1342" t="str">
        <f t="shared" si="125"/>
        <v>wearables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0">
        <f t="shared" si="120"/>
        <v>42644.624039351853</v>
      </c>
      <c r="K1343">
        <v>1472569117</v>
      </c>
      <c r="L1343" s="10">
        <f t="shared" si="121"/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122"/>
        <v>0.7036</v>
      </c>
      <c r="R1343" s="8">
        <f t="shared" si="123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 t="shared" si="120"/>
        <v>42202.816423611104</v>
      </c>
      <c r="K1344">
        <v>1434569739</v>
      </c>
      <c r="L1344" s="10">
        <f t="shared" si="121"/>
        <v>42202.816423611104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122"/>
        <v>2E-3</v>
      </c>
      <c r="R1344" s="8">
        <f t="shared" si="123"/>
        <v>100</v>
      </c>
      <c r="S1344" t="str">
        <f t="shared" si="124"/>
        <v>technology</v>
      </c>
      <c r="T1344" t="str">
        <f t="shared" si="125"/>
        <v>wearables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 t="shared" si="120"/>
        <v>42601.165972222225</v>
      </c>
      <c r="K1345">
        <v>1466512683</v>
      </c>
      <c r="L1345" s="10">
        <f t="shared" si="121"/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122"/>
        <v>1.02298</v>
      </c>
      <c r="R1345" s="8">
        <f t="shared" si="123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0">
        <f t="shared" si="120"/>
        <v>42551.789803240739</v>
      </c>
      <c r="K1346">
        <v>1464807439</v>
      </c>
      <c r="L1346" s="10">
        <f t="shared" si="121"/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6">
        <f t="shared" si="122"/>
        <v>3.7773333333333334</v>
      </c>
      <c r="R1346" s="8">
        <f t="shared" si="123"/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 t="shared" ref="J1347:J1410" si="126">I1347/60/60/24 + DATE(1970,1,1)</f>
        <v>41834.814340277779</v>
      </c>
      <c r="K1347">
        <v>1402342359</v>
      </c>
      <c r="L1347" s="10">
        <f t="shared" ref="L1347:L1410" si="127">I1347/60/60/24 + DATE(1970,1,1)</f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6">
        <f t="shared" ref="Q1347:Q1410" si="128">E1347/D1347</f>
        <v>1.25</v>
      </c>
      <c r="R1347" s="8">
        <f t="shared" ref="R1347:R1410" si="129">IFERROR(E1347/N1347,0)</f>
        <v>53.571428571428569</v>
      </c>
      <c r="S1347" t="str">
        <f t="shared" ref="S1347:S1410" si="130">LEFT(P1347,SEARCH("/",P1347)-1)</f>
        <v>publishing</v>
      </c>
      <c r="T1347" t="str">
        <f t="shared" ref="T1347:T1410" si="131">RIGHT(P1347,LEN(P1347)-SEARCH("/",P1347))</f>
        <v>nonfiction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 t="shared" si="126"/>
        <v>41452.075821759259</v>
      </c>
      <c r="K1348">
        <v>1369705751</v>
      </c>
      <c r="L1348" s="10">
        <f t="shared" si="127"/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6">
        <f t="shared" si="128"/>
        <v>1.473265306122449</v>
      </c>
      <c r="R1348" s="8">
        <f t="shared" si="129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 t="shared" si="126"/>
        <v>42070.638020833328</v>
      </c>
      <c r="K1349">
        <v>1423149525</v>
      </c>
      <c r="L1349" s="10">
        <f t="shared" si="127"/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128"/>
        <v>1.022</v>
      </c>
      <c r="R1349" s="8">
        <f t="shared" si="129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 t="shared" si="126"/>
        <v>41991.506168981476</v>
      </c>
      <c r="K1350">
        <v>1416485333</v>
      </c>
      <c r="L1350" s="10">
        <f t="shared" si="127"/>
        <v>41991.506168981476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128"/>
        <v>1.018723404255319</v>
      </c>
      <c r="R1350" s="8">
        <f t="shared" si="129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0">
        <f t="shared" si="126"/>
        <v>42354.290972222225</v>
      </c>
      <c r="K1351">
        <v>1447055935</v>
      </c>
      <c r="L1351" s="10">
        <f t="shared" si="127"/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128"/>
        <v>2.0419999999999998</v>
      </c>
      <c r="R1351" s="8">
        <f t="shared" si="129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 t="shared" si="126"/>
        <v>42364.013124999998</v>
      </c>
      <c r="K1352">
        <v>1448497134</v>
      </c>
      <c r="L1352" s="10">
        <f t="shared" si="127"/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128"/>
        <v>1.0405</v>
      </c>
      <c r="R1352" s="8">
        <f t="shared" si="129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 t="shared" si="126"/>
        <v>42412.74009259259</v>
      </c>
      <c r="K1353">
        <v>1452707144</v>
      </c>
      <c r="L1353" s="10">
        <f t="shared" si="127"/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128"/>
        <v>1.0126500000000001</v>
      </c>
      <c r="R1353" s="8">
        <f t="shared" si="129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 t="shared" si="126"/>
        <v>42252.165972222225</v>
      </c>
      <c r="K1354">
        <v>1436968366</v>
      </c>
      <c r="L1354" s="10">
        <f t="shared" si="127"/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128"/>
        <v>1.3613999999999999</v>
      </c>
      <c r="R1354" s="8">
        <f t="shared" si="129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 t="shared" si="126"/>
        <v>41344</v>
      </c>
      <c r="K1355">
        <v>1359946188</v>
      </c>
      <c r="L1355" s="10">
        <f t="shared" si="127"/>
        <v>41344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128"/>
        <v>1.3360000000000001</v>
      </c>
      <c r="R1355" s="8">
        <f t="shared" si="129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0">
        <f t="shared" si="126"/>
        <v>42532.807627314818</v>
      </c>
      <c r="K1356">
        <v>1463080979</v>
      </c>
      <c r="L1356" s="10">
        <f t="shared" si="127"/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128"/>
        <v>1.3025</v>
      </c>
      <c r="R1356" s="8">
        <f t="shared" si="129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0">
        <f t="shared" si="126"/>
        <v>41243.416666666664</v>
      </c>
      <c r="K1357">
        <v>1351663605</v>
      </c>
      <c r="L1357" s="10">
        <f t="shared" si="127"/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128"/>
        <v>1.2267999999999999</v>
      </c>
      <c r="R1357" s="8">
        <f t="shared" si="129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 t="shared" si="126"/>
        <v>41460.038888888892</v>
      </c>
      <c r="K1358">
        <v>1370393760</v>
      </c>
      <c r="L1358" s="10">
        <f t="shared" si="127"/>
        <v>41460.038888888892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128"/>
        <v>1.8281058823529412</v>
      </c>
      <c r="R1358" s="8">
        <f t="shared" si="129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 t="shared" si="126"/>
        <v>41334.249305555553</v>
      </c>
      <c r="K1359">
        <v>1359587137</v>
      </c>
      <c r="L1359" s="10">
        <f t="shared" si="127"/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128"/>
        <v>1.2529999999999999</v>
      </c>
      <c r="R1359" s="8">
        <f t="shared" si="129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 t="shared" si="126"/>
        <v>40719.570868055554</v>
      </c>
      <c r="K1360">
        <v>1306417323</v>
      </c>
      <c r="L1360" s="10">
        <f t="shared" si="127"/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128"/>
        <v>1.1166666666666667</v>
      </c>
      <c r="R1360" s="8">
        <f t="shared" si="129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 t="shared" si="126"/>
        <v>40730.814699074072</v>
      </c>
      <c r="K1361">
        <v>1304623990</v>
      </c>
      <c r="L1361" s="10">
        <f t="shared" si="127"/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128"/>
        <v>1.1575757575757575</v>
      </c>
      <c r="R1361" s="8">
        <f t="shared" si="129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 t="shared" si="126"/>
        <v>41123.900694444441</v>
      </c>
      <c r="K1362">
        <v>1341524220</v>
      </c>
      <c r="L1362" s="10">
        <f t="shared" si="127"/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128"/>
        <v>1.732</v>
      </c>
      <c r="R1362" s="8">
        <f t="shared" si="129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0">
        <f t="shared" si="126"/>
        <v>41811.717268518521</v>
      </c>
      <c r="K1363">
        <v>1400778772</v>
      </c>
      <c r="L1363" s="10">
        <f t="shared" si="127"/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128"/>
        <v>1.2598333333333334</v>
      </c>
      <c r="R1363" s="8">
        <f t="shared" si="129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 t="shared" si="126"/>
        <v>41524.934386574074</v>
      </c>
      <c r="K1364">
        <v>1373408731</v>
      </c>
      <c r="L1364" s="10">
        <f t="shared" si="127"/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128"/>
        <v>1.091</v>
      </c>
      <c r="R1364" s="8">
        <f t="shared" si="129"/>
        <v>43.64</v>
      </c>
      <c r="S1364" t="str">
        <f t="shared" si="130"/>
        <v>publishing</v>
      </c>
      <c r="T1364" t="str">
        <f t="shared" si="131"/>
        <v>nonfiction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 t="shared" si="126"/>
        <v>42415.332638888889</v>
      </c>
      <c r="K1365">
        <v>1453925727</v>
      </c>
      <c r="L1365" s="10">
        <f t="shared" si="127"/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128"/>
        <v>1</v>
      </c>
      <c r="R1365" s="8">
        <f t="shared" si="129"/>
        <v>40</v>
      </c>
      <c r="S1365" t="str">
        <f t="shared" si="130"/>
        <v>publishing</v>
      </c>
      <c r="T1365" t="str">
        <f t="shared" si="131"/>
        <v>nonfiction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0">
        <f t="shared" si="126"/>
        <v>42011.6956712963</v>
      </c>
      <c r="K1366">
        <v>1415464906</v>
      </c>
      <c r="L1366" s="10">
        <f t="shared" si="127"/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128"/>
        <v>1.1864285714285714</v>
      </c>
      <c r="R1366" s="8">
        <f t="shared" si="129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 t="shared" si="126"/>
        <v>42079.691574074073</v>
      </c>
      <c r="K1367">
        <v>1423935352</v>
      </c>
      <c r="L1367" s="10">
        <f t="shared" si="127"/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128"/>
        <v>1.0026666666666666</v>
      </c>
      <c r="R1367" s="8">
        <f t="shared" si="129"/>
        <v>81.739130434782609</v>
      </c>
      <c r="S1367" t="str">
        <f t="shared" si="130"/>
        <v>music</v>
      </c>
      <c r="T1367" t="str">
        <f t="shared" si="131"/>
        <v>rock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 t="shared" si="126"/>
        <v>41970.037766203706</v>
      </c>
      <c r="K1368">
        <v>1413158063</v>
      </c>
      <c r="L1368" s="10">
        <f t="shared" si="127"/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128"/>
        <v>1.2648920000000001</v>
      </c>
      <c r="R1368" s="8">
        <f t="shared" si="129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 t="shared" si="126"/>
        <v>42322.044560185182</v>
      </c>
      <c r="K1369">
        <v>1444867450</v>
      </c>
      <c r="L1369" s="10">
        <f t="shared" si="127"/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128"/>
        <v>1.1426000000000001</v>
      </c>
      <c r="R1369" s="8">
        <f t="shared" si="129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 t="shared" si="126"/>
        <v>42170.190902777773</v>
      </c>
      <c r="K1370">
        <v>1432269294</v>
      </c>
      <c r="L1370" s="10">
        <f t="shared" si="127"/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128"/>
        <v>1.107</v>
      </c>
      <c r="R1370" s="8">
        <f t="shared" si="129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 t="shared" si="126"/>
        <v>41740.594282407408</v>
      </c>
      <c r="K1371">
        <v>1394633746</v>
      </c>
      <c r="L1371" s="10">
        <f t="shared" si="127"/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128"/>
        <v>1.0534805315203954</v>
      </c>
      <c r="R1371" s="8">
        <f t="shared" si="129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 t="shared" si="126"/>
        <v>41563.00335648148</v>
      </c>
      <c r="K1372">
        <v>1380585890</v>
      </c>
      <c r="L1372" s="10">
        <f t="shared" si="127"/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128"/>
        <v>1.0366666666666666</v>
      </c>
      <c r="R1372" s="8">
        <f t="shared" si="129"/>
        <v>77.75</v>
      </c>
      <c r="S1372" t="str">
        <f t="shared" si="130"/>
        <v>music</v>
      </c>
      <c r="T1372" t="str">
        <f t="shared" si="131"/>
        <v>rock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 t="shared" si="126"/>
        <v>42131.758587962962</v>
      </c>
      <c r="K1373">
        <v>1428430342</v>
      </c>
      <c r="L1373" s="10">
        <f t="shared" si="127"/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128"/>
        <v>1.0708672667523933</v>
      </c>
      <c r="R1373" s="8">
        <f t="shared" si="129"/>
        <v>107.07142857142857</v>
      </c>
      <c r="S1373" t="str">
        <f t="shared" si="130"/>
        <v>music</v>
      </c>
      <c r="T1373" t="str">
        <f t="shared" si="131"/>
        <v>rock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 t="shared" si="126"/>
        <v>41102.739953703705</v>
      </c>
      <c r="K1374">
        <v>1339523132</v>
      </c>
      <c r="L1374" s="10">
        <f t="shared" si="127"/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128"/>
        <v>1.24</v>
      </c>
      <c r="R1374" s="8">
        <f t="shared" si="129"/>
        <v>38.75</v>
      </c>
      <c r="S1374" t="str">
        <f t="shared" si="130"/>
        <v>music</v>
      </c>
      <c r="T1374" t="str">
        <f t="shared" si="131"/>
        <v>rock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 t="shared" si="126"/>
        <v>42734.95177083333</v>
      </c>
      <c r="K1375">
        <v>1480546233</v>
      </c>
      <c r="L1375" s="10">
        <f t="shared" si="127"/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128"/>
        <v>1.0501</v>
      </c>
      <c r="R1375" s="8">
        <f t="shared" si="129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 t="shared" si="126"/>
        <v>42454.12023148148</v>
      </c>
      <c r="K1376">
        <v>1456285988</v>
      </c>
      <c r="L1376" s="10">
        <f t="shared" si="127"/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128"/>
        <v>1.8946666666666667</v>
      </c>
      <c r="R1376" s="8">
        <f t="shared" si="129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0">
        <f t="shared" si="126"/>
        <v>42750.066192129627</v>
      </c>
      <c r="K1377">
        <v>1481852119</v>
      </c>
      <c r="L1377" s="10">
        <f t="shared" si="127"/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128"/>
        <v>1.7132499999999999</v>
      </c>
      <c r="R1377" s="8">
        <f t="shared" si="129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0">
        <f t="shared" si="126"/>
        <v>42707.710717592592</v>
      </c>
      <c r="K1378">
        <v>1478189006</v>
      </c>
      <c r="L1378" s="10">
        <f t="shared" si="127"/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128"/>
        <v>2.5248648648648651</v>
      </c>
      <c r="R1378" s="8">
        <f t="shared" si="129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 t="shared" si="126"/>
        <v>42769.174305555556</v>
      </c>
      <c r="K1379">
        <v>1484198170</v>
      </c>
      <c r="L1379" s="10">
        <f t="shared" si="127"/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128"/>
        <v>1.1615384615384616</v>
      </c>
      <c r="R1379" s="8">
        <f t="shared" si="129"/>
        <v>48.70967741935484</v>
      </c>
      <c r="S1379" t="str">
        <f t="shared" si="130"/>
        <v>music</v>
      </c>
      <c r="T1379" t="str">
        <f t="shared" si="131"/>
        <v>rock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0">
        <f t="shared" si="126"/>
        <v>42583.759374999994</v>
      </c>
      <c r="K1380">
        <v>1468779210</v>
      </c>
      <c r="L1380" s="10">
        <f t="shared" si="127"/>
        <v>42583.759374999994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128"/>
        <v>2.0335000000000001</v>
      </c>
      <c r="R1380" s="8">
        <f t="shared" si="129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 t="shared" si="126"/>
        <v>42160.491620370376</v>
      </c>
      <c r="K1381">
        <v>1430912876</v>
      </c>
      <c r="L1381" s="10">
        <f t="shared" si="127"/>
        <v>42160.491620370376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128"/>
        <v>1.1160000000000001</v>
      </c>
      <c r="R1381" s="8">
        <f t="shared" si="129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 t="shared" si="126"/>
        <v>42164.083333333328</v>
      </c>
      <c r="K1382">
        <v>1431886706</v>
      </c>
      <c r="L1382" s="10">
        <f t="shared" si="127"/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128"/>
        <v>4.24</v>
      </c>
      <c r="R1382" s="8">
        <f t="shared" si="129"/>
        <v>21.2</v>
      </c>
      <c r="S1382" t="str">
        <f t="shared" si="130"/>
        <v>music</v>
      </c>
      <c r="T1382" t="str">
        <f t="shared" si="131"/>
        <v>rock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 t="shared" si="126"/>
        <v>42733.214409722219</v>
      </c>
      <c r="K1383">
        <v>1480396125</v>
      </c>
      <c r="L1383" s="10">
        <f t="shared" si="127"/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128"/>
        <v>1.071</v>
      </c>
      <c r="R1383" s="8">
        <f t="shared" si="129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 t="shared" si="126"/>
        <v>41400.800185185188</v>
      </c>
      <c r="K1384">
        <v>1365275536</v>
      </c>
      <c r="L1384" s="10">
        <f t="shared" si="127"/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128"/>
        <v>1.043625</v>
      </c>
      <c r="R1384" s="8">
        <f t="shared" si="129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0">
        <f t="shared" si="126"/>
        <v>42727.074976851851</v>
      </c>
      <c r="K1385">
        <v>1480729678</v>
      </c>
      <c r="L1385" s="10">
        <f t="shared" si="127"/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128"/>
        <v>2.124090909090909</v>
      </c>
      <c r="R1385" s="8">
        <f t="shared" si="129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 t="shared" si="126"/>
        <v>42190.735208333332</v>
      </c>
      <c r="K1386">
        <v>1433525922</v>
      </c>
      <c r="L1386" s="10">
        <f t="shared" si="127"/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128"/>
        <v>1.2408571428571429</v>
      </c>
      <c r="R1386" s="8">
        <f t="shared" si="129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0">
        <f t="shared" si="126"/>
        <v>42489.507638888885</v>
      </c>
      <c r="K1387">
        <v>1457109121</v>
      </c>
      <c r="L1387" s="10">
        <f t="shared" si="127"/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128"/>
        <v>1.10406125</v>
      </c>
      <c r="R1387" s="8">
        <f t="shared" si="129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 t="shared" si="126"/>
        <v>42214.646863425922</v>
      </c>
      <c r="K1388">
        <v>1435591889</v>
      </c>
      <c r="L1388" s="10">
        <f t="shared" si="127"/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128"/>
        <v>2.1875</v>
      </c>
      <c r="R1388" s="8">
        <f t="shared" si="129"/>
        <v>62.5</v>
      </c>
      <c r="S1388" t="str">
        <f t="shared" si="130"/>
        <v>music</v>
      </c>
      <c r="T1388" t="str">
        <f t="shared" si="131"/>
        <v>rock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 t="shared" si="126"/>
        <v>42158.1875</v>
      </c>
      <c r="K1389">
        <v>1430604395</v>
      </c>
      <c r="L1389" s="10">
        <f t="shared" si="127"/>
        <v>42158.1875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128"/>
        <v>1.36625</v>
      </c>
      <c r="R1389" s="8">
        <f t="shared" si="129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 t="shared" si="126"/>
        <v>42660.676388888889</v>
      </c>
      <c r="K1390">
        <v>1474469117</v>
      </c>
      <c r="L1390" s="10">
        <f t="shared" si="127"/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128"/>
        <v>1.348074</v>
      </c>
      <c r="R1390" s="8">
        <f t="shared" si="129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0">
        <f t="shared" si="126"/>
        <v>42595.480983796297</v>
      </c>
      <c r="K1391">
        <v>1468495957</v>
      </c>
      <c r="L1391" s="10">
        <f t="shared" si="127"/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128"/>
        <v>1.454</v>
      </c>
      <c r="R1391" s="8">
        <f t="shared" si="129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 t="shared" si="126"/>
        <v>42121.716666666667</v>
      </c>
      <c r="K1392">
        <v>1427224606</v>
      </c>
      <c r="L1392" s="10">
        <f t="shared" si="127"/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128"/>
        <v>1.0910714285714285</v>
      </c>
      <c r="R1392" s="8">
        <f t="shared" si="129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 t="shared" si="126"/>
        <v>42238.207638888889</v>
      </c>
      <c r="K1393">
        <v>1436369818</v>
      </c>
      <c r="L1393" s="10">
        <f t="shared" si="127"/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128"/>
        <v>1.1020000000000001</v>
      </c>
      <c r="R1393" s="8">
        <f t="shared" si="129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 t="shared" si="126"/>
        <v>42432.154930555553</v>
      </c>
      <c r="K1394">
        <v>1454298186</v>
      </c>
      <c r="L1394" s="10">
        <f t="shared" si="127"/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128"/>
        <v>1.1364000000000001</v>
      </c>
      <c r="R1394" s="8">
        <f t="shared" si="129"/>
        <v>27.317307692307693</v>
      </c>
      <c r="S1394" t="str">
        <f t="shared" si="130"/>
        <v>music</v>
      </c>
      <c r="T1394" t="str">
        <f t="shared" si="131"/>
        <v>rock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 t="shared" si="126"/>
        <v>42583.681979166664</v>
      </c>
      <c r="K1395">
        <v>1467476523</v>
      </c>
      <c r="L1395" s="10">
        <f t="shared" si="127"/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128"/>
        <v>1.0235000000000001</v>
      </c>
      <c r="R1395" s="8">
        <f t="shared" si="129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 t="shared" si="126"/>
        <v>42795.125</v>
      </c>
      <c r="K1396">
        <v>1484623726</v>
      </c>
      <c r="L1396" s="10">
        <f t="shared" si="127"/>
        <v>42795.125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128"/>
        <v>1.2213333333333334</v>
      </c>
      <c r="R1396" s="8">
        <f t="shared" si="129"/>
        <v>53.882352941176471</v>
      </c>
      <c r="S1396" t="str">
        <f t="shared" si="130"/>
        <v>music</v>
      </c>
      <c r="T1396" t="str">
        <f t="shared" si="131"/>
        <v>rock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 t="shared" si="126"/>
        <v>42749.90834490741</v>
      </c>
      <c r="K1397">
        <v>1481838481</v>
      </c>
      <c r="L1397" s="10">
        <f t="shared" si="127"/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128"/>
        <v>1.1188571428571428</v>
      </c>
      <c r="R1397" s="8">
        <f t="shared" si="129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 t="shared" si="126"/>
        <v>42048.99863425926</v>
      </c>
      <c r="K1398">
        <v>1421279882</v>
      </c>
      <c r="L1398" s="10">
        <f t="shared" si="127"/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128"/>
        <v>1.073</v>
      </c>
      <c r="R1398" s="8">
        <f t="shared" si="129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 t="shared" si="126"/>
        <v>42670.888194444444</v>
      </c>
      <c r="K1399">
        <v>1475013710</v>
      </c>
      <c r="L1399" s="10">
        <f t="shared" si="127"/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128"/>
        <v>1.1385000000000001</v>
      </c>
      <c r="R1399" s="8">
        <f t="shared" si="129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 t="shared" si="126"/>
        <v>42556.874236111107</v>
      </c>
      <c r="K1400">
        <v>1465160334</v>
      </c>
      <c r="L1400" s="10">
        <f t="shared" si="127"/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128"/>
        <v>1.0968181818181819</v>
      </c>
      <c r="R1400" s="8">
        <f t="shared" si="129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 t="shared" si="126"/>
        <v>41919.004317129627</v>
      </c>
      <c r="K1401">
        <v>1410048373</v>
      </c>
      <c r="L1401" s="10">
        <f t="shared" si="127"/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128"/>
        <v>1.2614444444444444</v>
      </c>
      <c r="R1401" s="8">
        <f t="shared" si="129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0">
        <f t="shared" si="126"/>
        <v>42533.229166666672</v>
      </c>
      <c r="K1402">
        <v>1462695073</v>
      </c>
      <c r="L1402" s="10">
        <f t="shared" si="127"/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128"/>
        <v>1.6742857142857144</v>
      </c>
      <c r="R1402" s="8">
        <f t="shared" si="129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 t="shared" si="126"/>
        <v>41420.99622685185</v>
      </c>
      <c r="K1403">
        <v>1367798074</v>
      </c>
      <c r="L1403" s="10">
        <f t="shared" si="127"/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128"/>
        <v>4.9652000000000003</v>
      </c>
      <c r="R1403" s="8">
        <f t="shared" si="129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0">
        <f t="shared" si="126"/>
        <v>42125.011701388896</v>
      </c>
      <c r="K1404">
        <v>1425259011</v>
      </c>
      <c r="L1404" s="10">
        <f t="shared" si="127"/>
        <v>42125.011701388896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128"/>
        <v>1.0915999999999999</v>
      </c>
      <c r="R1404" s="8">
        <f t="shared" si="129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 t="shared" si="126"/>
        <v>41481.062905092593</v>
      </c>
      <c r="K1405">
        <v>1372210235</v>
      </c>
      <c r="L1405" s="10">
        <f t="shared" si="127"/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128"/>
        <v>1.0257499999999999</v>
      </c>
      <c r="R1405" s="8">
        <f t="shared" si="129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0">
        <f t="shared" si="126"/>
        <v>42057.510243055556</v>
      </c>
      <c r="K1406">
        <v>1422447285</v>
      </c>
      <c r="L1406" s="10">
        <f t="shared" si="127"/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128"/>
        <v>1.6620689655172414E-2</v>
      </c>
      <c r="R1406" s="8">
        <f t="shared" si="129"/>
        <v>48.2</v>
      </c>
      <c r="S1406" t="str">
        <f t="shared" si="130"/>
        <v>publishing</v>
      </c>
      <c r="T1406" t="str">
        <f t="shared" si="131"/>
        <v>translations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 t="shared" si="126"/>
        <v>41971.722233796296</v>
      </c>
      <c r="K1407">
        <v>1414599601</v>
      </c>
      <c r="L1407" s="10">
        <f t="shared" si="127"/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128"/>
        <v>4.1999999999999997E-3</v>
      </c>
      <c r="R1407" s="8">
        <f t="shared" si="129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0">
        <f t="shared" si="126"/>
        <v>42350.416666666672</v>
      </c>
      <c r="K1408">
        <v>1445336607</v>
      </c>
      <c r="L1408" s="10">
        <f t="shared" si="127"/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128"/>
        <v>1.25E-3</v>
      </c>
      <c r="R1408" s="8">
        <f t="shared" si="129"/>
        <v>5</v>
      </c>
      <c r="S1408" t="str">
        <f t="shared" si="130"/>
        <v>publishing</v>
      </c>
      <c r="T1408" t="str">
        <f t="shared" si="131"/>
        <v>translations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 t="shared" si="126"/>
        <v>41863.536782407406</v>
      </c>
      <c r="K1409">
        <v>1405687978</v>
      </c>
      <c r="L1409" s="10">
        <f t="shared" si="127"/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128"/>
        <v>5.0000000000000001E-3</v>
      </c>
      <c r="R1409" s="8">
        <f t="shared" si="129"/>
        <v>7.5</v>
      </c>
      <c r="S1409" t="str">
        <f t="shared" si="130"/>
        <v>publishing</v>
      </c>
      <c r="T1409" t="str">
        <f t="shared" si="131"/>
        <v>translations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0">
        <f t="shared" si="126"/>
        <v>42321.913842592592</v>
      </c>
      <c r="K1410">
        <v>1444856156</v>
      </c>
      <c r="L1410" s="10">
        <f t="shared" si="127"/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6">
        <f t="shared" si="128"/>
        <v>7.1999999999999995E-2</v>
      </c>
      <c r="R1410" s="8">
        <f t="shared" si="129"/>
        <v>12</v>
      </c>
      <c r="S1410" t="str">
        <f t="shared" si="130"/>
        <v>publishing</v>
      </c>
      <c r="T1410" t="str">
        <f t="shared" si="131"/>
        <v>translations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 t="shared" ref="J1411:J1474" si="132">I1411/60/60/24 + DATE(1970,1,1)</f>
        <v>42005.175173611111</v>
      </c>
      <c r="K1411">
        <v>1414897935</v>
      </c>
      <c r="L1411" s="10">
        <f t="shared" ref="L1411:L1474" si="133">I1411/60/60/24 + DATE(1970,1,1)</f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6">
        <f t="shared" ref="Q1411:Q1474" si="134">E1411/D1411</f>
        <v>0</v>
      </c>
      <c r="R1411" s="8">
        <f t="shared" ref="R1411:R1474" si="135">IFERROR(E1411/N1411,0)</f>
        <v>0</v>
      </c>
      <c r="S1411" t="str">
        <f t="shared" ref="S1411:S1474" si="136">LEFT(P1411,SEARCH("/",P1411)-1)</f>
        <v>publishing</v>
      </c>
      <c r="T1411" t="str">
        <f t="shared" ref="T1411:T1474" si="137">RIGHT(P1411,LEN(P1411)-SEARCH("/",P1411))</f>
        <v>translations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0">
        <f t="shared" si="132"/>
        <v>42524.318518518514</v>
      </c>
      <c r="K1412">
        <v>1461051520</v>
      </c>
      <c r="L1412" s="10">
        <f t="shared" si="133"/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6">
        <f t="shared" si="134"/>
        <v>1.6666666666666666E-4</v>
      </c>
      <c r="R1412" s="8">
        <f t="shared" si="135"/>
        <v>1</v>
      </c>
      <c r="S1412" t="str">
        <f t="shared" si="136"/>
        <v>publishing</v>
      </c>
      <c r="T1412" t="str">
        <f t="shared" si="137"/>
        <v>translations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0">
        <f t="shared" si="132"/>
        <v>42041.059027777781</v>
      </c>
      <c r="K1413">
        <v>1420766700</v>
      </c>
      <c r="L1413" s="10">
        <f t="shared" si="133"/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134"/>
        <v>2.3333333333333335E-3</v>
      </c>
      <c r="R1413" s="8">
        <f t="shared" si="135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 t="shared" si="132"/>
        <v>41977.063645833332</v>
      </c>
      <c r="K1414">
        <v>1415064699</v>
      </c>
      <c r="L1414" s="10">
        <f t="shared" si="133"/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134"/>
        <v>4.5714285714285714E-2</v>
      </c>
      <c r="R1414" s="8">
        <f t="shared" si="135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0">
        <f t="shared" si="132"/>
        <v>42420.437152777777</v>
      </c>
      <c r="K1415">
        <v>1450780170</v>
      </c>
      <c r="L1415" s="10">
        <f t="shared" si="133"/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134"/>
        <v>0.05</v>
      </c>
      <c r="R1415" s="8">
        <f t="shared" si="135"/>
        <v>100</v>
      </c>
      <c r="S1415" t="str">
        <f t="shared" si="136"/>
        <v>publishing</v>
      </c>
      <c r="T1415" t="str">
        <f t="shared" si="137"/>
        <v>translations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 t="shared" si="132"/>
        <v>42738.25309027778</v>
      </c>
      <c r="K1416">
        <v>1480831467</v>
      </c>
      <c r="L1416" s="10">
        <f t="shared" si="133"/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134"/>
        <v>2E-3</v>
      </c>
      <c r="R1416" s="8">
        <f t="shared" si="135"/>
        <v>1</v>
      </c>
      <c r="S1416" t="str">
        <f t="shared" si="136"/>
        <v>publishing</v>
      </c>
      <c r="T1416" t="str">
        <f t="shared" si="137"/>
        <v>translations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 t="shared" si="132"/>
        <v>42232.675821759258</v>
      </c>
      <c r="K1417">
        <v>1436285591</v>
      </c>
      <c r="L1417" s="10">
        <f t="shared" si="133"/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134"/>
        <v>0.18181818181818182</v>
      </c>
      <c r="R1417" s="8">
        <f t="shared" si="135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 t="shared" si="132"/>
        <v>42329.967812499999</v>
      </c>
      <c r="K1418">
        <v>1445552019</v>
      </c>
      <c r="L1418" s="10">
        <f t="shared" si="133"/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134"/>
        <v>0</v>
      </c>
      <c r="R1418" s="8">
        <f t="shared" si="135"/>
        <v>0</v>
      </c>
      <c r="S1418" t="str">
        <f t="shared" si="136"/>
        <v>publishing</v>
      </c>
      <c r="T1418" t="str">
        <f t="shared" si="137"/>
        <v>translations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 t="shared" si="132"/>
        <v>42262.465972222228</v>
      </c>
      <c r="K1419">
        <v>1439696174</v>
      </c>
      <c r="L1419" s="10">
        <f t="shared" si="133"/>
        <v>42262.465972222228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134"/>
        <v>1.2222222222222223E-2</v>
      </c>
      <c r="R1419" s="8">
        <f t="shared" si="135"/>
        <v>27.5</v>
      </c>
      <c r="S1419" t="str">
        <f t="shared" si="136"/>
        <v>publishing</v>
      </c>
      <c r="T1419" t="str">
        <f t="shared" si="137"/>
        <v>translations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0">
        <f t="shared" si="132"/>
        <v>42425.456412037034</v>
      </c>
      <c r="K1420">
        <v>1453805834</v>
      </c>
      <c r="L1420" s="10">
        <f t="shared" si="133"/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134"/>
        <v>2E-3</v>
      </c>
      <c r="R1420" s="8">
        <f t="shared" si="135"/>
        <v>6</v>
      </c>
      <c r="S1420" t="str">
        <f t="shared" si="136"/>
        <v>publishing</v>
      </c>
      <c r="T1420" t="str">
        <f t="shared" si="137"/>
        <v>translations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 t="shared" si="132"/>
        <v>42652.456238425926</v>
      </c>
      <c r="K1421">
        <v>1473418619</v>
      </c>
      <c r="L1421" s="10">
        <f t="shared" si="133"/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134"/>
        <v>7.0634920634920634E-2</v>
      </c>
      <c r="R1421" s="8">
        <f t="shared" si="135"/>
        <v>44.5</v>
      </c>
      <c r="S1421" t="str">
        <f t="shared" si="136"/>
        <v>publishing</v>
      </c>
      <c r="T1421" t="str">
        <f t="shared" si="137"/>
        <v>translations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 t="shared" si="132"/>
        <v>42549.667662037042</v>
      </c>
      <c r="K1422">
        <v>1464969686</v>
      </c>
      <c r="L1422" s="10">
        <f t="shared" si="133"/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134"/>
        <v>2.7272727272727271E-2</v>
      </c>
      <c r="R1422" s="8">
        <f t="shared" si="135"/>
        <v>1</v>
      </c>
      <c r="S1422" t="str">
        <f t="shared" si="136"/>
        <v>publishing</v>
      </c>
      <c r="T1422" t="str">
        <f t="shared" si="137"/>
        <v>translations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0">
        <f t="shared" si="132"/>
        <v>42043.915613425925</v>
      </c>
      <c r="K1423">
        <v>1420840709</v>
      </c>
      <c r="L1423" s="10">
        <f t="shared" si="133"/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134"/>
        <v>1E-3</v>
      </c>
      <c r="R1423" s="8">
        <f t="shared" si="135"/>
        <v>100</v>
      </c>
      <c r="S1423" t="str">
        <f t="shared" si="136"/>
        <v>publishing</v>
      </c>
      <c r="T1423" t="str">
        <f t="shared" si="137"/>
        <v>translations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0">
        <f t="shared" si="132"/>
        <v>42634.239629629628</v>
      </c>
      <c r="K1424">
        <v>1471844704</v>
      </c>
      <c r="L1424" s="10">
        <f t="shared" si="133"/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134"/>
        <v>1.0399999999999999E-3</v>
      </c>
      <c r="R1424" s="8">
        <f t="shared" si="135"/>
        <v>13</v>
      </c>
      <c r="S1424" t="str">
        <f t="shared" si="136"/>
        <v>publishing</v>
      </c>
      <c r="T1424" t="str">
        <f t="shared" si="137"/>
        <v>translations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0">
        <f t="shared" si="132"/>
        <v>42370.360312500001</v>
      </c>
      <c r="K1425">
        <v>1449045531</v>
      </c>
      <c r="L1425" s="10">
        <f t="shared" si="133"/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134"/>
        <v>3.3333333333333335E-3</v>
      </c>
      <c r="R1425" s="8">
        <f t="shared" si="135"/>
        <v>100</v>
      </c>
      <c r="S1425" t="str">
        <f t="shared" si="136"/>
        <v>publishing</v>
      </c>
      <c r="T1425" t="str">
        <f t="shared" si="137"/>
        <v>translations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 t="shared" si="132"/>
        <v>42689.759282407409</v>
      </c>
      <c r="K1426">
        <v>1478106802</v>
      </c>
      <c r="L1426" s="10">
        <f t="shared" si="133"/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134"/>
        <v>0.2036</v>
      </c>
      <c r="R1426" s="8">
        <f t="shared" si="135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 t="shared" si="132"/>
        <v>42123.131469907406</v>
      </c>
      <c r="K1427">
        <v>1427684959</v>
      </c>
      <c r="L1427" s="10">
        <f t="shared" si="133"/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134"/>
        <v>0</v>
      </c>
      <c r="R1427" s="8">
        <f t="shared" si="135"/>
        <v>0</v>
      </c>
      <c r="S1427" t="str">
        <f t="shared" si="136"/>
        <v>publishing</v>
      </c>
      <c r="T1427" t="str">
        <f t="shared" si="137"/>
        <v>translations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0">
        <f t="shared" si="132"/>
        <v>42240.390277777777</v>
      </c>
      <c r="K1428">
        <v>1435224120</v>
      </c>
      <c r="L1428" s="10">
        <f t="shared" si="133"/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134"/>
        <v>0</v>
      </c>
      <c r="R1428" s="8">
        <f t="shared" si="135"/>
        <v>0</v>
      </c>
      <c r="S1428" t="str">
        <f t="shared" si="136"/>
        <v>publishing</v>
      </c>
      <c r="T1428" t="str">
        <f t="shared" si="137"/>
        <v>translations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0">
        <f t="shared" si="132"/>
        <v>42631.851678240739</v>
      </c>
      <c r="K1429">
        <v>1471638385</v>
      </c>
      <c r="L1429" s="10">
        <f t="shared" si="133"/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134"/>
        <v>8.3799999999999999E-2</v>
      </c>
      <c r="R1429" s="8">
        <f t="shared" si="135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0">
        <f t="shared" si="132"/>
        <v>42462.338159722218</v>
      </c>
      <c r="K1430">
        <v>1456996017</v>
      </c>
      <c r="L1430" s="10">
        <f t="shared" si="133"/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134"/>
        <v>4.4999999999999998E-2</v>
      </c>
      <c r="R1430" s="8">
        <f t="shared" si="135"/>
        <v>15</v>
      </c>
      <c r="S1430" t="str">
        <f t="shared" si="136"/>
        <v>publishing</v>
      </c>
      <c r="T1430" t="str">
        <f t="shared" si="137"/>
        <v>translations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 t="shared" si="132"/>
        <v>42104.060671296291</v>
      </c>
      <c r="K1431">
        <v>1426037242</v>
      </c>
      <c r="L1431" s="10">
        <f t="shared" si="133"/>
        <v>42104.060671296291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134"/>
        <v>0</v>
      </c>
      <c r="R1431" s="8">
        <f t="shared" si="135"/>
        <v>0</v>
      </c>
      <c r="S1431" t="str">
        <f t="shared" si="136"/>
        <v>publishing</v>
      </c>
      <c r="T1431" t="str">
        <f t="shared" si="137"/>
        <v>translations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 t="shared" si="132"/>
        <v>41992.813518518517</v>
      </c>
      <c r="K1432">
        <v>1416339088</v>
      </c>
      <c r="L1432" s="10">
        <f t="shared" si="133"/>
        <v>41992.813518518517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134"/>
        <v>8.0600000000000005E-2</v>
      </c>
      <c r="R1432" s="8">
        <f t="shared" si="135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 t="shared" si="132"/>
        <v>42334.252500000002</v>
      </c>
      <c r="K1433">
        <v>1445922216</v>
      </c>
      <c r="L1433" s="10">
        <f t="shared" si="133"/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134"/>
        <v>0.31947058823529412</v>
      </c>
      <c r="R1433" s="8">
        <f t="shared" si="135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 t="shared" si="132"/>
        <v>42205.780416666668</v>
      </c>
      <c r="K1434">
        <v>1434825828</v>
      </c>
      <c r="L1434" s="10">
        <f t="shared" si="133"/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134"/>
        <v>0</v>
      </c>
      <c r="R1434" s="8">
        <f t="shared" si="135"/>
        <v>0</v>
      </c>
      <c r="S1434" t="str">
        <f t="shared" si="136"/>
        <v>publishing</v>
      </c>
      <c r="T1434" t="str">
        <f t="shared" si="137"/>
        <v>translations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0">
        <f t="shared" si="132"/>
        <v>42714.458333333328</v>
      </c>
      <c r="K1435">
        <v>1477839675</v>
      </c>
      <c r="L1435" s="10">
        <f t="shared" si="133"/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134"/>
        <v>6.7083333333333328E-2</v>
      </c>
      <c r="R1435" s="8">
        <f t="shared" si="135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0">
        <f t="shared" si="132"/>
        <v>42163.625</v>
      </c>
      <c r="K1436">
        <v>1431973478</v>
      </c>
      <c r="L1436" s="10">
        <f t="shared" si="133"/>
        <v>42163.625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134"/>
        <v>9.987804878048781E-2</v>
      </c>
      <c r="R1436" s="8">
        <f t="shared" si="135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0">
        <f t="shared" si="132"/>
        <v>42288.780324074076</v>
      </c>
      <c r="K1437">
        <v>1441997020</v>
      </c>
      <c r="L1437" s="10">
        <f t="shared" si="133"/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134"/>
        <v>1E-3</v>
      </c>
      <c r="R1437" s="8">
        <f t="shared" si="135"/>
        <v>7.5</v>
      </c>
      <c r="S1437" t="str">
        <f t="shared" si="136"/>
        <v>publishing</v>
      </c>
      <c r="T1437" t="str">
        <f t="shared" si="137"/>
        <v>translations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0">
        <f t="shared" si="132"/>
        <v>42421.35019675926</v>
      </c>
      <c r="K1438">
        <v>1453451057</v>
      </c>
      <c r="L1438" s="10">
        <f t="shared" si="133"/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134"/>
        <v>7.7000000000000002E-3</v>
      </c>
      <c r="R1438" s="8">
        <f t="shared" si="135"/>
        <v>38.5</v>
      </c>
      <c r="S1438" t="str">
        <f t="shared" si="136"/>
        <v>publishing</v>
      </c>
      <c r="T1438" t="str">
        <f t="shared" si="137"/>
        <v>translations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 t="shared" si="132"/>
        <v>41833.207638888889</v>
      </c>
      <c r="K1439">
        <v>1402058739</v>
      </c>
      <c r="L1439" s="10">
        <f t="shared" si="133"/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134"/>
        <v>0.26900000000000002</v>
      </c>
      <c r="R1439" s="8">
        <f t="shared" si="135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0">
        <f t="shared" si="132"/>
        <v>42487.579861111109</v>
      </c>
      <c r="K1440">
        <v>1459198499</v>
      </c>
      <c r="L1440" s="10">
        <f t="shared" si="133"/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134"/>
        <v>0.03</v>
      </c>
      <c r="R1440" s="8">
        <f t="shared" si="135"/>
        <v>75</v>
      </c>
      <c r="S1440" t="str">
        <f t="shared" si="136"/>
        <v>publishing</v>
      </c>
      <c r="T1440" t="str">
        <f t="shared" si="137"/>
        <v>translations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0">
        <f t="shared" si="132"/>
        <v>42070.829872685179</v>
      </c>
      <c r="K1441">
        <v>1423166101</v>
      </c>
      <c r="L1441" s="10">
        <f t="shared" si="133"/>
        <v>42070.829872685179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134"/>
        <v>6.6055045871559637E-2</v>
      </c>
      <c r="R1441" s="8">
        <f t="shared" si="135"/>
        <v>30</v>
      </c>
      <c r="S1441" t="str">
        <f t="shared" si="136"/>
        <v>publishing</v>
      </c>
      <c r="T1441" t="str">
        <f t="shared" si="137"/>
        <v>translations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0">
        <f t="shared" si="132"/>
        <v>42516.748414351852</v>
      </c>
      <c r="K1442">
        <v>1461693463</v>
      </c>
      <c r="L1442" s="10">
        <f t="shared" si="133"/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134"/>
        <v>7.6923076923076926E-5</v>
      </c>
      <c r="R1442" s="8">
        <f t="shared" si="135"/>
        <v>1</v>
      </c>
      <c r="S1442" t="str">
        <f t="shared" si="136"/>
        <v>publishing</v>
      </c>
      <c r="T1442" t="str">
        <f t="shared" si="137"/>
        <v>translations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0">
        <f t="shared" si="132"/>
        <v>42258.765844907408</v>
      </c>
      <c r="K1443">
        <v>1436811769</v>
      </c>
      <c r="L1443" s="10">
        <f t="shared" si="133"/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134"/>
        <v>1.1222222222222222E-2</v>
      </c>
      <c r="R1443" s="8">
        <f t="shared" si="135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 t="shared" si="132"/>
        <v>42515.64534722222</v>
      </c>
      <c r="K1444">
        <v>1461598158</v>
      </c>
      <c r="L1444" s="10">
        <f t="shared" si="133"/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134"/>
        <v>0</v>
      </c>
      <c r="R1444" s="8">
        <f t="shared" si="135"/>
        <v>0</v>
      </c>
      <c r="S1444" t="str">
        <f t="shared" si="136"/>
        <v>publishing</v>
      </c>
      <c r="T1444" t="str">
        <f t="shared" si="137"/>
        <v>translations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0">
        <f t="shared" si="132"/>
        <v>42737.926030092596</v>
      </c>
      <c r="K1445">
        <v>1480803209</v>
      </c>
      <c r="L1445" s="10">
        <f t="shared" si="133"/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134"/>
        <v>0</v>
      </c>
      <c r="R1445" s="8">
        <f t="shared" si="135"/>
        <v>0</v>
      </c>
      <c r="S1445" t="str">
        <f t="shared" si="136"/>
        <v>publishing</v>
      </c>
      <c r="T1445" t="str">
        <f t="shared" si="137"/>
        <v>translations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0">
        <f t="shared" si="132"/>
        <v>42259.873402777783</v>
      </c>
      <c r="K1446">
        <v>1436907462</v>
      </c>
      <c r="L1446" s="10">
        <f t="shared" si="133"/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134"/>
        <v>0</v>
      </c>
      <c r="R1446" s="8">
        <f t="shared" si="135"/>
        <v>0</v>
      </c>
      <c r="S1446" t="str">
        <f t="shared" si="136"/>
        <v>publishing</v>
      </c>
      <c r="T1446" t="str">
        <f t="shared" si="137"/>
        <v>translations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0">
        <f t="shared" si="132"/>
        <v>42169.542303240742</v>
      </c>
      <c r="K1447">
        <v>1431694855</v>
      </c>
      <c r="L1447" s="10">
        <f t="shared" si="133"/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134"/>
        <v>0</v>
      </c>
      <c r="R1447" s="8">
        <f t="shared" si="135"/>
        <v>0</v>
      </c>
      <c r="S1447" t="str">
        <f t="shared" si="136"/>
        <v>publishing</v>
      </c>
      <c r="T1447" t="str">
        <f t="shared" si="137"/>
        <v>translations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0">
        <f t="shared" si="132"/>
        <v>42481.447662037041</v>
      </c>
      <c r="K1448">
        <v>1459507478</v>
      </c>
      <c r="L1448" s="10">
        <f t="shared" si="133"/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134"/>
        <v>0</v>
      </c>
      <c r="R1448" s="8">
        <f t="shared" si="135"/>
        <v>0</v>
      </c>
      <c r="S1448" t="str">
        <f t="shared" si="136"/>
        <v>publishing</v>
      </c>
      <c r="T1448" t="str">
        <f t="shared" si="137"/>
        <v>translations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 t="shared" si="132"/>
        <v>42559.730717592596</v>
      </c>
      <c r="K1449">
        <v>1465407134</v>
      </c>
      <c r="L1449" s="10">
        <f t="shared" si="133"/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134"/>
        <v>1.4999999999999999E-4</v>
      </c>
      <c r="R1449" s="8">
        <f t="shared" si="135"/>
        <v>25</v>
      </c>
      <c r="S1449" t="str">
        <f t="shared" si="136"/>
        <v>publishing</v>
      </c>
      <c r="T1449" t="str">
        <f t="shared" si="137"/>
        <v>translations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0">
        <f t="shared" si="132"/>
        <v>42146.225694444445</v>
      </c>
      <c r="K1450">
        <v>1429655318</v>
      </c>
      <c r="L1450" s="10">
        <f t="shared" si="133"/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134"/>
        <v>0</v>
      </c>
      <c r="R1450" s="8">
        <f t="shared" si="135"/>
        <v>0</v>
      </c>
      <c r="S1450" t="str">
        <f t="shared" si="136"/>
        <v>publishing</v>
      </c>
      <c r="T1450" t="str">
        <f t="shared" si="137"/>
        <v>translations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 t="shared" si="132"/>
        <v>42134.811400462961</v>
      </c>
      <c r="K1451">
        <v>1427138905</v>
      </c>
      <c r="L1451" s="10">
        <f t="shared" si="133"/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134"/>
        <v>0</v>
      </c>
      <c r="R1451" s="8">
        <f t="shared" si="135"/>
        <v>0</v>
      </c>
      <c r="S1451" t="str">
        <f t="shared" si="136"/>
        <v>publishing</v>
      </c>
      <c r="T1451" t="str">
        <f t="shared" si="137"/>
        <v>translations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 t="shared" si="132"/>
        <v>42420.171261574069</v>
      </c>
      <c r="K1452">
        <v>1453349197</v>
      </c>
      <c r="L1452" s="10">
        <f t="shared" si="133"/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134"/>
        <v>1.0000000000000001E-5</v>
      </c>
      <c r="R1452" s="8">
        <f t="shared" si="135"/>
        <v>1</v>
      </c>
      <c r="S1452" t="str">
        <f t="shared" si="136"/>
        <v>publishing</v>
      </c>
      <c r="T1452" t="str">
        <f t="shared" si="137"/>
        <v>translations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 t="shared" si="132"/>
        <v>41962.00068287037</v>
      </c>
      <c r="K1453">
        <v>1413759659</v>
      </c>
      <c r="L1453" s="10">
        <f t="shared" si="133"/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134"/>
        <v>1.0554089709762533E-4</v>
      </c>
      <c r="R1453" s="8">
        <f t="shared" si="135"/>
        <v>1</v>
      </c>
      <c r="S1453" t="str">
        <f t="shared" si="136"/>
        <v>publishing</v>
      </c>
      <c r="T1453" t="str">
        <f t="shared" si="137"/>
        <v>translations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 t="shared" si="132"/>
        <v>41848.703275462962</v>
      </c>
      <c r="K1454">
        <v>1403974363</v>
      </c>
      <c r="L1454" s="10">
        <f t="shared" si="133"/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134"/>
        <v>0</v>
      </c>
      <c r="R1454" s="8">
        <f t="shared" si="135"/>
        <v>0</v>
      </c>
      <c r="S1454" t="str">
        <f t="shared" si="136"/>
        <v>publishing</v>
      </c>
      <c r="T1454" t="str">
        <f t="shared" si="137"/>
        <v>translations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0">
        <f t="shared" si="132"/>
        <v>42840.654479166667</v>
      </c>
      <c r="K1455">
        <v>1488386547</v>
      </c>
      <c r="L1455" s="10">
        <f t="shared" si="133"/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134"/>
        <v>0</v>
      </c>
      <c r="R1455" s="8">
        <f t="shared" si="135"/>
        <v>0</v>
      </c>
      <c r="S1455" t="str">
        <f t="shared" si="136"/>
        <v>publishing</v>
      </c>
      <c r="T1455" t="str">
        <f t="shared" si="137"/>
        <v>translations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0">
        <f t="shared" si="132"/>
        <v>42484.915972222225</v>
      </c>
      <c r="K1456">
        <v>1459716480</v>
      </c>
      <c r="L1456" s="10">
        <f t="shared" si="133"/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134"/>
        <v>8.5714285714285719E-3</v>
      </c>
      <c r="R1456" s="8">
        <f t="shared" si="135"/>
        <v>15</v>
      </c>
      <c r="S1456" t="str">
        <f t="shared" si="136"/>
        <v>publishing</v>
      </c>
      <c r="T1456" t="str">
        <f t="shared" si="137"/>
        <v>translations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 t="shared" si="132"/>
        <v>41887.568749999999</v>
      </c>
      <c r="K1457">
        <v>1405181320</v>
      </c>
      <c r="L1457" s="10">
        <f t="shared" si="133"/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134"/>
        <v>0.105</v>
      </c>
      <c r="R1457" s="8">
        <f t="shared" si="135"/>
        <v>225</v>
      </c>
      <c r="S1457" t="str">
        <f t="shared" si="136"/>
        <v>publishing</v>
      </c>
      <c r="T1457" t="str">
        <f t="shared" si="137"/>
        <v>translations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0">
        <f t="shared" si="132"/>
        <v>42738.668576388889</v>
      </c>
      <c r="K1458">
        <v>1480867365</v>
      </c>
      <c r="L1458" s="10">
        <f t="shared" si="133"/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134"/>
        <v>2.9000000000000001E-2</v>
      </c>
      <c r="R1458" s="8">
        <f t="shared" si="135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 t="shared" si="132"/>
        <v>42319.938009259262</v>
      </c>
      <c r="K1459">
        <v>1444685444</v>
      </c>
      <c r="L1459" s="10">
        <f t="shared" si="133"/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134"/>
        <v>0</v>
      </c>
      <c r="R1459" s="8">
        <f t="shared" si="135"/>
        <v>0</v>
      </c>
      <c r="S1459" t="str">
        <f t="shared" si="136"/>
        <v>publishing</v>
      </c>
      <c r="T1459" t="str">
        <f t="shared" si="137"/>
        <v>translations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 t="shared" si="132"/>
        <v>41862.166666666664</v>
      </c>
      <c r="K1460">
        <v>1405097760</v>
      </c>
      <c r="L1460" s="10">
        <f t="shared" si="133"/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134"/>
        <v>0</v>
      </c>
      <c r="R1460" s="8">
        <f t="shared" si="135"/>
        <v>0</v>
      </c>
      <c r="S1460" t="str">
        <f t="shared" si="136"/>
        <v>publishing</v>
      </c>
      <c r="T1460" t="str">
        <f t="shared" si="137"/>
        <v>translations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0">
        <f t="shared" si="132"/>
        <v>42340.725694444445</v>
      </c>
      <c r="K1461">
        <v>1446612896</v>
      </c>
      <c r="L1461" s="10">
        <f t="shared" si="133"/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134"/>
        <v>0</v>
      </c>
      <c r="R1461" s="8">
        <f t="shared" si="135"/>
        <v>0</v>
      </c>
      <c r="S1461" t="str">
        <f t="shared" si="136"/>
        <v>publishing</v>
      </c>
      <c r="T1461" t="str">
        <f t="shared" si="137"/>
        <v>translations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 t="shared" si="132"/>
        <v>41973.989583333328</v>
      </c>
      <c r="K1462">
        <v>1412371898</v>
      </c>
      <c r="L1462" s="10">
        <f t="shared" si="133"/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134"/>
        <v>0</v>
      </c>
      <c r="R1462" s="8">
        <f t="shared" si="135"/>
        <v>0</v>
      </c>
      <c r="S1462" t="str">
        <f t="shared" si="136"/>
        <v>publishing</v>
      </c>
      <c r="T1462" t="str">
        <f t="shared" si="137"/>
        <v>translations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 t="shared" si="132"/>
        <v>41933</v>
      </c>
      <c r="K1463">
        <v>1410967754</v>
      </c>
      <c r="L1463" s="10">
        <f t="shared" si="133"/>
        <v>41933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134"/>
        <v>1.012446</v>
      </c>
      <c r="R1463" s="8">
        <f t="shared" si="135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 t="shared" si="132"/>
        <v>41374.662858796299</v>
      </c>
      <c r="K1464">
        <v>1363017271</v>
      </c>
      <c r="L1464" s="10">
        <f t="shared" si="133"/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134"/>
        <v>1.085175</v>
      </c>
      <c r="R1464" s="8">
        <f t="shared" si="135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 t="shared" si="132"/>
        <v>41371.869652777779</v>
      </c>
      <c r="K1465">
        <v>1361483538</v>
      </c>
      <c r="L1465" s="10">
        <f t="shared" si="133"/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134"/>
        <v>1.4766666666666666</v>
      </c>
      <c r="R1465" s="8">
        <f t="shared" si="135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 t="shared" si="132"/>
        <v>41321.661550925928</v>
      </c>
      <c r="K1466">
        <v>1358437958</v>
      </c>
      <c r="L1466" s="10">
        <f t="shared" si="133"/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134"/>
        <v>1.6319999999999999</v>
      </c>
      <c r="R1466" s="8">
        <f t="shared" si="135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 t="shared" si="132"/>
        <v>40990.125</v>
      </c>
      <c r="K1467">
        <v>1329759452</v>
      </c>
      <c r="L1467" s="10">
        <f t="shared" si="133"/>
        <v>40990.125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134"/>
        <v>4.5641449999999999</v>
      </c>
      <c r="R1467" s="8">
        <f t="shared" si="135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 t="shared" si="132"/>
        <v>42381.208333333328</v>
      </c>
      <c r="K1468">
        <v>1449029266</v>
      </c>
      <c r="L1468" s="10">
        <f t="shared" si="133"/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134"/>
        <v>1.0787731249999999</v>
      </c>
      <c r="R1468" s="8">
        <f t="shared" si="135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 t="shared" si="132"/>
        <v>40993.760243055556</v>
      </c>
      <c r="K1469">
        <v>1327518885</v>
      </c>
      <c r="L1469" s="10">
        <f t="shared" si="133"/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134"/>
        <v>1.1508</v>
      </c>
      <c r="R1469" s="8">
        <f t="shared" si="135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 t="shared" si="132"/>
        <v>40706.014456018522</v>
      </c>
      <c r="K1470">
        <v>1302654049</v>
      </c>
      <c r="L1470" s="10">
        <f t="shared" si="133"/>
        <v>40706.014456018522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134"/>
        <v>1.0236842105263158</v>
      </c>
      <c r="R1470" s="8">
        <f t="shared" si="135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 t="shared" si="132"/>
        <v>41320.598483796297</v>
      </c>
      <c r="K1471">
        <v>1358346109</v>
      </c>
      <c r="L1471" s="10">
        <f t="shared" si="133"/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134"/>
        <v>1.0842485875706214</v>
      </c>
      <c r="R1471" s="8">
        <f t="shared" si="135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 t="shared" si="132"/>
        <v>41271.827118055553</v>
      </c>
      <c r="K1472">
        <v>1354909863</v>
      </c>
      <c r="L1472" s="10">
        <f t="shared" si="133"/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134"/>
        <v>1.2513333333333334</v>
      </c>
      <c r="R1472" s="8">
        <f t="shared" si="135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 t="shared" si="132"/>
        <v>42103.957569444443</v>
      </c>
      <c r="K1473">
        <v>1426028334</v>
      </c>
      <c r="L1473" s="10">
        <f t="shared" si="133"/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134"/>
        <v>1.03840625</v>
      </c>
      <c r="R1473" s="8">
        <f t="shared" si="135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 t="shared" si="132"/>
        <v>41563.542858796296</v>
      </c>
      <c r="K1474">
        <v>1379336503</v>
      </c>
      <c r="L1474" s="10">
        <f t="shared" si="133"/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si="134"/>
        <v>1.3870400000000001</v>
      </c>
      <c r="R1474" s="8">
        <f t="shared" si="135"/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 t="shared" ref="J1475:J1538" si="138">I1475/60/60/24 + DATE(1970,1,1)</f>
        <v>40969.979618055557</v>
      </c>
      <c r="K1475">
        <v>1328052639</v>
      </c>
      <c r="L1475" s="10">
        <f t="shared" ref="L1475:L1538" si="139">I1475/60/60/24 + DATE(1970,1,1)</f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6">
        <f t="shared" ref="Q1475:Q1538" si="140">E1475/D1475</f>
        <v>1.20516</v>
      </c>
      <c r="R1475" s="8">
        <f t="shared" ref="R1475:R1538" si="141">IFERROR(E1475/N1475,0)</f>
        <v>38.462553191489363</v>
      </c>
      <c r="S1475" t="str">
        <f t="shared" ref="S1475:S1538" si="142">LEFT(P1475,SEARCH("/",P1475)-1)</f>
        <v>publishing</v>
      </c>
      <c r="T1475" t="str">
        <f t="shared" ref="T1475:T1538" si="143">RIGHT(P1475,LEN(P1475)-SEARCH("/",P1475))</f>
        <v>radio &amp; podcasts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 t="shared" si="138"/>
        <v>41530.727916666663</v>
      </c>
      <c r="K1476">
        <v>1376501292</v>
      </c>
      <c r="L1476" s="10">
        <f t="shared" si="139"/>
        <v>41530.727916666663</v>
      </c>
      <c r="M1476" t="b">
        <v>1</v>
      </c>
      <c r="N1476">
        <v>76</v>
      </c>
      <c r="O1476" t="b">
        <v>1</v>
      </c>
      <c r="P1476" t="s">
        <v>8288</v>
      </c>
      <c r="Q1476" s="6">
        <f t="shared" si="140"/>
        <v>1.1226666666666667</v>
      </c>
      <c r="R1476" s="8">
        <f t="shared" si="141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 t="shared" si="138"/>
        <v>41993.207638888889</v>
      </c>
      <c r="K1477">
        <v>1416244863</v>
      </c>
      <c r="L1477" s="10">
        <f t="shared" si="139"/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140"/>
        <v>1.8866966666666667</v>
      </c>
      <c r="R1477" s="8">
        <f t="shared" si="141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 t="shared" si="138"/>
        <v>40796.041921296295</v>
      </c>
      <c r="K1478">
        <v>1313024422</v>
      </c>
      <c r="L1478" s="10">
        <f t="shared" si="139"/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140"/>
        <v>6.6155466666666669</v>
      </c>
      <c r="R1478" s="8">
        <f t="shared" si="141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 t="shared" si="138"/>
        <v>40900.125</v>
      </c>
      <c r="K1479">
        <v>1319467604</v>
      </c>
      <c r="L1479" s="10">
        <f t="shared" si="139"/>
        <v>40900.125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140"/>
        <v>1.1131</v>
      </c>
      <c r="R1479" s="8">
        <f t="shared" si="141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 t="shared" si="138"/>
        <v>41408.871678240743</v>
      </c>
      <c r="K1480">
        <v>1367355313</v>
      </c>
      <c r="L1480" s="10">
        <f t="shared" si="139"/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140"/>
        <v>11.8161422</v>
      </c>
      <c r="R1480" s="8">
        <f t="shared" si="141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 t="shared" si="138"/>
        <v>41769.165972222225</v>
      </c>
      <c r="K1481">
        <v>1398448389</v>
      </c>
      <c r="L1481" s="10">
        <f t="shared" si="139"/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140"/>
        <v>1.37375</v>
      </c>
      <c r="R1481" s="8">
        <f t="shared" si="141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 t="shared" si="138"/>
        <v>41481.708333333336</v>
      </c>
      <c r="K1482">
        <v>1373408699</v>
      </c>
      <c r="L1482" s="10">
        <f t="shared" si="139"/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140"/>
        <v>1.170404</v>
      </c>
      <c r="R1482" s="8">
        <f t="shared" si="141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0">
        <f t="shared" si="138"/>
        <v>41580.922974537039</v>
      </c>
      <c r="K1483">
        <v>1380838145</v>
      </c>
      <c r="L1483" s="10">
        <f t="shared" si="139"/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140"/>
        <v>2.1000000000000001E-2</v>
      </c>
      <c r="R1483" s="8">
        <f t="shared" si="141"/>
        <v>17.5</v>
      </c>
      <c r="S1483" t="str">
        <f t="shared" si="142"/>
        <v>publishing</v>
      </c>
      <c r="T1483" t="str">
        <f t="shared" si="143"/>
        <v>fiction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 t="shared" si="138"/>
        <v>41159.32708333333</v>
      </c>
      <c r="K1484">
        <v>1345062936</v>
      </c>
      <c r="L1484" s="10">
        <f t="shared" si="139"/>
        <v>41159.32708333333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140"/>
        <v>1E-3</v>
      </c>
      <c r="R1484" s="8">
        <f t="shared" si="141"/>
        <v>5</v>
      </c>
      <c r="S1484" t="str">
        <f t="shared" si="142"/>
        <v>publishing</v>
      </c>
      <c r="T1484" t="str">
        <f t="shared" si="143"/>
        <v>fiction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 t="shared" si="138"/>
        <v>42573.192997685182</v>
      </c>
      <c r="K1485">
        <v>1467002275</v>
      </c>
      <c r="L1485" s="10">
        <f t="shared" si="139"/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140"/>
        <v>7.1428571428571426E-3</v>
      </c>
      <c r="R1485" s="8">
        <f t="shared" si="141"/>
        <v>25</v>
      </c>
      <c r="S1485" t="str">
        <f t="shared" si="142"/>
        <v>publishing</v>
      </c>
      <c r="T1485" t="str">
        <f t="shared" si="143"/>
        <v>fiction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 t="shared" si="138"/>
        <v>41111.618750000001</v>
      </c>
      <c r="K1486">
        <v>1337834963</v>
      </c>
      <c r="L1486" s="10">
        <f t="shared" si="139"/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140"/>
        <v>0</v>
      </c>
      <c r="R1486" s="8">
        <f t="shared" si="141"/>
        <v>0</v>
      </c>
      <c r="S1486" t="str">
        <f t="shared" si="142"/>
        <v>publishing</v>
      </c>
      <c r="T1486" t="str">
        <f t="shared" si="143"/>
        <v>fiction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 t="shared" si="138"/>
        <v>42175.795983796299</v>
      </c>
      <c r="K1487">
        <v>1430939173</v>
      </c>
      <c r="L1487" s="10">
        <f t="shared" si="139"/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140"/>
        <v>2.2388059701492536E-2</v>
      </c>
      <c r="R1487" s="8">
        <f t="shared" si="141"/>
        <v>50</v>
      </c>
      <c r="S1487" t="str">
        <f t="shared" si="142"/>
        <v>publishing</v>
      </c>
      <c r="T1487" t="str">
        <f t="shared" si="143"/>
        <v>fiction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 t="shared" si="138"/>
        <v>42062.168530092589</v>
      </c>
      <c r="K1488">
        <v>1422417761</v>
      </c>
      <c r="L1488" s="10">
        <f t="shared" si="139"/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140"/>
        <v>2.3999999999999998E-3</v>
      </c>
      <c r="R1488" s="8">
        <f t="shared" si="141"/>
        <v>16</v>
      </c>
      <c r="S1488" t="str">
        <f t="shared" si="142"/>
        <v>publishing</v>
      </c>
      <c r="T1488" t="str">
        <f t="shared" si="143"/>
        <v>fiction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 t="shared" si="138"/>
        <v>42584.917488425926</v>
      </c>
      <c r="K1489">
        <v>1467583271</v>
      </c>
      <c r="L1489" s="10">
        <f t="shared" si="139"/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140"/>
        <v>0</v>
      </c>
      <c r="R1489" s="8">
        <f t="shared" si="141"/>
        <v>0</v>
      </c>
      <c r="S1489" t="str">
        <f t="shared" si="142"/>
        <v>publishing</v>
      </c>
      <c r="T1489" t="str">
        <f t="shared" si="143"/>
        <v>fiction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0">
        <f t="shared" si="138"/>
        <v>41644.563194444447</v>
      </c>
      <c r="K1490">
        <v>1386336660</v>
      </c>
      <c r="L1490" s="10">
        <f t="shared" si="139"/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140"/>
        <v>2.4E-2</v>
      </c>
      <c r="R1490" s="8">
        <f t="shared" si="141"/>
        <v>60</v>
      </c>
      <c r="S1490" t="str">
        <f t="shared" si="142"/>
        <v>publishing</v>
      </c>
      <c r="T1490" t="str">
        <f t="shared" si="143"/>
        <v>fiction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 t="shared" si="138"/>
        <v>41228.653379629628</v>
      </c>
      <c r="K1491">
        <v>1350398452</v>
      </c>
      <c r="L1491" s="10">
        <f t="shared" si="139"/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140"/>
        <v>0</v>
      </c>
      <c r="R1491" s="8">
        <f t="shared" si="141"/>
        <v>0</v>
      </c>
      <c r="S1491" t="str">
        <f t="shared" si="142"/>
        <v>publishing</v>
      </c>
      <c r="T1491" t="str">
        <f t="shared" si="143"/>
        <v>fiction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 t="shared" si="138"/>
        <v>41549.561041666668</v>
      </c>
      <c r="K1492">
        <v>1378214874</v>
      </c>
      <c r="L1492" s="10">
        <f t="shared" si="139"/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140"/>
        <v>0.30862068965517242</v>
      </c>
      <c r="R1492" s="8">
        <f t="shared" si="141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 t="shared" si="138"/>
        <v>42050.651388888888</v>
      </c>
      <c r="K1493">
        <v>1418922443</v>
      </c>
      <c r="L1493" s="10">
        <f t="shared" si="139"/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140"/>
        <v>8.3333333333333329E-2</v>
      </c>
      <c r="R1493" s="8">
        <f t="shared" si="141"/>
        <v>100</v>
      </c>
      <c r="S1493" t="str">
        <f t="shared" si="142"/>
        <v>publishing</v>
      </c>
      <c r="T1493" t="str">
        <f t="shared" si="143"/>
        <v>fiction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 t="shared" si="138"/>
        <v>40712.884791666671</v>
      </c>
      <c r="K1494">
        <v>1305839646</v>
      </c>
      <c r="L1494" s="10">
        <f t="shared" si="139"/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140"/>
        <v>7.4999999999999997E-3</v>
      </c>
      <c r="R1494" s="8">
        <f t="shared" si="141"/>
        <v>15</v>
      </c>
      <c r="S1494" t="str">
        <f t="shared" si="142"/>
        <v>publishing</v>
      </c>
      <c r="T1494" t="str">
        <f t="shared" si="143"/>
        <v>fiction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 t="shared" si="138"/>
        <v>41441.866608796299</v>
      </c>
      <c r="K1495">
        <v>1368823675</v>
      </c>
      <c r="L1495" s="10">
        <f t="shared" si="139"/>
        <v>41441.866608796299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140"/>
        <v>0</v>
      </c>
      <c r="R1495" s="8">
        <f t="shared" si="141"/>
        <v>0</v>
      </c>
      <c r="S1495" t="str">
        <f t="shared" si="142"/>
        <v>publishing</v>
      </c>
      <c r="T1495" t="str">
        <f t="shared" si="143"/>
        <v>fiction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 t="shared" si="138"/>
        <v>42097.651388888888</v>
      </c>
      <c r="K1496">
        <v>1425489613</v>
      </c>
      <c r="L1496" s="10">
        <f t="shared" si="139"/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140"/>
        <v>8.8999999999999996E-2</v>
      </c>
      <c r="R1496" s="8">
        <f t="shared" si="141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 t="shared" si="138"/>
        <v>40782.789710648147</v>
      </c>
      <c r="K1497">
        <v>1311879431</v>
      </c>
      <c r="L1497" s="10">
        <f t="shared" si="139"/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140"/>
        <v>0</v>
      </c>
      <c r="R1497" s="8">
        <f t="shared" si="141"/>
        <v>0</v>
      </c>
      <c r="S1497" t="str">
        <f t="shared" si="142"/>
        <v>publishing</v>
      </c>
      <c r="T1497" t="str">
        <f t="shared" si="143"/>
        <v>fiction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 t="shared" si="138"/>
        <v>41898.475219907406</v>
      </c>
      <c r="K1498">
        <v>1405682659</v>
      </c>
      <c r="L1498" s="10">
        <f t="shared" si="139"/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140"/>
        <v>0</v>
      </c>
      <c r="R1498" s="8">
        <f t="shared" si="141"/>
        <v>0</v>
      </c>
      <c r="S1498" t="str">
        <f t="shared" si="142"/>
        <v>publishing</v>
      </c>
      <c r="T1498" t="str">
        <f t="shared" si="143"/>
        <v>fiction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 t="shared" si="138"/>
        <v>41486.821527777778</v>
      </c>
      <c r="K1499">
        <v>1371655522</v>
      </c>
      <c r="L1499" s="10">
        <f t="shared" si="139"/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140"/>
        <v>6.666666666666667E-5</v>
      </c>
      <c r="R1499" s="8">
        <f t="shared" si="141"/>
        <v>1</v>
      </c>
      <c r="S1499" t="str">
        <f t="shared" si="142"/>
        <v>publishing</v>
      </c>
      <c r="T1499" t="str">
        <f t="shared" si="143"/>
        <v>fiction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 t="shared" si="138"/>
        <v>41885.983541666668</v>
      </c>
      <c r="K1500">
        <v>1405899378</v>
      </c>
      <c r="L1500" s="10">
        <f t="shared" si="139"/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140"/>
        <v>1.9E-2</v>
      </c>
      <c r="R1500" s="8">
        <f t="shared" si="141"/>
        <v>19</v>
      </c>
      <c r="S1500" t="str">
        <f t="shared" si="142"/>
        <v>publishing</v>
      </c>
      <c r="T1500" t="str">
        <f t="shared" si="143"/>
        <v>fiction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 t="shared" si="138"/>
        <v>42587.007326388892</v>
      </c>
      <c r="K1501">
        <v>1465171833</v>
      </c>
      <c r="L1501" s="10">
        <f t="shared" si="139"/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140"/>
        <v>2.5000000000000001E-3</v>
      </c>
      <c r="R1501" s="8">
        <f t="shared" si="141"/>
        <v>5</v>
      </c>
      <c r="S1501" t="str">
        <f t="shared" si="142"/>
        <v>publishing</v>
      </c>
      <c r="T1501" t="str">
        <f t="shared" si="143"/>
        <v>fiction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 t="shared" si="138"/>
        <v>41395.904594907406</v>
      </c>
      <c r="K1502">
        <v>1364852557</v>
      </c>
      <c r="L1502" s="10">
        <f t="shared" si="139"/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140"/>
        <v>0.25035714285714283</v>
      </c>
      <c r="R1502" s="8">
        <f t="shared" si="141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0">
        <f t="shared" si="138"/>
        <v>42193.583599537036</v>
      </c>
      <c r="K1503">
        <v>1433772023</v>
      </c>
      <c r="L1503" s="10">
        <f t="shared" si="139"/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140"/>
        <v>1.6633076923076924</v>
      </c>
      <c r="R1503" s="8">
        <f t="shared" si="141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0">
        <f t="shared" si="138"/>
        <v>42454.916666666672</v>
      </c>
      <c r="K1504">
        <v>1456491680</v>
      </c>
      <c r="L1504" s="10">
        <f t="shared" si="139"/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140"/>
        <v>1.0144545454545455</v>
      </c>
      <c r="R1504" s="8">
        <f t="shared" si="141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0">
        <f t="shared" si="138"/>
        <v>42666.347233796296</v>
      </c>
      <c r="K1505">
        <v>1472026801</v>
      </c>
      <c r="L1505" s="10">
        <f t="shared" si="139"/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140"/>
        <v>1.0789146666666667</v>
      </c>
      <c r="R1505" s="8">
        <f t="shared" si="141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0">
        <f t="shared" si="138"/>
        <v>41800.356249999997</v>
      </c>
      <c r="K1506">
        <v>1399996024</v>
      </c>
      <c r="L1506" s="10">
        <f t="shared" si="139"/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140"/>
        <v>2.7793846153846156</v>
      </c>
      <c r="R1506" s="8">
        <f t="shared" si="141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0">
        <f t="shared" si="138"/>
        <v>42451.834027777775</v>
      </c>
      <c r="K1507">
        <v>1455446303</v>
      </c>
      <c r="L1507" s="10">
        <f t="shared" si="139"/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140"/>
        <v>1.0358125</v>
      </c>
      <c r="R1507" s="8">
        <f t="shared" si="141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0">
        <f t="shared" si="138"/>
        <v>41844.785925925928</v>
      </c>
      <c r="K1508">
        <v>1403635904</v>
      </c>
      <c r="L1508" s="10">
        <f t="shared" si="139"/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140"/>
        <v>1.1140000000000001</v>
      </c>
      <c r="R1508" s="8">
        <f t="shared" si="141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 t="shared" si="138"/>
        <v>40313.340277777781</v>
      </c>
      <c r="K1509">
        <v>1268822909</v>
      </c>
      <c r="L1509" s="10">
        <f t="shared" si="139"/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140"/>
        <v>2.15</v>
      </c>
      <c r="R1509" s="8">
        <f t="shared" si="141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 t="shared" si="138"/>
        <v>41817.614363425928</v>
      </c>
      <c r="K1510">
        <v>1401201881</v>
      </c>
      <c r="L1510" s="10">
        <f t="shared" si="139"/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140"/>
        <v>1.1076216216216217</v>
      </c>
      <c r="R1510" s="8">
        <f t="shared" si="141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0">
        <f t="shared" si="138"/>
        <v>42780.957638888889</v>
      </c>
      <c r="K1511">
        <v>1484570885</v>
      </c>
      <c r="L1511" s="10">
        <f t="shared" si="139"/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140"/>
        <v>1.2364125714285714</v>
      </c>
      <c r="R1511" s="8">
        <f t="shared" si="141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0">
        <f t="shared" si="138"/>
        <v>41839.385162037033</v>
      </c>
      <c r="K1512">
        <v>1403169278</v>
      </c>
      <c r="L1512" s="10">
        <f t="shared" si="139"/>
        <v>41839.385162037033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140"/>
        <v>1.0103500000000001</v>
      </c>
      <c r="R1512" s="8">
        <f t="shared" si="141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 t="shared" si="138"/>
        <v>42326.625046296293</v>
      </c>
      <c r="K1513">
        <v>1445263204</v>
      </c>
      <c r="L1513" s="10">
        <f t="shared" si="139"/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140"/>
        <v>1.1179285714285714</v>
      </c>
      <c r="R1513" s="8">
        <f t="shared" si="141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 t="shared" si="138"/>
        <v>42771.684479166666</v>
      </c>
      <c r="K1514">
        <v>1483719939</v>
      </c>
      <c r="L1514" s="10">
        <f t="shared" si="139"/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140"/>
        <v>5.5877142857142861</v>
      </c>
      <c r="R1514" s="8">
        <f t="shared" si="141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0">
        <f t="shared" si="138"/>
        <v>41836.637337962966</v>
      </c>
      <c r="K1515">
        <v>1402931866</v>
      </c>
      <c r="L1515" s="10">
        <f t="shared" si="139"/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140"/>
        <v>1.5001875</v>
      </c>
      <c r="R1515" s="8">
        <f t="shared" si="141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 t="shared" si="138"/>
        <v>42274.597685185188</v>
      </c>
      <c r="K1516">
        <v>1439907640</v>
      </c>
      <c r="L1516" s="10">
        <f t="shared" si="139"/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140"/>
        <v>1.0647599999999999</v>
      </c>
      <c r="R1516" s="8">
        <f t="shared" si="141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0">
        <f t="shared" si="138"/>
        <v>42445.211770833332</v>
      </c>
      <c r="K1517">
        <v>1455516297</v>
      </c>
      <c r="L1517" s="10">
        <f t="shared" si="139"/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140"/>
        <v>1.57189</v>
      </c>
      <c r="R1517" s="8">
        <f t="shared" si="141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 t="shared" si="138"/>
        <v>42649.583333333328</v>
      </c>
      <c r="K1518">
        <v>1473160292</v>
      </c>
      <c r="L1518" s="10">
        <f t="shared" si="139"/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140"/>
        <v>1.0865882352941176</v>
      </c>
      <c r="R1518" s="8">
        <f t="shared" si="141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 t="shared" si="138"/>
        <v>41979.25</v>
      </c>
      <c r="K1519">
        <v>1415194553</v>
      </c>
      <c r="L1519" s="10">
        <f t="shared" si="139"/>
        <v>41979.25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140"/>
        <v>1.6197999999999999</v>
      </c>
      <c r="R1519" s="8">
        <f t="shared" si="141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 t="shared" si="138"/>
        <v>41790.8200462963</v>
      </c>
      <c r="K1520">
        <v>1398973252</v>
      </c>
      <c r="L1520" s="10">
        <f t="shared" si="139"/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140"/>
        <v>2.0536666666666665</v>
      </c>
      <c r="R1520" s="8">
        <f t="shared" si="141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 t="shared" si="138"/>
        <v>41810.915972222225</v>
      </c>
      <c r="K1521">
        <v>1400867283</v>
      </c>
      <c r="L1521" s="10">
        <f t="shared" si="139"/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140"/>
        <v>1.033638888888889</v>
      </c>
      <c r="R1521" s="8">
        <f t="shared" si="141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 t="shared" si="138"/>
        <v>41992.166666666672</v>
      </c>
      <c r="K1522">
        <v>1415824513</v>
      </c>
      <c r="L1522" s="10">
        <f t="shared" si="139"/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140"/>
        <v>1.0347222222222223</v>
      </c>
      <c r="R1522" s="8">
        <f t="shared" si="141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 t="shared" si="138"/>
        <v>42528.167719907404</v>
      </c>
      <c r="K1523">
        <v>1462248091</v>
      </c>
      <c r="L1523" s="10">
        <f t="shared" si="139"/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140"/>
        <v>1.0681333333333334</v>
      </c>
      <c r="R1523" s="8">
        <f t="shared" si="141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 t="shared" si="138"/>
        <v>41929.830312500002</v>
      </c>
      <c r="K1524">
        <v>1410983739</v>
      </c>
      <c r="L1524" s="10">
        <f t="shared" si="139"/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140"/>
        <v>1.3896574712643677</v>
      </c>
      <c r="R1524" s="8">
        <f t="shared" si="141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 t="shared" si="138"/>
        <v>41996</v>
      </c>
      <c r="K1525">
        <v>1416592916</v>
      </c>
      <c r="L1525" s="10">
        <f t="shared" si="139"/>
        <v>41996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140"/>
        <v>1.2484324324324325</v>
      </c>
      <c r="R1525" s="8">
        <f t="shared" si="141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0">
        <f t="shared" si="138"/>
        <v>42786.501041666663</v>
      </c>
      <c r="K1526">
        <v>1485000090</v>
      </c>
      <c r="L1526" s="10">
        <f t="shared" si="139"/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140"/>
        <v>2.0699999999999998</v>
      </c>
      <c r="R1526" s="8">
        <f t="shared" si="141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 t="shared" si="138"/>
        <v>42600.702986111108</v>
      </c>
      <c r="K1527">
        <v>1468947138</v>
      </c>
      <c r="L1527" s="10">
        <f t="shared" si="139"/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140"/>
        <v>1.7400576923076922</v>
      </c>
      <c r="R1527" s="8">
        <f t="shared" si="141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 t="shared" si="138"/>
        <v>42388.276006944448</v>
      </c>
      <c r="K1528">
        <v>1448951847</v>
      </c>
      <c r="L1528" s="10">
        <f t="shared" si="139"/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140"/>
        <v>1.2032608695652174</v>
      </c>
      <c r="R1528" s="8">
        <f t="shared" si="141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 t="shared" si="138"/>
        <v>42808.558865740735</v>
      </c>
      <c r="K1529">
        <v>1487082286</v>
      </c>
      <c r="L1529" s="10">
        <f t="shared" si="139"/>
        <v>42808.558865740735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140"/>
        <v>1.1044428571428573</v>
      </c>
      <c r="R1529" s="8">
        <f t="shared" si="141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 t="shared" si="138"/>
        <v>42767</v>
      </c>
      <c r="K1530">
        <v>1483292122</v>
      </c>
      <c r="L1530" s="10">
        <f t="shared" si="139"/>
        <v>42767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140"/>
        <v>2.8156666666666665</v>
      </c>
      <c r="R1530" s="8">
        <f t="shared" si="141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 t="shared" si="138"/>
        <v>42082.587037037039</v>
      </c>
      <c r="K1531">
        <v>1424185520</v>
      </c>
      <c r="L1531" s="10">
        <f t="shared" si="139"/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140"/>
        <v>1.0067894736842105</v>
      </c>
      <c r="R1531" s="8">
        <f t="shared" si="141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 t="shared" si="138"/>
        <v>42300.767303240747</v>
      </c>
      <c r="K1532">
        <v>1443464695</v>
      </c>
      <c r="L1532" s="10">
        <f t="shared" si="139"/>
        <v>42300.767303240747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140"/>
        <v>1.3482571428571428</v>
      </c>
      <c r="R1532" s="8">
        <f t="shared" si="141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 t="shared" si="138"/>
        <v>41974.125</v>
      </c>
      <c r="K1533">
        <v>1414610126</v>
      </c>
      <c r="L1533" s="10">
        <f t="shared" si="139"/>
        <v>41974.125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140"/>
        <v>1.7595744680851064</v>
      </c>
      <c r="R1533" s="8">
        <f t="shared" si="141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0">
        <f t="shared" si="138"/>
        <v>42415.625</v>
      </c>
      <c r="K1534">
        <v>1453461865</v>
      </c>
      <c r="L1534" s="10">
        <f t="shared" si="139"/>
        <v>42415.625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140"/>
        <v>4.8402000000000003</v>
      </c>
      <c r="R1534" s="8">
        <f t="shared" si="141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 t="shared" si="138"/>
        <v>42492.165972222225</v>
      </c>
      <c r="K1535">
        <v>1457913777</v>
      </c>
      <c r="L1535" s="10">
        <f t="shared" si="139"/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140"/>
        <v>1.4514</v>
      </c>
      <c r="R1535" s="8">
        <f t="shared" si="141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 t="shared" si="138"/>
        <v>42251.67432870371</v>
      </c>
      <c r="K1536">
        <v>1438791062</v>
      </c>
      <c r="L1536" s="10">
        <f t="shared" si="139"/>
        <v>42251.67432870371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140"/>
        <v>4.1773333333333333</v>
      </c>
      <c r="R1536" s="8">
        <f t="shared" si="141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 t="shared" si="138"/>
        <v>42513.916666666672</v>
      </c>
      <c r="K1537">
        <v>1461527631</v>
      </c>
      <c r="L1537" s="10">
        <f t="shared" si="139"/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140"/>
        <v>1.3242499999999999</v>
      </c>
      <c r="R1537" s="8">
        <f t="shared" si="141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 t="shared" si="138"/>
        <v>42243.802199074074</v>
      </c>
      <c r="K1538">
        <v>1438110910</v>
      </c>
      <c r="L1538" s="10">
        <f t="shared" si="139"/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6">
        <f t="shared" si="140"/>
        <v>2.5030841666666666</v>
      </c>
      <c r="R1538" s="8">
        <f t="shared" si="141"/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0">
        <f t="shared" ref="J1539:J1602" si="144">I1539/60/60/24 + DATE(1970,1,1)</f>
        <v>42588.75</v>
      </c>
      <c r="K1539">
        <v>1467358427</v>
      </c>
      <c r="L1539" s="10">
        <f t="shared" ref="L1539:L1602" si="145">I1539/60/60/24 + DATE(1970,1,1)</f>
        <v>42588.75</v>
      </c>
      <c r="M1539" t="b">
        <v>1</v>
      </c>
      <c r="N1539">
        <v>224</v>
      </c>
      <c r="O1539" t="b">
        <v>1</v>
      </c>
      <c r="P1539" t="s">
        <v>8285</v>
      </c>
      <c r="Q1539" s="6">
        <f t="shared" ref="Q1539:Q1602" si="146">E1539/D1539</f>
        <v>1.7989999999999999</v>
      </c>
      <c r="R1539" s="8">
        <f t="shared" ref="R1539:R1602" si="147">IFERROR(E1539/N1539,0)</f>
        <v>96.375</v>
      </c>
      <c r="S1539" t="str">
        <f t="shared" ref="S1539:S1602" si="148">LEFT(P1539,SEARCH("/",P1539)-1)</f>
        <v>photography</v>
      </c>
      <c r="T1539" t="str">
        <f t="shared" ref="T1539:T1602" si="149">RIGHT(P1539,LEN(P1539)-SEARCH("/",P1539))</f>
        <v>photobooks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 t="shared" si="144"/>
        <v>42026.782060185185</v>
      </c>
      <c r="K1540">
        <v>1418064370</v>
      </c>
      <c r="L1540" s="10">
        <f t="shared" si="145"/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si="146"/>
        <v>1.0262857142857142</v>
      </c>
      <c r="R1540" s="8">
        <f t="shared" si="147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 t="shared" si="144"/>
        <v>42738.919201388882</v>
      </c>
      <c r="K1541">
        <v>1480629819</v>
      </c>
      <c r="L1541" s="10">
        <f t="shared" si="145"/>
        <v>42738.919201388882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146"/>
        <v>1.359861</v>
      </c>
      <c r="R1541" s="8">
        <f t="shared" si="147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 t="shared" si="144"/>
        <v>41969.052083333328</v>
      </c>
      <c r="K1542">
        <v>1414368616</v>
      </c>
      <c r="L1542" s="10">
        <f t="shared" si="145"/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146"/>
        <v>1.1786666666666668</v>
      </c>
      <c r="R1542" s="8">
        <f t="shared" si="147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 t="shared" si="144"/>
        <v>42004.712245370371</v>
      </c>
      <c r="K1543">
        <v>1417453538</v>
      </c>
      <c r="L1543" s="10">
        <f t="shared" si="145"/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146"/>
        <v>3.3333333333333332E-4</v>
      </c>
      <c r="R1543" s="8">
        <f t="shared" si="147"/>
        <v>3</v>
      </c>
      <c r="S1543" t="str">
        <f t="shared" si="148"/>
        <v>photography</v>
      </c>
      <c r="T1543" t="str">
        <f t="shared" si="149"/>
        <v>nature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0">
        <f t="shared" si="144"/>
        <v>42185.996527777781</v>
      </c>
      <c r="K1544">
        <v>1434412500</v>
      </c>
      <c r="L1544" s="10">
        <f t="shared" si="145"/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146"/>
        <v>0.04</v>
      </c>
      <c r="R1544" s="8">
        <f t="shared" si="147"/>
        <v>20</v>
      </c>
      <c r="S1544" t="str">
        <f t="shared" si="148"/>
        <v>photography</v>
      </c>
      <c r="T1544" t="str">
        <f t="shared" si="149"/>
        <v>nature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 t="shared" si="144"/>
        <v>41965.551319444443</v>
      </c>
      <c r="K1545">
        <v>1414066434</v>
      </c>
      <c r="L1545" s="10">
        <f t="shared" si="145"/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146"/>
        <v>4.4444444444444444E-3</v>
      </c>
      <c r="R1545" s="8">
        <f t="shared" si="147"/>
        <v>10</v>
      </c>
      <c r="S1545" t="str">
        <f t="shared" si="148"/>
        <v>photography</v>
      </c>
      <c r="T1545" t="str">
        <f t="shared" si="149"/>
        <v>nature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 t="shared" si="144"/>
        <v>42095.012499999997</v>
      </c>
      <c r="K1546">
        <v>1424222024</v>
      </c>
      <c r="L1546" s="10">
        <f t="shared" si="145"/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146"/>
        <v>0</v>
      </c>
      <c r="R1546" s="8">
        <f t="shared" si="147"/>
        <v>0</v>
      </c>
      <c r="S1546" t="str">
        <f t="shared" si="148"/>
        <v>photography</v>
      </c>
      <c r="T1546" t="str">
        <f t="shared" si="149"/>
        <v>nature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 t="shared" si="144"/>
        <v>42065.886111111111</v>
      </c>
      <c r="K1547">
        <v>1422393234</v>
      </c>
      <c r="L1547" s="10">
        <f t="shared" si="145"/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146"/>
        <v>3.3333333333333332E-4</v>
      </c>
      <c r="R1547" s="8">
        <f t="shared" si="147"/>
        <v>1</v>
      </c>
      <c r="S1547" t="str">
        <f t="shared" si="148"/>
        <v>photography</v>
      </c>
      <c r="T1547" t="str">
        <f t="shared" si="149"/>
        <v>nature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0">
        <f t="shared" si="144"/>
        <v>41899.212951388887</v>
      </c>
      <c r="K1548">
        <v>1405746399</v>
      </c>
      <c r="L1548" s="10">
        <f t="shared" si="145"/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146"/>
        <v>0.28899999999999998</v>
      </c>
      <c r="R1548" s="8">
        <f t="shared" si="147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 t="shared" si="144"/>
        <v>42789.426875000005</v>
      </c>
      <c r="K1549">
        <v>1487240082</v>
      </c>
      <c r="L1549" s="10">
        <f t="shared" si="145"/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146"/>
        <v>0</v>
      </c>
      <c r="R1549" s="8">
        <f t="shared" si="147"/>
        <v>0</v>
      </c>
      <c r="S1549" t="str">
        <f t="shared" si="148"/>
        <v>photography</v>
      </c>
      <c r="T1549" t="str">
        <f t="shared" si="149"/>
        <v>nature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 t="shared" si="144"/>
        <v>42316.923842592587</v>
      </c>
      <c r="K1550">
        <v>1444425020</v>
      </c>
      <c r="L1550" s="10">
        <f t="shared" si="145"/>
        <v>42316.923842592587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146"/>
        <v>8.5714285714285715E-2</v>
      </c>
      <c r="R1550" s="8">
        <f t="shared" si="147"/>
        <v>60</v>
      </c>
      <c r="S1550" t="str">
        <f t="shared" si="148"/>
        <v>photography</v>
      </c>
      <c r="T1550" t="str">
        <f t="shared" si="149"/>
        <v>nature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 t="shared" si="144"/>
        <v>42311.177766203706</v>
      </c>
      <c r="K1551">
        <v>1443928559</v>
      </c>
      <c r="L1551" s="10">
        <f t="shared" si="145"/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146"/>
        <v>0.34</v>
      </c>
      <c r="R1551" s="8">
        <f t="shared" si="147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0">
        <f t="shared" si="144"/>
        <v>42502.449467592596</v>
      </c>
      <c r="K1552">
        <v>1460458034</v>
      </c>
      <c r="L1552" s="10">
        <f t="shared" si="145"/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146"/>
        <v>0.13466666666666666</v>
      </c>
      <c r="R1552" s="8">
        <f t="shared" si="147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 t="shared" si="144"/>
        <v>42151.824525462958</v>
      </c>
      <c r="K1553">
        <v>1430164039</v>
      </c>
      <c r="L1553" s="10">
        <f t="shared" si="145"/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146"/>
        <v>0</v>
      </c>
      <c r="R1553" s="8">
        <f t="shared" si="147"/>
        <v>0</v>
      </c>
      <c r="S1553" t="str">
        <f t="shared" si="148"/>
        <v>photography</v>
      </c>
      <c r="T1553" t="str">
        <f t="shared" si="149"/>
        <v>nature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 t="shared" si="144"/>
        <v>41913.165972222225</v>
      </c>
      <c r="K1554">
        <v>1410366708</v>
      </c>
      <c r="L1554" s="10">
        <f t="shared" si="145"/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146"/>
        <v>0.49186046511627907</v>
      </c>
      <c r="R1554" s="8">
        <f t="shared" si="147"/>
        <v>132.1875</v>
      </c>
      <c r="S1554" t="str">
        <f t="shared" si="148"/>
        <v>photography</v>
      </c>
      <c r="T1554" t="str">
        <f t="shared" si="149"/>
        <v>nature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 t="shared" si="144"/>
        <v>42249.282951388886</v>
      </c>
      <c r="K1555">
        <v>1438584447</v>
      </c>
      <c r="L1555" s="10">
        <f t="shared" si="145"/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146"/>
        <v>0</v>
      </c>
      <c r="R1555" s="8">
        <f t="shared" si="147"/>
        <v>0</v>
      </c>
      <c r="S1555" t="str">
        <f t="shared" si="148"/>
        <v>photography</v>
      </c>
      <c r="T1555" t="str">
        <f t="shared" si="149"/>
        <v>nature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0">
        <f t="shared" si="144"/>
        <v>42218.252199074079</v>
      </c>
      <c r="K1556">
        <v>1435903390</v>
      </c>
      <c r="L1556" s="10">
        <f t="shared" si="145"/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146"/>
        <v>0</v>
      </c>
      <c r="R1556" s="8">
        <f t="shared" si="147"/>
        <v>0</v>
      </c>
      <c r="S1556" t="str">
        <f t="shared" si="148"/>
        <v>photography</v>
      </c>
      <c r="T1556" t="str">
        <f t="shared" si="149"/>
        <v>nature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 t="shared" si="144"/>
        <v>42264.708333333328</v>
      </c>
      <c r="K1557">
        <v>1440513832</v>
      </c>
      <c r="L1557" s="10">
        <f t="shared" si="145"/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146"/>
        <v>0</v>
      </c>
      <c r="R1557" s="8">
        <f t="shared" si="147"/>
        <v>0</v>
      </c>
      <c r="S1557" t="str">
        <f t="shared" si="148"/>
        <v>photography</v>
      </c>
      <c r="T1557" t="str">
        <f t="shared" si="149"/>
        <v>nature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0">
        <f t="shared" si="144"/>
        <v>42555.153055555551</v>
      </c>
      <c r="K1558">
        <v>1465011624</v>
      </c>
      <c r="L1558" s="10">
        <f t="shared" si="145"/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146"/>
        <v>0.45133333333333331</v>
      </c>
      <c r="R1558" s="8">
        <f t="shared" si="147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 t="shared" si="144"/>
        <v>41902.65315972222</v>
      </c>
      <c r="K1559">
        <v>1408549233</v>
      </c>
      <c r="L1559" s="10">
        <f t="shared" si="145"/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146"/>
        <v>0.04</v>
      </c>
      <c r="R1559" s="8">
        <f t="shared" si="147"/>
        <v>100</v>
      </c>
      <c r="S1559" t="str">
        <f t="shared" si="148"/>
        <v>photography</v>
      </c>
      <c r="T1559" t="str">
        <f t="shared" si="149"/>
        <v>nature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0">
        <f t="shared" si="144"/>
        <v>42244.508333333331</v>
      </c>
      <c r="K1560">
        <v>1435656759</v>
      </c>
      <c r="L1560" s="10">
        <f t="shared" si="145"/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146"/>
        <v>4.6666666666666669E-2</v>
      </c>
      <c r="R1560" s="8">
        <f t="shared" si="147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 t="shared" si="144"/>
        <v>42123.05322916666</v>
      </c>
      <c r="K1561">
        <v>1428974199</v>
      </c>
      <c r="L1561" s="10">
        <f t="shared" si="145"/>
        <v>42123.05322916666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146"/>
        <v>3.3333333333333335E-3</v>
      </c>
      <c r="R1561" s="8">
        <f t="shared" si="147"/>
        <v>50</v>
      </c>
      <c r="S1561" t="str">
        <f t="shared" si="148"/>
        <v>photography</v>
      </c>
      <c r="T1561" t="str">
        <f t="shared" si="149"/>
        <v>nature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 t="shared" si="144"/>
        <v>41956.062418981484</v>
      </c>
      <c r="K1562">
        <v>1414110593</v>
      </c>
      <c r="L1562" s="10">
        <f t="shared" si="145"/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146"/>
        <v>3.7600000000000001E-2</v>
      </c>
      <c r="R1562" s="8">
        <f t="shared" si="147"/>
        <v>23.5</v>
      </c>
      <c r="S1562" t="str">
        <f t="shared" si="148"/>
        <v>photography</v>
      </c>
      <c r="T1562" t="str">
        <f t="shared" si="149"/>
        <v>nature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 t="shared" si="144"/>
        <v>41585.083368055559</v>
      </c>
      <c r="K1563">
        <v>1381194003</v>
      </c>
      <c r="L1563" s="10">
        <f t="shared" si="145"/>
        <v>41585.083368055559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146"/>
        <v>6.7000000000000002E-3</v>
      </c>
      <c r="R1563" s="8">
        <f t="shared" si="147"/>
        <v>67</v>
      </c>
      <c r="S1563" t="str">
        <f t="shared" si="148"/>
        <v>publishing</v>
      </c>
      <c r="T1563" t="str">
        <f t="shared" si="149"/>
        <v>art books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 t="shared" si="144"/>
        <v>40149.034722222219</v>
      </c>
      <c r="K1564">
        <v>1253712916</v>
      </c>
      <c r="L1564" s="10">
        <f t="shared" si="145"/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146"/>
        <v>0</v>
      </c>
      <c r="R1564" s="8">
        <f t="shared" si="147"/>
        <v>0</v>
      </c>
      <c r="S1564" t="str">
        <f t="shared" si="148"/>
        <v>publishing</v>
      </c>
      <c r="T1564" t="str">
        <f t="shared" si="149"/>
        <v>art books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0">
        <f t="shared" si="144"/>
        <v>41712.700821759259</v>
      </c>
      <c r="K1565">
        <v>1389635351</v>
      </c>
      <c r="L1565" s="10">
        <f t="shared" si="145"/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146"/>
        <v>1.4166666666666666E-2</v>
      </c>
      <c r="R1565" s="8">
        <f t="shared" si="147"/>
        <v>42.5</v>
      </c>
      <c r="S1565" t="str">
        <f t="shared" si="148"/>
        <v>publishing</v>
      </c>
      <c r="T1565" t="str">
        <f t="shared" si="149"/>
        <v>art books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 t="shared" si="144"/>
        <v>42152.836805555555</v>
      </c>
      <c r="K1566">
        <v>1430124509</v>
      </c>
      <c r="L1566" s="10">
        <f t="shared" si="145"/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146"/>
        <v>1E-3</v>
      </c>
      <c r="R1566" s="8">
        <f t="shared" si="147"/>
        <v>10</v>
      </c>
      <c r="S1566" t="str">
        <f t="shared" si="148"/>
        <v>publishing</v>
      </c>
      <c r="T1566" t="str">
        <f t="shared" si="149"/>
        <v>art books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 t="shared" si="144"/>
        <v>40702.729872685188</v>
      </c>
      <c r="K1567">
        <v>1304962261</v>
      </c>
      <c r="L1567" s="10">
        <f t="shared" si="145"/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146"/>
        <v>2.5000000000000001E-2</v>
      </c>
      <c r="R1567" s="8">
        <f t="shared" si="147"/>
        <v>100</v>
      </c>
      <c r="S1567" t="str">
        <f t="shared" si="148"/>
        <v>publishing</v>
      </c>
      <c r="T1567" t="str">
        <f t="shared" si="149"/>
        <v>art books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 t="shared" si="144"/>
        <v>42578.916666666672</v>
      </c>
      <c r="K1568">
        <v>1467151204</v>
      </c>
      <c r="L1568" s="10">
        <f t="shared" si="145"/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146"/>
        <v>0.21249999999999999</v>
      </c>
      <c r="R1568" s="8">
        <f t="shared" si="147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 t="shared" si="144"/>
        <v>41687</v>
      </c>
      <c r="K1569">
        <v>1391293745</v>
      </c>
      <c r="L1569" s="10">
        <f t="shared" si="145"/>
        <v>41687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146"/>
        <v>4.1176470588235294E-2</v>
      </c>
      <c r="R1569" s="8">
        <f t="shared" si="147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 t="shared" si="144"/>
        <v>41997.062326388885</v>
      </c>
      <c r="K1570">
        <v>1416360585</v>
      </c>
      <c r="L1570" s="10">
        <f t="shared" si="145"/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146"/>
        <v>0.13639999999999999</v>
      </c>
      <c r="R1570" s="8">
        <f t="shared" si="147"/>
        <v>155</v>
      </c>
      <c r="S1570" t="str">
        <f t="shared" si="148"/>
        <v>publishing</v>
      </c>
      <c r="T1570" t="str">
        <f t="shared" si="149"/>
        <v>art books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 t="shared" si="144"/>
        <v>41419.679560185185</v>
      </c>
      <c r="K1571">
        <v>1366906714</v>
      </c>
      <c r="L1571" s="10">
        <f t="shared" si="145"/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146"/>
        <v>0</v>
      </c>
      <c r="R1571" s="8">
        <f t="shared" si="147"/>
        <v>0</v>
      </c>
      <c r="S1571" t="str">
        <f t="shared" si="148"/>
        <v>publishing</v>
      </c>
      <c r="T1571" t="str">
        <f t="shared" si="149"/>
        <v>art books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 t="shared" si="144"/>
        <v>42468.771782407406</v>
      </c>
      <c r="K1572">
        <v>1457551882</v>
      </c>
      <c r="L1572" s="10">
        <f t="shared" si="145"/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146"/>
        <v>0.41399999999999998</v>
      </c>
      <c r="R1572" s="8">
        <f t="shared" si="147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0">
        <f t="shared" si="144"/>
        <v>42174.769479166673</v>
      </c>
      <c r="K1573">
        <v>1432146483</v>
      </c>
      <c r="L1573" s="10">
        <f t="shared" si="145"/>
        <v>42174.769479166673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146"/>
        <v>6.6115702479338841E-3</v>
      </c>
      <c r="R1573" s="8">
        <f t="shared" si="147"/>
        <v>20</v>
      </c>
      <c r="S1573" t="str">
        <f t="shared" si="148"/>
        <v>publishing</v>
      </c>
      <c r="T1573" t="str">
        <f t="shared" si="149"/>
        <v>art books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0">
        <f t="shared" si="144"/>
        <v>42428.999305555553</v>
      </c>
      <c r="K1574">
        <v>1454546859</v>
      </c>
      <c r="L1574" s="10">
        <f t="shared" si="145"/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146"/>
        <v>0.05</v>
      </c>
      <c r="R1574" s="8">
        <f t="shared" si="147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0">
        <f t="shared" si="144"/>
        <v>42826.165972222225</v>
      </c>
      <c r="K1575">
        <v>1487548802</v>
      </c>
      <c r="L1575" s="10">
        <f t="shared" si="145"/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146"/>
        <v>2.4777777777777777E-2</v>
      </c>
      <c r="R1575" s="8">
        <f t="shared" si="147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 t="shared" si="144"/>
        <v>42052.927418981482</v>
      </c>
      <c r="K1576">
        <v>1421187329</v>
      </c>
      <c r="L1576" s="10">
        <f t="shared" si="145"/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146"/>
        <v>5.0599999999999999E-2</v>
      </c>
      <c r="R1576" s="8">
        <f t="shared" si="147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 t="shared" si="144"/>
        <v>41829.524259259262</v>
      </c>
      <c r="K1577">
        <v>1402317296</v>
      </c>
      <c r="L1577" s="10">
        <f t="shared" si="145"/>
        <v>41829.524259259262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146"/>
        <v>0.2291</v>
      </c>
      <c r="R1577" s="8">
        <f t="shared" si="147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 t="shared" si="144"/>
        <v>42185.879259259258</v>
      </c>
      <c r="K1578">
        <v>1431810368</v>
      </c>
      <c r="L1578" s="10">
        <f t="shared" si="145"/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146"/>
        <v>0.13</v>
      </c>
      <c r="R1578" s="8">
        <f t="shared" si="147"/>
        <v>65</v>
      </c>
      <c r="S1578" t="str">
        <f t="shared" si="148"/>
        <v>publishing</v>
      </c>
      <c r="T1578" t="str">
        <f t="shared" si="149"/>
        <v>art books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 t="shared" si="144"/>
        <v>41114.847777777781</v>
      </c>
      <c r="K1579">
        <v>1337977248</v>
      </c>
      <c r="L1579" s="10">
        <f t="shared" si="145"/>
        <v>41114.847777777781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146"/>
        <v>5.4999999999999997E-3</v>
      </c>
      <c r="R1579" s="8">
        <f t="shared" si="147"/>
        <v>27.5</v>
      </c>
      <c r="S1579" t="str">
        <f t="shared" si="148"/>
        <v>publishing</v>
      </c>
      <c r="T1579" t="str">
        <f t="shared" si="149"/>
        <v>art books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 t="shared" si="144"/>
        <v>40423.083333333336</v>
      </c>
      <c r="K1580">
        <v>1281317691</v>
      </c>
      <c r="L1580" s="10">
        <f t="shared" si="145"/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146"/>
        <v>0.10806536636794939</v>
      </c>
      <c r="R1580" s="8">
        <f t="shared" si="147"/>
        <v>51.25</v>
      </c>
      <c r="S1580" t="str">
        <f t="shared" si="148"/>
        <v>publishing</v>
      </c>
      <c r="T1580" t="str">
        <f t="shared" si="149"/>
        <v>art books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 t="shared" si="144"/>
        <v>41514.996423611112</v>
      </c>
      <c r="K1581">
        <v>1374882891</v>
      </c>
      <c r="L1581" s="10">
        <f t="shared" si="145"/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146"/>
        <v>8.4008400840084006E-3</v>
      </c>
      <c r="R1581" s="8">
        <f t="shared" si="147"/>
        <v>14</v>
      </c>
      <c r="S1581" t="str">
        <f t="shared" si="148"/>
        <v>publishing</v>
      </c>
      <c r="T1581" t="str">
        <f t="shared" si="149"/>
        <v>art books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 t="shared" si="144"/>
        <v>41050.050069444449</v>
      </c>
      <c r="K1582">
        <v>1332378726</v>
      </c>
      <c r="L1582" s="10">
        <f t="shared" si="145"/>
        <v>41050.050069444449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146"/>
        <v>0</v>
      </c>
      <c r="R1582" s="8">
        <f t="shared" si="147"/>
        <v>0</v>
      </c>
      <c r="S1582" t="str">
        <f t="shared" si="148"/>
        <v>publishing</v>
      </c>
      <c r="T1582" t="str">
        <f t="shared" si="149"/>
        <v>art books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0">
        <f t="shared" si="144"/>
        <v>42357.448958333334</v>
      </c>
      <c r="K1583">
        <v>1447757190</v>
      </c>
      <c r="L1583" s="10">
        <f t="shared" si="145"/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146"/>
        <v>5.0000000000000001E-3</v>
      </c>
      <c r="R1583" s="8">
        <f t="shared" si="147"/>
        <v>5</v>
      </c>
      <c r="S1583" t="str">
        <f t="shared" si="148"/>
        <v>photography</v>
      </c>
      <c r="T1583" t="str">
        <f t="shared" si="149"/>
        <v>places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 t="shared" si="144"/>
        <v>42303.888888888891</v>
      </c>
      <c r="K1584">
        <v>1440961053</v>
      </c>
      <c r="L1584" s="10">
        <f t="shared" si="145"/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146"/>
        <v>9.2999999999999999E-2</v>
      </c>
      <c r="R1584" s="8">
        <f t="shared" si="147"/>
        <v>31</v>
      </c>
      <c r="S1584" t="str">
        <f t="shared" si="148"/>
        <v>photography</v>
      </c>
      <c r="T1584" t="str">
        <f t="shared" si="149"/>
        <v>places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0">
        <f t="shared" si="144"/>
        <v>41907.904988425929</v>
      </c>
      <c r="K1585">
        <v>1409089391</v>
      </c>
      <c r="L1585" s="10">
        <f t="shared" si="145"/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146"/>
        <v>7.5000000000000002E-4</v>
      </c>
      <c r="R1585" s="8">
        <f t="shared" si="147"/>
        <v>15</v>
      </c>
      <c r="S1585" t="str">
        <f t="shared" si="148"/>
        <v>photography</v>
      </c>
      <c r="T1585" t="str">
        <f t="shared" si="149"/>
        <v>places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 t="shared" si="144"/>
        <v>41789.649317129632</v>
      </c>
      <c r="K1586">
        <v>1400600101</v>
      </c>
      <c r="L1586" s="10">
        <f t="shared" si="145"/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146"/>
        <v>0</v>
      </c>
      <c r="R1586" s="8">
        <f t="shared" si="147"/>
        <v>0</v>
      </c>
      <c r="S1586" t="str">
        <f t="shared" si="148"/>
        <v>photography</v>
      </c>
      <c r="T1586" t="str">
        <f t="shared" si="149"/>
        <v>places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0">
        <f t="shared" si="144"/>
        <v>42729.458333333328</v>
      </c>
      <c r="K1587">
        <v>1480800568</v>
      </c>
      <c r="L1587" s="10">
        <f t="shared" si="145"/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146"/>
        <v>0.79</v>
      </c>
      <c r="R1587" s="8">
        <f t="shared" si="147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 t="shared" si="144"/>
        <v>42099.062754629631</v>
      </c>
      <c r="K1588">
        <v>1425609022</v>
      </c>
      <c r="L1588" s="10">
        <f t="shared" si="145"/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146"/>
        <v>0</v>
      </c>
      <c r="R1588" s="8">
        <f t="shared" si="147"/>
        <v>0</v>
      </c>
      <c r="S1588" t="str">
        <f t="shared" si="148"/>
        <v>photography</v>
      </c>
      <c r="T1588" t="str">
        <f t="shared" si="149"/>
        <v>places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 t="shared" si="144"/>
        <v>41986.950983796298</v>
      </c>
      <c r="K1589">
        <v>1415918965</v>
      </c>
      <c r="L1589" s="10">
        <f t="shared" si="145"/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146"/>
        <v>1.3333333333333334E-4</v>
      </c>
      <c r="R1589" s="8">
        <f t="shared" si="147"/>
        <v>1</v>
      </c>
      <c r="S1589" t="str">
        <f t="shared" si="148"/>
        <v>photography</v>
      </c>
      <c r="T1589" t="str">
        <f t="shared" si="149"/>
        <v>places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 t="shared" si="144"/>
        <v>42035.841666666667</v>
      </c>
      <c r="K1590">
        <v>1420091999</v>
      </c>
      <c r="L1590" s="10">
        <f t="shared" si="145"/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146"/>
        <v>0</v>
      </c>
      <c r="R1590" s="8">
        <f t="shared" si="147"/>
        <v>0</v>
      </c>
      <c r="S1590" t="str">
        <f t="shared" si="148"/>
        <v>photography</v>
      </c>
      <c r="T1590" t="str">
        <f t="shared" si="149"/>
        <v>places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 t="shared" si="144"/>
        <v>42286.984791666662</v>
      </c>
      <c r="K1591">
        <v>1441841886</v>
      </c>
      <c r="L1591" s="10">
        <f t="shared" si="145"/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146"/>
        <v>0</v>
      </c>
      <c r="R1591" s="8">
        <f t="shared" si="147"/>
        <v>0</v>
      </c>
      <c r="S1591" t="str">
        <f t="shared" si="148"/>
        <v>photography</v>
      </c>
      <c r="T1591" t="str">
        <f t="shared" si="149"/>
        <v>places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0">
        <f t="shared" si="144"/>
        <v>42270.857222222221</v>
      </c>
      <c r="K1592">
        <v>1440448464</v>
      </c>
      <c r="L1592" s="10">
        <f t="shared" si="145"/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146"/>
        <v>1.7000000000000001E-2</v>
      </c>
      <c r="R1592" s="8">
        <f t="shared" si="147"/>
        <v>510</v>
      </c>
      <c r="S1592" t="str">
        <f t="shared" si="148"/>
        <v>photography</v>
      </c>
      <c r="T1592" t="str">
        <f t="shared" si="149"/>
        <v>places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0">
        <f t="shared" si="144"/>
        <v>42463.68450231482</v>
      </c>
      <c r="K1593">
        <v>1457112341</v>
      </c>
      <c r="L1593" s="10">
        <f t="shared" si="145"/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146"/>
        <v>0.29228571428571426</v>
      </c>
      <c r="R1593" s="8">
        <f t="shared" si="147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 t="shared" si="144"/>
        <v>42091.031076388885</v>
      </c>
      <c r="K1594">
        <v>1423619085</v>
      </c>
      <c r="L1594" s="10">
        <f t="shared" si="145"/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146"/>
        <v>0</v>
      </c>
      <c r="R1594" s="8">
        <f t="shared" si="147"/>
        <v>0</v>
      </c>
      <c r="S1594" t="str">
        <f t="shared" si="148"/>
        <v>photography</v>
      </c>
      <c r="T1594" t="str">
        <f t="shared" si="149"/>
        <v>places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 t="shared" si="144"/>
        <v>42063.845543981486</v>
      </c>
      <c r="K1595">
        <v>1422562655</v>
      </c>
      <c r="L1595" s="10">
        <f t="shared" si="145"/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146"/>
        <v>1.3636363636363637E-4</v>
      </c>
      <c r="R1595" s="8">
        <f t="shared" si="147"/>
        <v>1</v>
      </c>
      <c r="S1595" t="str">
        <f t="shared" si="148"/>
        <v>photography</v>
      </c>
      <c r="T1595" t="str">
        <f t="shared" si="149"/>
        <v>places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 t="shared" si="144"/>
        <v>42505.681249999994</v>
      </c>
      <c r="K1596">
        <v>1458147982</v>
      </c>
      <c r="L1596" s="10">
        <f t="shared" si="145"/>
        <v>42505.681249999994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146"/>
        <v>0.20499999999999999</v>
      </c>
      <c r="R1596" s="8">
        <f t="shared" si="147"/>
        <v>20.5</v>
      </c>
      <c r="S1596" t="str">
        <f t="shared" si="148"/>
        <v>photography</v>
      </c>
      <c r="T1596" t="str">
        <f t="shared" si="149"/>
        <v>places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 t="shared" si="144"/>
        <v>41808.842361111114</v>
      </c>
      <c r="K1597">
        <v>1400634728</v>
      </c>
      <c r="L1597" s="10">
        <f t="shared" si="145"/>
        <v>41808.842361111114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146"/>
        <v>2.8E-3</v>
      </c>
      <c r="R1597" s="8">
        <f t="shared" si="147"/>
        <v>40</v>
      </c>
      <c r="S1597" t="str">
        <f t="shared" si="148"/>
        <v>photography</v>
      </c>
      <c r="T1597" t="str">
        <f t="shared" si="149"/>
        <v>places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0">
        <f t="shared" si="144"/>
        <v>41986.471863425926</v>
      </c>
      <c r="K1598">
        <v>1414577969</v>
      </c>
      <c r="L1598" s="10">
        <f t="shared" si="145"/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146"/>
        <v>2.3076923076923078E-2</v>
      </c>
      <c r="R1598" s="8">
        <f t="shared" si="147"/>
        <v>25</v>
      </c>
      <c r="S1598" t="str">
        <f t="shared" si="148"/>
        <v>photography</v>
      </c>
      <c r="T1598" t="str">
        <f t="shared" si="149"/>
        <v>places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 t="shared" si="144"/>
        <v>42633.354131944448</v>
      </c>
      <c r="K1599">
        <v>1471768197</v>
      </c>
      <c r="L1599" s="10">
        <f t="shared" si="145"/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146"/>
        <v>0</v>
      </c>
      <c r="R1599" s="8">
        <f t="shared" si="147"/>
        <v>0</v>
      </c>
      <c r="S1599" t="str">
        <f t="shared" si="148"/>
        <v>photography</v>
      </c>
      <c r="T1599" t="str">
        <f t="shared" si="149"/>
        <v>places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 t="shared" si="144"/>
        <v>42211.667337962965</v>
      </c>
      <c r="K1600">
        <v>1432742458</v>
      </c>
      <c r="L1600" s="10">
        <f t="shared" si="145"/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146"/>
        <v>1.25E-3</v>
      </c>
      <c r="R1600" s="8">
        <f t="shared" si="147"/>
        <v>1</v>
      </c>
      <c r="S1600" t="str">
        <f t="shared" si="148"/>
        <v>photography</v>
      </c>
      <c r="T1600" t="str">
        <f t="shared" si="149"/>
        <v>places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0">
        <f t="shared" si="144"/>
        <v>42468.497407407413</v>
      </c>
      <c r="K1601">
        <v>1457528176</v>
      </c>
      <c r="L1601" s="10">
        <f t="shared" si="145"/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146"/>
        <v>0</v>
      </c>
      <c r="R1601" s="8">
        <f t="shared" si="147"/>
        <v>0</v>
      </c>
      <c r="S1601" t="str">
        <f t="shared" si="148"/>
        <v>photography</v>
      </c>
      <c r="T1601" t="str">
        <f t="shared" si="149"/>
        <v>places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 t="shared" si="144"/>
        <v>41835.21597222222</v>
      </c>
      <c r="K1602">
        <v>1401585752</v>
      </c>
      <c r="L1602" s="10">
        <f t="shared" si="145"/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6">
        <f t="shared" si="146"/>
        <v>7.3400000000000007E-2</v>
      </c>
      <c r="R1602" s="8">
        <f t="shared" si="147"/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 t="shared" ref="J1603:J1666" si="150">I1603/60/60/24 + DATE(1970,1,1)</f>
        <v>40668.092974537038</v>
      </c>
      <c r="K1603">
        <v>1301969633</v>
      </c>
      <c r="L1603" s="10">
        <f t="shared" ref="L1603:L1666" si="151">I1603/60/60/24 + DATE(1970,1,1)</f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6">
        <f t="shared" ref="Q1603:Q1666" si="152">E1603/D1603</f>
        <v>1.082492</v>
      </c>
      <c r="R1603" s="8">
        <f t="shared" ref="R1603:R1666" si="153">IFERROR(E1603/N1603,0)</f>
        <v>48.325535714285714</v>
      </c>
      <c r="S1603" t="str">
        <f t="shared" ref="S1603:S1666" si="154">LEFT(P1603,SEARCH("/",P1603)-1)</f>
        <v>music</v>
      </c>
      <c r="T1603" t="str">
        <f t="shared" ref="T1603:T1666" si="155">RIGHT(P1603,LEN(P1603)-SEARCH("/",P1603))</f>
        <v>rock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 t="shared" si="150"/>
        <v>40830.958333333336</v>
      </c>
      <c r="K1604">
        <v>1314947317</v>
      </c>
      <c r="L1604" s="10">
        <f t="shared" si="151"/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6">
        <f t="shared" si="152"/>
        <v>1.0016666666666667</v>
      </c>
      <c r="R1604" s="8">
        <f t="shared" si="153"/>
        <v>46.953125</v>
      </c>
      <c r="S1604" t="str">
        <f t="shared" si="154"/>
        <v>music</v>
      </c>
      <c r="T1604" t="str">
        <f t="shared" si="155"/>
        <v>rock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 t="shared" si="150"/>
        <v>40936.169664351852</v>
      </c>
      <c r="K1605">
        <v>1322539459</v>
      </c>
      <c r="L1605" s="10">
        <f t="shared" si="151"/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152"/>
        <v>1.0003299999999999</v>
      </c>
      <c r="R1605" s="8">
        <f t="shared" si="153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 t="shared" si="150"/>
        <v>40985.80364583333</v>
      </c>
      <c r="K1606">
        <v>1328559435</v>
      </c>
      <c r="L1606" s="10">
        <f t="shared" si="151"/>
        <v>40985.80364583333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152"/>
        <v>1.2210714285714286</v>
      </c>
      <c r="R1606" s="8">
        <f t="shared" si="153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 t="shared" si="150"/>
        <v>40756.291666666664</v>
      </c>
      <c r="K1607">
        <v>1311380313</v>
      </c>
      <c r="L1607" s="10">
        <f t="shared" si="151"/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152"/>
        <v>1.0069333333333335</v>
      </c>
      <c r="R1607" s="8">
        <f t="shared" si="153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 t="shared" si="150"/>
        <v>40626.069884259261</v>
      </c>
      <c r="K1608">
        <v>1293158438</v>
      </c>
      <c r="L1608" s="10">
        <f t="shared" si="151"/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152"/>
        <v>1.01004125</v>
      </c>
      <c r="R1608" s="8">
        <f t="shared" si="153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 t="shared" si="150"/>
        <v>41074.80846064815</v>
      </c>
      <c r="K1609">
        <v>1337887451</v>
      </c>
      <c r="L1609" s="10">
        <f t="shared" si="151"/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152"/>
        <v>1.4511000000000001</v>
      </c>
      <c r="R1609" s="8">
        <f t="shared" si="153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 t="shared" si="150"/>
        <v>41640.226388888892</v>
      </c>
      <c r="K1610">
        <v>1385754986</v>
      </c>
      <c r="L1610" s="10">
        <f t="shared" si="151"/>
        <v>41640.226388888892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152"/>
        <v>1.0125</v>
      </c>
      <c r="R1610" s="8">
        <f t="shared" si="153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 t="shared" si="150"/>
        <v>40849.333333333336</v>
      </c>
      <c r="K1611">
        <v>1315612909</v>
      </c>
      <c r="L1611" s="10">
        <f t="shared" si="151"/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152"/>
        <v>1.1833333333333333</v>
      </c>
      <c r="R1611" s="8">
        <f t="shared" si="153"/>
        <v>443.75</v>
      </c>
      <c r="S1611" t="str">
        <f t="shared" si="154"/>
        <v>music</v>
      </c>
      <c r="T1611" t="str">
        <f t="shared" si="155"/>
        <v>rock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 t="shared" si="150"/>
        <v>41258.924884259257</v>
      </c>
      <c r="K1612">
        <v>1353017510</v>
      </c>
      <c r="L1612" s="10">
        <f t="shared" si="151"/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152"/>
        <v>2.7185000000000001</v>
      </c>
      <c r="R1612" s="8">
        <f t="shared" si="153"/>
        <v>48.544642857142854</v>
      </c>
      <c r="S1612" t="str">
        <f t="shared" si="154"/>
        <v>music</v>
      </c>
      <c r="T1612" t="str">
        <f t="shared" si="155"/>
        <v>rock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 t="shared" si="150"/>
        <v>41430.00037037037</v>
      </c>
      <c r="K1613">
        <v>1368576032</v>
      </c>
      <c r="L1613" s="10">
        <f t="shared" si="151"/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152"/>
        <v>1.25125</v>
      </c>
      <c r="R1613" s="8">
        <f t="shared" si="153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 t="shared" si="150"/>
        <v>41276.874814814815</v>
      </c>
      <c r="K1614">
        <v>1354568384</v>
      </c>
      <c r="L1614" s="10">
        <f t="shared" si="151"/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152"/>
        <v>1.1000000000000001</v>
      </c>
      <c r="R1614" s="8">
        <f t="shared" si="153"/>
        <v>50</v>
      </c>
      <c r="S1614" t="str">
        <f t="shared" si="154"/>
        <v>music</v>
      </c>
      <c r="T1614" t="str">
        <f t="shared" si="155"/>
        <v>rock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 t="shared" si="150"/>
        <v>41112.069467592592</v>
      </c>
      <c r="K1615">
        <v>1340329202</v>
      </c>
      <c r="L1615" s="10">
        <f t="shared" si="151"/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152"/>
        <v>1.0149999999999999</v>
      </c>
      <c r="R1615" s="8">
        <f t="shared" si="153"/>
        <v>39.03846153846154</v>
      </c>
      <c r="S1615" t="str">
        <f t="shared" si="154"/>
        <v>music</v>
      </c>
      <c r="T1615" t="str">
        <f t="shared" si="155"/>
        <v>rock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 t="shared" si="150"/>
        <v>41854.708333333336</v>
      </c>
      <c r="K1616">
        <v>1401924769</v>
      </c>
      <c r="L1616" s="10">
        <f t="shared" si="151"/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152"/>
        <v>1.0269999999999999</v>
      </c>
      <c r="R1616" s="8">
        <f t="shared" si="153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 t="shared" si="150"/>
        <v>40890.092546296299</v>
      </c>
      <c r="K1617">
        <v>1319850796</v>
      </c>
      <c r="L1617" s="10">
        <f t="shared" si="151"/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152"/>
        <v>1.1412500000000001</v>
      </c>
      <c r="R1617" s="8">
        <f t="shared" si="153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 t="shared" si="150"/>
        <v>41235.916666666664</v>
      </c>
      <c r="K1618">
        <v>1350061821</v>
      </c>
      <c r="L1618" s="10">
        <f t="shared" si="151"/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152"/>
        <v>1.042</v>
      </c>
      <c r="R1618" s="8">
        <f t="shared" si="153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 t="shared" si="150"/>
        <v>41579.791666666664</v>
      </c>
      <c r="K1619">
        <v>1380470188</v>
      </c>
      <c r="L1619" s="10">
        <f t="shared" si="151"/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152"/>
        <v>1.4585714285714286</v>
      </c>
      <c r="R1619" s="8">
        <f t="shared" si="153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 t="shared" si="150"/>
        <v>41341.654340277775</v>
      </c>
      <c r="K1620">
        <v>1359301335</v>
      </c>
      <c r="L1620" s="10">
        <f t="shared" si="151"/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152"/>
        <v>1.0506666666666666</v>
      </c>
      <c r="R1620" s="8">
        <f t="shared" si="153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 t="shared" si="150"/>
        <v>41897.18618055556</v>
      </c>
      <c r="K1621">
        <v>1408940886</v>
      </c>
      <c r="L1621" s="10">
        <f t="shared" si="151"/>
        <v>41897.18618055556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152"/>
        <v>1.3333333333333333</v>
      </c>
      <c r="R1621" s="8">
        <f t="shared" si="153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 t="shared" si="150"/>
        <v>41328.339583333334</v>
      </c>
      <c r="K1622">
        <v>1361002140</v>
      </c>
      <c r="L1622" s="10">
        <f t="shared" si="151"/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152"/>
        <v>1.1299999999999999</v>
      </c>
      <c r="R1622" s="8">
        <f t="shared" si="153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 t="shared" si="150"/>
        <v>41057.165972222225</v>
      </c>
      <c r="K1623">
        <v>1333550015</v>
      </c>
      <c r="L1623" s="10">
        <f t="shared" si="151"/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152"/>
        <v>1.212</v>
      </c>
      <c r="R1623" s="8">
        <f t="shared" si="153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 t="shared" si="150"/>
        <v>41990.332638888889</v>
      </c>
      <c r="K1624">
        <v>1415343874</v>
      </c>
      <c r="L1624" s="10">
        <f t="shared" si="151"/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152"/>
        <v>1.0172463768115942</v>
      </c>
      <c r="R1624" s="8">
        <f t="shared" si="153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0">
        <f t="shared" si="150"/>
        <v>41513.688530092593</v>
      </c>
      <c r="K1625">
        <v>1372437089</v>
      </c>
      <c r="L1625" s="10">
        <f t="shared" si="151"/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152"/>
        <v>1.0106666666666666</v>
      </c>
      <c r="R1625" s="8">
        <f t="shared" si="153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 t="shared" si="150"/>
        <v>41283.367303240739</v>
      </c>
      <c r="K1626">
        <v>1354265335</v>
      </c>
      <c r="L1626" s="10">
        <f t="shared" si="151"/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152"/>
        <v>1.18</v>
      </c>
      <c r="R1626" s="8">
        <f t="shared" si="153"/>
        <v>47.2</v>
      </c>
      <c r="S1626" t="str">
        <f t="shared" si="154"/>
        <v>music</v>
      </c>
      <c r="T1626" t="str">
        <f t="shared" si="155"/>
        <v>rock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 t="shared" si="150"/>
        <v>41163.699687500004</v>
      </c>
      <c r="K1627">
        <v>1344962853</v>
      </c>
      <c r="L1627" s="10">
        <f t="shared" si="151"/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152"/>
        <v>1.5533333333333332</v>
      </c>
      <c r="R1627" s="8">
        <f t="shared" si="153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 t="shared" si="150"/>
        <v>41609.889664351853</v>
      </c>
      <c r="K1628">
        <v>1383337267</v>
      </c>
      <c r="L1628" s="10">
        <f t="shared" si="151"/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152"/>
        <v>1.0118750000000001</v>
      </c>
      <c r="R1628" s="8">
        <f t="shared" si="153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 t="shared" si="150"/>
        <v>41239.207638888889</v>
      </c>
      <c r="K1629">
        <v>1351011489</v>
      </c>
      <c r="L1629" s="10">
        <f t="shared" si="151"/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152"/>
        <v>1.17</v>
      </c>
      <c r="R1629" s="8">
        <f t="shared" si="153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 t="shared" si="150"/>
        <v>41807.737060185187</v>
      </c>
      <c r="K1630">
        <v>1400175682</v>
      </c>
      <c r="L1630" s="10">
        <f t="shared" si="151"/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152"/>
        <v>1.00925</v>
      </c>
      <c r="R1630" s="8">
        <f t="shared" si="153"/>
        <v>45.875</v>
      </c>
      <c r="S1630" t="str">
        <f t="shared" si="154"/>
        <v>music</v>
      </c>
      <c r="T1630" t="str">
        <f t="shared" si="155"/>
        <v>rock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 t="shared" si="150"/>
        <v>41690.867280092592</v>
      </c>
      <c r="K1631">
        <v>1389041333</v>
      </c>
      <c r="L1631" s="10">
        <f t="shared" si="151"/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152"/>
        <v>1.0366666666666666</v>
      </c>
      <c r="R1631" s="8">
        <f t="shared" si="153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 t="shared" si="150"/>
        <v>40970.290972222225</v>
      </c>
      <c r="K1632">
        <v>1328040375</v>
      </c>
      <c r="L1632" s="10">
        <f t="shared" si="151"/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152"/>
        <v>2.6524999999999999</v>
      </c>
      <c r="R1632" s="8">
        <f t="shared" si="153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 t="shared" si="150"/>
        <v>41194.859502314815</v>
      </c>
      <c r="K1633">
        <v>1347482261</v>
      </c>
      <c r="L1633" s="10">
        <f t="shared" si="151"/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152"/>
        <v>1.5590999999999999</v>
      </c>
      <c r="R1633" s="8">
        <f t="shared" si="153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 t="shared" si="150"/>
        <v>40810.340902777774</v>
      </c>
      <c r="K1634">
        <v>1311667854</v>
      </c>
      <c r="L1634" s="10">
        <f t="shared" si="151"/>
        <v>40810.340902777774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152"/>
        <v>1.0162500000000001</v>
      </c>
      <c r="R1634" s="8">
        <f t="shared" si="153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 t="shared" si="150"/>
        <v>40924.208333333336</v>
      </c>
      <c r="K1635">
        <v>1324329156</v>
      </c>
      <c r="L1635" s="10">
        <f t="shared" si="151"/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152"/>
        <v>1</v>
      </c>
      <c r="R1635" s="8">
        <f t="shared" si="153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 t="shared" si="150"/>
        <v>40696.249305555553</v>
      </c>
      <c r="K1636">
        <v>1303706001</v>
      </c>
      <c r="L1636" s="10">
        <f t="shared" si="151"/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152"/>
        <v>1.0049999999999999</v>
      </c>
      <c r="R1636" s="8">
        <f t="shared" si="153"/>
        <v>62.8125</v>
      </c>
      <c r="S1636" t="str">
        <f t="shared" si="154"/>
        <v>music</v>
      </c>
      <c r="T1636" t="str">
        <f t="shared" si="155"/>
        <v>rock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 t="shared" si="150"/>
        <v>42562.868761574078</v>
      </c>
      <c r="K1637">
        <v>1463086261</v>
      </c>
      <c r="L1637" s="10">
        <f t="shared" si="151"/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152"/>
        <v>1.2529999999999999</v>
      </c>
      <c r="R1637" s="8">
        <f t="shared" si="153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 t="shared" si="150"/>
        <v>40706.166666666664</v>
      </c>
      <c r="K1638">
        <v>1304129088</v>
      </c>
      <c r="L1638" s="10">
        <f t="shared" si="151"/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152"/>
        <v>1.0355555555555556</v>
      </c>
      <c r="R1638" s="8">
        <f t="shared" si="153"/>
        <v>53.5632183908046</v>
      </c>
      <c r="S1638" t="str">
        <f t="shared" si="154"/>
        <v>music</v>
      </c>
      <c r="T1638" t="str">
        <f t="shared" si="155"/>
        <v>rock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 t="shared" si="150"/>
        <v>40178.98541666667</v>
      </c>
      <c r="K1639">
        <v>1257444140</v>
      </c>
      <c r="L1639" s="10">
        <f t="shared" si="151"/>
        <v>40178.98541666667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152"/>
        <v>1.038</v>
      </c>
      <c r="R1639" s="8">
        <f t="shared" si="153"/>
        <v>34.6</v>
      </c>
      <c r="S1639" t="str">
        <f t="shared" si="154"/>
        <v>music</v>
      </c>
      <c r="T1639" t="str">
        <f t="shared" si="155"/>
        <v>rock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 t="shared" si="150"/>
        <v>41333.892361111109</v>
      </c>
      <c r="K1640">
        <v>1358180968</v>
      </c>
      <c r="L1640" s="10">
        <f t="shared" si="151"/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152"/>
        <v>1.05</v>
      </c>
      <c r="R1640" s="8">
        <f t="shared" si="153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 t="shared" si="150"/>
        <v>40971.652372685188</v>
      </c>
      <c r="K1641">
        <v>1328197165</v>
      </c>
      <c r="L1641" s="10">
        <f t="shared" si="151"/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152"/>
        <v>1</v>
      </c>
      <c r="R1641" s="8">
        <f t="shared" si="153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 t="shared" si="150"/>
        <v>40393.082638888889</v>
      </c>
      <c r="K1642">
        <v>1279603955</v>
      </c>
      <c r="L1642" s="10">
        <f t="shared" si="151"/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152"/>
        <v>1.6986000000000001</v>
      </c>
      <c r="R1642" s="8">
        <f t="shared" si="153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 t="shared" si="150"/>
        <v>41992.596574074079</v>
      </c>
      <c r="K1643">
        <v>1416406744</v>
      </c>
      <c r="L1643" s="10">
        <f t="shared" si="151"/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152"/>
        <v>1.014</v>
      </c>
      <c r="R1643" s="8">
        <f t="shared" si="153"/>
        <v>97.5</v>
      </c>
      <c r="S1643" t="str">
        <f t="shared" si="154"/>
        <v>music</v>
      </c>
      <c r="T1643" t="str">
        <f t="shared" si="155"/>
        <v>pop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 t="shared" si="150"/>
        <v>40708.024618055555</v>
      </c>
      <c r="K1644">
        <v>1306283727</v>
      </c>
      <c r="L1644" s="10">
        <f t="shared" si="151"/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152"/>
        <v>1</v>
      </c>
      <c r="R1644" s="8">
        <f t="shared" si="153"/>
        <v>42.857142857142854</v>
      </c>
      <c r="S1644" t="str">
        <f t="shared" si="154"/>
        <v>music</v>
      </c>
      <c r="T1644" t="str">
        <f t="shared" si="155"/>
        <v>pop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 t="shared" si="150"/>
        <v>41176.824212962965</v>
      </c>
      <c r="K1645">
        <v>1345924012</v>
      </c>
      <c r="L1645" s="10">
        <f t="shared" si="151"/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152"/>
        <v>1.2470000000000001</v>
      </c>
      <c r="R1645" s="8">
        <f t="shared" si="153"/>
        <v>168.51351351351352</v>
      </c>
      <c r="S1645" t="str">
        <f t="shared" si="154"/>
        <v>music</v>
      </c>
      <c r="T1645" t="str">
        <f t="shared" si="155"/>
        <v>pop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 t="shared" si="150"/>
        <v>41235.101388888892</v>
      </c>
      <c r="K1646">
        <v>1348363560</v>
      </c>
      <c r="L1646" s="10">
        <f t="shared" si="151"/>
        <v>41235.101388888892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152"/>
        <v>1.095</v>
      </c>
      <c r="R1646" s="8">
        <f t="shared" si="153"/>
        <v>85.546875</v>
      </c>
      <c r="S1646" t="str">
        <f t="shared" si="154"/>
        <v>music</v>
      </c>
      <c r="T1646" t="str">
        <f t="shared" si="155"/>
        <v>pop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 t="shared" si="150"/>
        <v>41535.617361111108</v>
      </c>
      <c r="K1647">
        <v>1378306140</v>
      </c>
      <c r="L1647" s="10">
        <f t="shared" si="151"/>
        <v>41535.617361111108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152"/>
        <v>1.1080000000000001</v>
      </c>
      <c r="R1647" s="8">
        <f t="shared" si="153"/>
        <v>554</v>
      </c>
      <c r="S1647" t="str">
        <f t="shared" si="154"/>
        <v>music</v>
      </c>
      <c r="T1647" t="str">
        <f t="shared" si="155"/>
        <v>pop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0">
        <f t="shared" si="150"/>
        <v>41865.757638888892</v>
      </c>
      <c r="K1648">
        <v>1405248503</v>
      </c>
      <c r="L1648" s="10">
        <f t="shared" si="151"/>
        <v>41865.757638888892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152"/>
        <v>1.1020000000000001</v>
      </c>
      <c r="R1648" s="8">
        <f t="shared" si="153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 t="shared" si="150"/>
        <v>41069.409456018519</v>
      </c>
      <c r="K1649">
        <v>1336643377</v>
      </c>
      <c r="L1649" s="10">
        <f t="shared" si="151"/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152"/>
        <v>1.0471999999999999</v>
      </c>
      <c r="R1649" s="8">
        <f t="shared" si="153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 t="shared" si="150"/>
        <v>40622.662986111114</v>
      </c>
      <c r="K1650">
        <v>1298048082</v>
      </c>
      <c r="L1650" s="10">
        <f t="shared" si="151"/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152"/>
        <v>1.2526086956521738</v>
      </c>
      <c r="R1650" s="8">
        <f t="shared" si="153"/>
        <v>32.011111111111113</v>
      </c>
      <c r="S1650" t="str">
        <f t="shared" si="154"/>
        <v>music</v>
      </c>
      <c r="T1650" t="str">
        <f t="shared" si="155"/>
        <v>pop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 t="shared" si="150"/>
        <v>41782.684664351851</v>
      </c>
      <c r="K1651">
        <v>1396974355</v>
      </c>
      <c r="L1651" s="10">
        <f t="shared" si="151"/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152"/>
        <v>1.0058763157894737</v>
      </c>
      <c r="R1651" s="8">
        <f t="shared" si="153"/>
        <v>47.189259259259259</v>
      </c>
      <c r="S1651" t="str">
        <f t="shared" si="154"/>
        <v>music</v>
      </c>
      <c r="T1651" t="str">
        <f t="shared" si="155"/>
        <v>pop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 t="shared" si="150"/>
        <v>41556.435613425929</v>
      </c>
      <c r="K1652">
        <v>1378722437</v>
      </c>
      <c r="L1652" s="10">
        <f t="shared" si="151"/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152"/>
        <v>1.4155</v>
      </c>
      <c r="R1652" s="8">
        <f t="shared" si="153"/>
        <v>88.46875</v>
      </c>
      <c r="S1652" t="str">
        <f t="shared" si="154"/>
        <v>music</v>
      </c>
      <c r="T1652" t="str">
        <f t="shared" si="155"/>
        <v>pop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 t="shared" si="150"/>
        <v>40659.290972222225</v>
      </c>
      <c r="K1653">
        <v>1300916220</v>
      </c>
      <c r="L1653" s="10">
        <f t="shared" si="151"/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152"/>
        <v>1.0075000000000001</v>
      </c>
      <c r="R1653" s="8">
        <f t="shared" si="153"/>
        <v>100.75</v>
      </c>
      <c r="S1653" t="str">
        <f t="shared" si="154"/>
        <v>music</v>
      </c>
      <c r="T1653" t="str">
        <f t="shared" si="155"/>
        <v>pop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 t="shared" si="150"/>
        <v>41602.534641203703</v>
      </c>
      <c r="K1654">
        <v>1382701793</v>
      </c>
      <c r="L1654" s="10">
        <f t="shared" si="151"/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152"/>
        <v>1.0066666666666666</v>
      </c>
      <c r="R1654" s="8">
        <f t="shared" si="153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 t="shared" si="150"/>
        <v>40657.834444444445</v>
      </c>
      <c r="K1655">
        <v>1300996896</v>
      </c>
      <c r="L1655" s="10">
        <f t="shared" si="151"/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152"/>
        <v>1.7423040000000001</v>
      </c>
      <c r="R1655" s="8">
        <f t="shared" si="153"/>
        <v>51.854285714285716</v>
      </c>
      <c r="S1655" t="str">
        <f t="shared" si="154"/>
        <v>music</v>
      </c>
      <c r="T1655" t="str">
        <f t="shared" si="155"/>
        <v>pop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 t="shared" si="150"/>
        <v>41017.890740740739</v>
      </c>
      <c r="K1656">
        <v>1332192160</v>
      </c>
      <c r="L1656" s="10">
        <f t="shared" si="151"/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152"/>
        <v>1.199090909090909</v>
      </c>
      <c r="R1656" s="8">
        <f t="shared" si="153"/>
        <v>38.794117647058826</v>
      </c>
      <c r="S1656" t="str">
        <f t="shared" si="154"/>
        <v>music</v>
      </c>
      <c r="T1656" t="str">
        <f t="shared" si="155"/>
        <v>pop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 t="shared" si="150"/>
        <v>41004.750231481477</v>
      </c>
      <c r="K1657">
        <v>1331060420</v>
      </c>
      <c r="L1657" s="10">
        <f t="shared" si="151"/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152"/>
        <v>1.4286666666666668</v>
      </c>
      <c r="R1657" s="8">
        <f t="shared" si="153"/>
        <v>44.645833333333336</v>
      </c>
      <c r="S1657" t="str">
        <f t="shared" si="154"/>
        <v>music</v>
      </c>
      <c r="T1657" t="str">
        <f t="shared" si="155"/>
        <v>pop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 t="shared" si="150"/>
        <v>41256.928842592592</v>
      </c>
      <c r="K1658">
        <v>1352845052</v>
      </c>
      <c r="L1658" s="10">
        <f t="shared" si="151"/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152"/>
        <v>1.0033493333333334</v>
      </c>
      <c r="R1658" s="8">
        <f t="shared" si="153"/>
        <v>156.77333333333334</v>
      </c>
      <c r="S1658" t="str">
        <f t="shared" si="154"/>
        <v>music</v>
      </c>
      <c r="T1658" t="str">
        <f t="shared" si="155"/>
        <v>pop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 t="shared" si="150"/>
        <v>41053.782037037039</v>
      </c>
      <c r="K1659">
        <v>1335293168</v>
      </c>
      <c r="L1659" s="10">
        <f t="shared" si="151"/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152"/>
        <v>1.0493380000000001</v>
      </c>
      <c r="R1659" s="8">
        <f t="shared" si="153"/>
        <v>118.70339366515837</v>
      </c>
      <c r="S1659" t="str">
        <f t="shared" si="154"/>
        <v>music</v>
      </c>
      <c r="T1659" t="str">
        <f t="shared" si="155"/>
        <v>pop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 t="shared" si="150"/>
        <v>41261.597222222219</v>
      </c>
      <c r="K1660">
        <v>1352524767</v>
      </c>
      <c r="L1660" s="10">
        <f t="shared" si="151"/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152"/>
        <v>1.3223333333333334</v>
      </c>
      <c r="R1660" s="8">
        <f t="shared" si="153"/>
        <v>74.149532710280369</v>
      </c>
      <c r="S1660" t="str">
        <f t="shared" si="154"/>
        <v>music</v>
      </c>
      <c r="T1660" t="str">
        <f t="shared" si="155"/>
        <v>pop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0">
        <f t="shared" si="150"/>
        <v>41625.5</v>
      </c>
      <c r="K1661">
        <v>1384811721</v>
      </c>
      <c r="L1661" s="10">
        <f t="shared" si="151"/>
        <v>41625.5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152"/>
        <v>1.1279999999999999</v>
      </c>
      <c r="R1661" s="8">
        <f t="shared" si="153"/>
        <v>12.533333333333333</v>
      </c>
      <c r="S1661" t="str">
        <f t="shared" si="154"/>
        <v>music</v>
      </c>
      <c r="T1661" t="str">
        <f t="shared" si="155"/>
        <v>pop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0">
        <f t="shared" si="150"/>
        <v>42490.915972222225</v>
      </c>
      <c r="K1662">
        <v>1459355950</v>
      </c>
      <c r="L1662" s="10">
        <f t="shared" si="151"/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152"/>
        <v>12.5375</v>
      </c>
      <c r="R1662" s="8">
        <f t="shared" si="153"/>
        <v>27.861111111111111</v>
      </c>
      <c r="S1662" t="str">
        <f t="shared" si="154"/>
        <v>music</v>
      </c>
      <c r="T1662" t="str">
        <f t="shared" si="155"/>
        <v>pop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0">
        <f t="shared" si="150"/>
        <v>42386.875</v>
      </c>
      <c r="K1663">
        <v>1449359831</v>
      </c>
      <c r="L1663" s="10">
        <f t="shared" si="151"/>
        <v>42386.875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152"/>
        <v>1.0250632911392406</v>
      </c>
      <c r="R1663" s="8">
        <f t="shared" si="153"/>
        <v>80.178217821782184</v>
      </c>
      <c r="S1663" t="str">
        <f t="shared" si="154"/>
        <v>music</v>
      </c>
      <c r="T1663" t="str">
        <f t="shared" si="155"/>
        <v>pop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 t="shared" si="150"/>
        <v>40908.239999999998</v>
      </c>
      <c r="K1664">
        <v>1320122736</v>
      </c>
      <c r="L1664" s="10">
        <f t="shared" si="151"/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152"/>
        <v>1.026375</v>
      </c>
      <c r="R1664" s="8">
        <f t="shared" si="153"/>
        <v>132.43548387096774</v>
      </c>
      <c r="S1664" t="str">
        <f t="shared" si="154"/>
        <v>music</v>
      </c>
      <c r="T1664" t="str">
        <f t="shared" si="155"/>
        <v>pop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 t="shared" si="150"/>
        <v>42036.02207175926</v>
      </c>
      <c r="K1665">
        <v>1420158707</v>
      </c>
      <c r="L1665" s="10">
        <f t="shared" si="151"/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152"/>
        <v>1.08</v>
      </c>
      <c r="R1665" s="8">
        <f t="shared" si="153"/>
        <v>33.75</v>
      </c>
      <c r="S1665" t="str">
        <f t="shared" si="154"/>
        <v>music</v>
      </c>
      <c r="T1665" t="str">
        <f t="shared" si="155"/>
        <v>pop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 t="shared" si="150"/>
        <v>40984.165972222225</v>
      </c>
      <c r="K1666">
        <v>1328033818</v>
      </c>
      <c r="L1666" s="10">
        <f t="shared" si="151"/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6">
        <f t="shared" si="152"/>
        <v>1.2240879999999998</v>
      </c>
      <c r="R1666" s="8">
        <f t="shared" si="153"/>
        <v>34.384494382022467</v>
      </c>
      <c r="S1666" t="str">
        <f t="shared" si="154"/>
        <v>music</v>
      </c>
      <c r="T1666" t="str">
        <f t="shared" si="155"/>
        <v>pop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 t="shared" ref="J1667:J1730" si="156">I1667/60/60/24 + DATE(1970,1,1)</f>
        <v>40596.125</v>
      </c>
      <c r="K1667">
        <v>1295624113</v>
      </c>
      <c r="L1667" s="10">
        <f t="shared" ref="L1667:L1730" si="157">I1667/60/60/24 + DATE(1970,1,1)</f>
        <v>40596.125</v>
      </c>
      <c r="M1667" t="b">
        <v>0</v>
      </c>
      <c r="N1667">
        <v>93</v>
      </c>
      <c r="O1667" t="b">
        <v>1</v>
      </c>
      <c r="P1667" t="s">
        <v>8292</v>
      </c>
      <c r="Q1667" s="6">
        <f t="shared" ref="Q1667:Q1730" si="158">E1667/D1667</f>
        <v>1.1945714285714286</v>
      </c>
      <c r="R1667" s="8">
        <f t="shared" ref="R1667:R1730" si="159">IFERROR(E1667/N1667,0)</f>
        <v>44.956989247311824</v>
      </c>
      <c r="S1667" t="str">
        <f t="shared" ref="S1667:S1730" si="160">LEFT(P1667,SEARCH("/",P1667)-1)</f>
        <v>music</v>
      </c>
      <c r="T1667" t="str">
        <f t="shared" ref="T1667:T1730" si="161">RIGHT(P1667,LEN(P1667)-SEARCH("/",P1667))</f>
        <v>pop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 t="shared" si="156"/>
        <v>41361.211493055554</v>
      </c>
      <c r="K1668">
        <v>1361858673</v>
      </c>
      <c r="L1668" s="10">
        <f t="shared" si="157"/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6">
        <f t="shared" si="158"/>
        <v>1.6088</v>
      </c>
      <c r="R1668" s="8">
        <f t="shared" si="159"/>
        <v>41.04081632653061</v>
      </c>
      <c r="S1668" t="str">
        <f t="shared" si="160"/>
        <v>music</v>
      </c>
      <c r="T1668" t="str">
        <f t="shared" si="161"/>
        <v>pop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 t="shared" si="156"/>
        <v>41709.290972222225</v>
      </c>
      <c r="K1669">
        <v>1392169298</v>
      </c>
      <c r="L1669" s="10">
        <f t="shared" si="157"/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158"/>
        <v>1.2685294117647059</v>
      </c>
      <c r="R1669" s="8">
        <f t="shared" si="159"/>
        <v>52.597560975609753</v>
      </c>
      <c r="S1669" t="str">
        <f t="shared" si="160"/>
        <v>music</v>
      </c>
      <c r="T1669" t="str">
        <f t="shared" si="161"/>
        <v>pop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 t="shared" si="156"/>
        <v>40875.191423611112</v>
      </c>
      <c r="K1670">
        <v>1319859339</v>
      </c>
      <c r="L1670" s="10">
        <f t="shared" si="157"/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158"/>
        <v>1.026375</v>
      </c>
      <c r="R1670" s="8">
        <f t="shared" si="159"/>
        <v>70.784482758620683</v>
      </c>
      <c r="S1670" t="str">
        <f t="shared" si="160"/>
        <v>music</v>
      </c>
      <c r="T1670" t="str">
        <f t="shared" si="161"/>
        <v>pop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 t="shared" si="156"/>
        <v>42521.885138888887</v>
      </c>
      <c r="K1671">
        <v>1459545276</v>
      </c>
      <c r="L1671" s="10">
        <f t="shared" si="157"/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158"/>
        <v>1.3975</v>
      </c>
      <c r="R1671" s="8">
        <f t="shared" si="159"/>
        <v>53.75</v>
      </c>
      <c r="S1671" t="str">
        <f t="shared" si="160"/>
        <v>music</v>
      </c>
      <c r="T1671" t="str">
        <f t="shared" si="161"/>
        <v>pop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 t="shared" si="156"/>
        <v>40364.166666666664</v>
      </c>
      <c r="K1672">
        <v>1273961999</v>
      </c>
      <c r="L1672" s="10">
        <f t="shared" si="157"/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158"/>
        <v>1.026</v>
      </c>
      <c r="R1672" s="8">
        <f t="shared" si="159"/>
        <v>44.608695652173914</v>
      </c>
      <c r="S1672" t="str">
        <f t="shared" si="160"/>
        <v>music</v>
      </c>
      <c r="T1672" t="str">
        <f t="shared" si="161"/>
        <v>pop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 t="shared" si="156"/>
        <v>42583.54414351852</v>
      </c>
      <c r="K1673">
        <v>1467464614</v>
      </c>
      <c r="L1673" s="10">
        <f t="shared" si="157"/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158"/>
        <v>1.0067349999999999</v>
      </c>
      <c r="R1673" s="8">
        <f t="shared" si="159"/>
        <v>26.148961038961041</v>
      </c>
      <c r="S1673" t="str">
        <f t="shared" si="160"/>
        <v>music</v>
      </c>
      <c r="T1673" t="str">
        <f t="shared" si="161"/>
        <v>pop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 t="shared" si="156"/>
        <v>41064.656597222223</v>
      </c>
      <c r="K1674">
        <v>1336232730</v>
      </c>
      <c r="L1674" s="10">
        <f t="shared" si="157"/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158"/>
        <v>1.1294117647058823</v>
      </c>
      <c r="R1674" s="8">
        <f t="shared" si="159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 t="shared" si="156"/>
        <v>42069.878379629634</v>
      </c>
      <c r="K1675">
        <v>1423083892</v>
      </c>
      <c r="L1675" s="10">
        <f t="shared" si="157"/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158"/>
        <v>1.2809523809523808</v>
      </c>
      <c r="R1675" s="8">
        <f t="shared" si="159"/>
        <v>45.593220338983052</v>
      </c>
      <c r="S1675" t="str">
        <f t="shared" si="160"/>
        <v>music</v>
      </c>
      <c r="T1675" t="str">
        <f t="shared" si="161"/>
        <v>pop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 t="shared" si="156"/>
        <v>42600.290972222225</v>
      </c>
      <c r="K1676">
        <v>1468852306</v>
      </c>
      <c r="L1676" s="10">
        <f t="shared" si="157"/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158"/>
        <v>2.0169999999999999</v>
      </c>
      <c r="R1676" s="8">
        <f t="shared" si="159"/>
        <v>89.247787610619469</v>
      </c>
      <c r="S1676" t="str">
        <f t="shared" si="160"/>
        <v>music</v>
      </c>
      <c r="T1676" t="str">
        <f t="shared" si="161"/>
        <v>pop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 t="shared" si="156"/>
        <v>40832.918749999997</v>
      </c>
      <c r="K1677">
        <v>1316194540</v>
      </c>
      <c r="L1677" s="10">
        <f t="shared" si="157"/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158"/>
        <v>1.37416</v>
      </c>
      <c r="R1677" s="8">
        <f t="shared" si="159"/>
        <v>40.416470588235299</v>
      </c>
      <c r="S1677" t="str">
        <f t="shared" si="160"/>
        <v>music</v>
      </c>
      <c r="T1677" t="str">
        <f t="shared" si="161"/>
        <v>pop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 t="shared" si="156"/>
        <v>41020.165972222225</v>
      </c>
      <c r="K1678">
        <v>1330968347</v>
      </c>
      <c r="L1678" s="10">
        <f t="shared" si="157"/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158"/>
        <v>1.1533333333333333</v>
      </c>
      <c r="R1678" s="8">
        <f t="shared" si="159"/>
        <v>82.38095238095238</v>
      </c>
      <c r="S1678" t="str">
        <f t="shared" si="160"/>
        <v>music</v>
      </c>
      <c r="T1678" t="str">
        <f t="shared" si="161"/>
        <v>pop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0">
        <f t="shared" si="156"/>
        <v>42476.249305555553</v>
      </c>
      <c r="K1679">
        <v>1455615976</v>
      </c>
      <c r="L1679" s="10">
        <f t="shared" si="157"/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158"/>
        <v>1.1166666666666667</v>
      </c>
      <c r="R1679" s="8">
        <f t="shared" si="159"/>
        <v>159.52380952380952</v>
      </c>
      <c r="S1679" t="str">
        <f t="shared" si="160"/>
        <v>music</v>
      </c>
      <c r="T1679" t="str">
        <f t="shared" si="161"/>
        <v>pop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 t="shared" si="156"/>
        <v>41676.854988425926</v>
      </c>
      <c r="K1680">
        <v>1390509071</v>
      </c>
      <c r="L1680" s="10">
        <f t="shared" si="157"/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158"/>
        <v>1.1839999999999999</v>
      </c>
      <c r="R1680" s="8">
        <f t="shared" si="159"/>
        <v>36.244897959183675</v>
      </c>
      <c r="S1680" t="str">
        <f t="shared" si="160"/>
        <v>music</v>
      </c>
      <c r="T1680" t="str">
        <f t="shared" si="161"/>
        <v>pop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 t="shared" si="156"/>
        <v>40746.068807870368</v>
      </c>
      <c r="K1681">
        <v>1309311545</v>
      </c>
      <c r="L1681" s="10">
        <f t="shared" si="157"/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158"/>
        <v>1.75</v>
      </c>
      <c r="R1681" s="8">
        <f t="shared" si="159"/>
        <v>62.5</v>
      </c>
      <c r="S1681" t="str">
        <f t="shared" si="160"/>
        <v>music</v>
      </c>
      <c r="T1681" t="str">
        <f t="shared" si="161"/>
        <v>pop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 t="shared" si="156"/>
        <v>41832.757719907408</v>
      </c>
      <c r="K1682">
        <v>1402596667</v>
      </c>
      <c r="L1682" s="10">
        <f t="shared" si="157"/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158"/>
        <v>1.175</v>
      </c>
      <c r="R1682" s="8">
        <f t="shared" si="159"/>
        <v>47</v>
      </c>
      <c r="S1682" t="str">
        <f t="shared" si="160"/>
        <v>music</v>
      </c>
      <c r="T1682" t="str">
        <f t="shared" si="161"/>
        <v>pop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 t="shared" si="156"/>
        <v>42823.083333333328</v>
      </c>
      <c r="K1683">
        <v>1486522484</v>
      </c>
      <c r="L1683" s="10">
        <f t="shared" si="157"/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158"/>
        <v>1.0142212307692309</v>
      </c>
      <c r="R1683" s="8">
        <f t="shared" si="159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 t="shared" si="156"/>
        <v>42839.171990740739</v>
      </c>
      <c r="K1684">
        <v>1486962460</v>
      </c>
      <c r="L1684" s="10">
        <f t="shared" si="157"/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158"/>
        <v>0</v>
      </c>
      <c r="R1684" s="8">
        <f t="shared" si="159"/>
        <v>0</v>
      </c>
      <c r="S1684" t="str">
        <f t="shared" si="160"/>
        <v>music</v>
      </c>
      <c r="T1684" t="str">
        <f t="shared" si="161"/>
        <v>faith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0">
        <f t="shared" si="156"/>
        <v>42832.781689814816</v>
      </c>
      <c r="K1685">
        <v>1489517138</v>
      </c>
      <c r="L1685" s="10">
        <f t="shared" si="157"/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158"/>
        <v>0.21714285714285714</v>
      </c>
      <c r="R1685" s="8">
        <f t="shared" si="159"/>
        <v>76</v>
      </c>
      <c r="S1685" t="str">
        <f t="shared" si="160"/>
        <v>music</v>
      </c>
      <c r="T1685" t="str">
        <f t="shared" si="161"/>
        <v>faith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 t="shared" si="156"/>
        <v>42811.773622685185</v>
      </c>
      <c r="K1686">
        <v>1487360041</v>
      </c>
      <c r="L1686" s="10">
        <f t="shared" si="157"/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158"/>
        <v>1.0912500000000001</v>
      </c>
      <c r="R1686" s="8">
        <f t="shared" si="159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 t="shared" si="156"/>
        <v>42818.208599537036</v>
      </c>
      <c r="K1687">
        <v>1487743223</v>
      </c>
      <c r="L1687" s="10">
        <f t="shared" si="157"/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158"/>
        <v>1.0285714285714285</v>
      </c>
      <c r="R1687" s="8">
        <f t="shared" si="159"/>
        <v>24</v>
      </c>
      <c r="S1687" t="str">
        <f t="shared" si="160"/>
        <v>music</v>
      </c>
      <c r="T1687" t="str">
        <f t="shared" si="161"/>
        <v>faith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0">
        <f t="shared" si="156"/>
        <v>42852.802303240736</v>
      </c>
      <c r="K1688">
        <v>1488140119</v>
      </c>
      <c r="L1688" s="10">
        <f t="shared" si="157"/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158"/>
        <v>3.5999999999999999E-3</v>
      </c>
      <c r="R1688" s="8">
        <f t="shared" si="159"/>
        <v>18</v>
      </c>
      <c r="S1688" t="str">
        <f t="shared" si="160"/>
        <v>music</v>
      </c>
      <c r="T1688" t="str">
        <f t="shared" si="161"/>
        <v>faith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 t="shared" si="156"/>
        <v>42835.84375</v>
      </c>
      <c r="K1689">
        <v>1488935245</v>
      </c>
      <c r="L1689" s="10">
        <f t="shared" si="157"/>
        <v>42835.84375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158"/>
        <v>0.3125</v>
      </c>
      <c r="R1689" s="8">
        <f t="shared" si="159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 t="shared" si="156"/>
        <v>42834.492986111116</v>
      </c>
      <c r="K1690">
        <v>1489150194</v>
      </c>
      <c r="L1690" s="10">
        <f t="shared" si="157"/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158"/>
        <v>0.443</v>
      </c>
      <c r="R1690" s="8">
        <f t="shared" si="159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 t="shared" si="156"/>
        <v>42810.900810185187</v>
      </c>
      <c r="K1691">
        <v>1487111830</v>
      </c>
      <c r="L1691" s="10">
        <f t="shared" si="157"/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158"/>
        <v>1</v>
      </c>
      <c r="R1691" s="8">
        <f t="shared" si="159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 t="shared" si="156"/>
        <v>42831.389374999999</v>
      </c>
      <c r="K1692">
        <v>1488882042</v>
      </c>
      <c r="L1692" s="10">
        <f t="shared" si="157"/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158"/>
        <v>0.254</v>
      </c>
      <c r="R1692" s="8">
        <f t="shared" si="159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 t="shared" si="156"/>
        <v>42828.041666666672</v>
      </c>
      <c r="K1693">
        <v>1488387008</v>
      </c>
      <c r="L1693" s="10">
        <f t="shared" si="157"/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158"/>
        <v>0.33473333333333333</v>
      </c>
      <c r="R1693" s="8">
        <f t="shared" si="159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 t="shared" si="156"/>
        <v>42820.999305555553</v>
      </c>
      <c r="K1694">
        <v>1487734667</v>
      </c>
      <c r="L1694" s="10">
        <f t="shared" si="157"/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158"/>
        <v>0.47799999999999998</v>
      </c>
      <c r="R1694" s="8">
        <f t="shared" si="159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0">
        <f t="shared" si="156"/>
        <v>42834.833333333328</v>
      </c>
      <c r="K1695">
        <v>1489097112</v>
      </c>
      <c r="L1695" s="10">
        <f t="shared" si="157"/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158"/>
        <v>9.3333333333333338E-2</v>
      </c>
      <c r="R1695" s="8">
        <f t="shared" si="159"/>
        <v>35</v>
      </c>
      <c r="S1695" t="str">
        <f t="shared" si="160"/>
        <v>music</v>
      </c>
      <c r="T1695" t="str">
        <f t="shared" si="161"/>
        <v>faith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 t="shared" si="156"/>
        <v>42821.191666666666</v>
      </c>
      <c r="K1696">
        <v>1488038674</v>
      </c>
      <c r="L1696" s="10">
        <f t="shared" si="157"/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158"/>
        <v>5.0000000000000001E-4</v>
      </c>
      <c r="R1696" s="8">
        <f t="shared" si="159"/>
        <v>5</v>
      </c>
      <c r="S1696" t="str">
        <f t="shared" si="160"/>
        <v>music</v>
      </c>
      <c r="T1696" t="str">
        <f t="shared" si="161"/>
        <v>faith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 t="shared" si="156"/>
        <v>42835.041666666672</v>
      </c>
      <c r="K1697">
        <v>1488847514</v>
      </c>
      <c r="L1697" s="10">
        <f t="shared" si="157"/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158"/>
        <v>0.11708333333333333</v>
      </c>
      <c r="R1697" s="8">
        <f t="shared" si="159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 t="shared" si="156"/>
        <v>42826.027905092589</v>
      </c>
      <c r="K1698">
        <v>1488418811</v>
      </c>
      <c r="L1698" s="10">
        <f t="shared" si="157"/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158"/>
        <v>0</v>
      </c>
      <c r="R1698" s="8">
        <f t="shared" si="159"/>
        <v>0</v>
      </c>
      <c r="S1698" t="str">
        <f t="shared" si="160"/>
        <v>music</v>
      </c>
      <c r="T1698" t="str">
        <f t="shared" si="161"/>
        <v>faith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 t="shared" si="156"/>
        <v>42834.991296296299</v>
      </c>
      <c r="K1699">
        <v>1489193248</v>
      </c>
      <c r="L1699" s="10">
        <f t="shared" si="157"/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158"/>
        <v>0.20208000000000001</v>
      </c>
      <c r="R1699" s="8">
        <f t="shared" si="159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 t="shared" si="156"/>
        <v>42820.147916666669</v>
      </c>
      <c r="K1700">
        <v>1488430760</v>
      </c>
      <c r="L1700" s="10">
        <f t="shared" si="157"/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158"/>
        <v>0</v>
      </c>
      <c r="R1700" s="8">
        <f t="shared" si="159"/>
        <v>0</v>
      </c>
      <c r="S1700" t="str">
        <f t="shared" si="160"/>
        <v>music</v>
      </c>
      <c r="T1700" t="str">
        <f t="shared" si="161"/>
        <v>faith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 t="shared" si="156"/>
        <v>42836.863946759258</v>
      </c>
      <c r="K1701">
        <v>1489351445</v>
      </c>
      <c r="L1701" s="10">
        <f t="shared" si="157"/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158"/>
        <v>4.2311459353574929E-2</v>
      </c>
      <c r="R1701" s="8">
        <f t="shared" si="159"/>
        <v>54</v>
      </c>
      <c r="S1701" t="str">
        <f t="shared" si="160"/>
        <v>music</v>
      </c>
      <c r="T1701" t="str">
        <f t="shared" si="161"/>
        <v>faith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 t="shared" si="156"/>
        <v>42826.166666666672</v>
      </c>
      <c r="K1702">
        <v>1488418990</v>
      </c>
      <c r="L1702" s="10">
        <f t="shared" si="157"/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158"/>
        <v>0.2606</v>
      </c>
      <c r="R1702" s="8">
        <f t="shared" si="159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 t="shared" si="156"/>
        <v>42019.664409722223</v>
      </c>
      <c r="K1703">
        <v>1418745405</v>
      </c>
      <c r="L1703" s="10">
        <f t="shared" si="157"/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158"/>
        <v>1.9801980198019802E-3</v>
      </c>
      <c r="R1703" s="8">
        <f t="shared" si="159"/>
        <v>5</v>
      </c>
      <c r="S1703" t="str">
        <f t="shared" si="160"/>
        <v>music</v>
      </c>
      <c r="T1703" t="str">
        <f t="shared" si="161"/>
        <v>faith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 t="shared" si="156"/>
        <v>42093.828125</v>
      </c>
      <c r="K1704">
        <v>1425156750</v>
      </c>
      <c r="L1704" s="10">
        <f t="shared" si="157"/>
        <v>42093.828125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158"/>
        <v>6.0606060606060605E-5</v>
      </c>
      <c r="R1704" s="8">
        <f t="shared" si="159"/>
        <v>1</v>
      </c>
      <c r="S1704" t="str">
        <f t="shared" si="160"/>
        <v>music</v>
      </c>
      <c r="T1704" t="str">
        <f t="shared" si="161"/>
        <v>faith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 t="shared" si="156"/>
        <v>42247.281678240746</v>
      </c>
      <c r="K1705">
        <v>1435819537</v>
      </c>
      <c r="L1705" s="10">
        <f t="shared" si="157"/>
        <v>42247.281678240746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158"/>
        <v>1.0200000000000001E-2</v>
      </c>
      <c r="R1705" s="8">
        <f t="shared" si="159"/>
        <v>25.5</v>
      </c>
      <c r="S1705" t="str">
        <f t="shared" si="160"/>
        <v>music</v>
      </c>
      <c r="T1705" t="str">
        <f t="shared" si="161"/>
        <v>faith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 t="shared" si="156"/>
        <v>42051.139733796299</v>
      </c>
      <c r="K1706">
        <v>1421464873</v>
      </c>
      <c r="L1706" s="10">
        <f t="shared" si="157"/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158"/>
        <v>0.65100000000000002</v>
      </c>
      <c r="R1706" s="8">
        <f t="shared" si="159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 t="shared" si="156"/>
        <v>42256.666666666672</v>
      </c>
      <c r="K1707">
        <v>1440807846</v>
      </c>
      <c r="L1707" s="10">
        <f t="shared" si="157"/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158"/>
        <v>0</v>
      </c>
      <c r="R1707" s="8">
        <f t="shared" si="159"/>
        <v>0</v>
      </c>
      <c r="S1707" t="str">
        <f t="shared" si="160"/>
        <v>music</v>
      </c>
      <c r="T1707" t="str">
        <f t="shared" si="161"/>
        <v>faith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0">
        <f t="shared" si="156"/>
        <v>42239.306388888886</v>
      </c>
      <c r="K1708">
        <v>1435130472</v>
      </c>
      <c r="L1708" s="10">
        <f t="shared" si="157"/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158"/>
        <v>0</v>
      </c>
      <c r="R1708" s="8">
        <f t="shared" si="159"/>
        <v>0</v>
      </c>
      <c r="S1708" t="str">
        <f t="shared" si="160"/>
        <v>music</v>
      </c>
      <c r="T1708" t="str">
        <f t="shared" si="161"/>
        <v>faith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 t="shared" si="156"/>
        <v>42457.679340277777</v>
      </c>
      <c r="K1709">
        <v>1456593495</v>
      </c>
      <c r="L1709" s="10">
        <f t="shared" si="157"/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158"/>
        <v>9.74E-2</v>
      </c>
      <c r="R1709" s="8">
        <f t="shared" si="159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 t="shared" si="156"/>
        <v>42491.866967592592</v>
      </c>
      <c r="K1710">
        <v>1458679706</v>
      </c>
      <c r="L1710" s="10">
        <f t="shared" si="157"/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158"/>
        <v>0</v>
      </c>
      <c r="R1710" s="8">
        <f t="shared" si="159"/>
        <v>0</v>
      </c>
      <c r="S1710" t="str">
        <f t="shared" si="160"/>
        <v>music</v>
      </c>
      <c r="T1710" t="str">
        <f t="shared" si="161"/>
        <v>faith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 t="shared" si="156"/>
        <v>41882.818749999999</v>
      </c>
      <c r="K1711">
        <v>1405949514</v>
      </c>
      <c r="L1711" s="10">
        <f t="shared" si="157"/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158"/>
        <v>4.8571428571428571E-2</v>
      </c>
      <c r="R1711" s="8">
        <f t="shared" si="159"/>
        <v>21.25</v>
      </c>
      <c r="S1711" t="str">
        <f t="shared" si="160"/>
        <v>music</v>
      </c>
      <c r="T1711" t="str">
        <f t="shared" si="161"/>
        <v>faith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0">
        <f t="shared" si="156"/>
        <v>42387.541666666672</v>
      </c>
      <c r="K1712">
        <v>1449151888</v>
      </c>
      <c r="L1712" s="10">
        <f t="shared" si="157"/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158"/>
        <v>6.7999999999999996E-3</v>
      </c>
      <c r="R1712" s="8">
        <f t="shared" si="159"/>
        <v>34</v>
      </c>
      <c r="S1712" t="str">
        <f t="shared" si="160"/>
        <v>music</v>
      </c>
      <c r="T1712" t="str">
        <f t="shared" si="161"/>
        <v>faith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 t="shared" si="156"/>
        <v>41883.646226851852</v>
      </c>
      <c r="K1713">
        <v>1406907034</v>
      </c>
      <c r="L1713" s="10">
        <f t="shared" si="157"/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158"/>
        <v>0.105</v>
      </c>
      <c r="R1713" s="8">
        <f t="shared" si="159"/>
        <v>525</v>
      </c>
      <c r="S1713" t="str">
        <f t="shared" si="160"/>
        <v>music</v>
      </c>
      <c r="T1713" t="str">
        <f t="shared" si="161"/>
        <v>faith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 t="shared" si="156"/>
        <v>42185.913807870369</v>
      </c>
      <c r="K1714">
        <v>1430517353</v>
      </c>
      <c r="L1714" s="10">
        <f t="shared" si="157"/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158"/>
        <v>0</v>
      </c>
      <c r="R1714" s="8">
        <f t="shared" si="159"/>
        <v>0</v>
      </c>
      <c r="S1714" t="str">
        <f t="shared" si="160"/>
        <v>music</v>
      </c>
      <c r="T1714" t="str">
        <f t="shared" si="161"/>
        <v>faith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 t="shared" si="156"/>
        <v>41917.801064814819</v>
      </c>
      <c r="K1715">
        <v>1409944412</v>
      </c>
      <c r="L1715" s="10">
        <f t="shared" si="157"/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158"/>
        <v>1.6666666666666666E-2</v>
      </c>
      <c r="R1715" s="8">
        <f t="shared" si="159"/>
        <v>50</v>
      </c>
      <c r="S1715" t="str">
        <f t="shared" si="160"/>
        <v>music</v>
      </c>
      <c r="T1715" t="str">
        <f t="shared" si="161"/>
        <v>faith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 t="shared" si="156"/>
        <v>42125.918530092589</v>
      </c>
      <c r="K1716">
        <v>1427925761</v>
      </c>
      <c r="L1716" s="10">
        <f t="shared" si="157"/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158"/>
        <v>7.868E-2</v>
      </c>
      <c r="R1716" s="8">
        <f t="shared" si="159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 t="shared" si="156"/>
        <v>42094.140277777777</v>
      </c>
      <c r="K1717">
        <v>1425186785</v>
      </c>
      <c r="L1717" s="10">
        <f t="shared" si="157"/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158"/>
        <v>2.2000000000000001E-3</v>
      </c>
      <c r="R1717" s="8">
        <f t="shared" si="159"/>
        <v>5.5</v>
      </c>
      <c r="S1717" t="str">
        <f t="shared" si="160"/>
        <v>music</v>
      </c>
      <c r="T1717" t="str">
        <f t="shared" si="161"/>
        <v>faith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 t="shared" si="156"/>
        <v>42713.619201388887</v>
      </c>
      <c r="K1718">
        <v>1477835499</v>
      </c>
      <c r="L1718" s="10">
        <f t="shared" si="157"/>
        <v>42713.619201388887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158"/>
        <v>7.4999999999999997E-2</v>
      </c>
      <c r="R1718" s="8">
        <f t="shared" si="159"/>
        <v>50</v>
      </c>
      <c r="S1718" t="str">
        <f t="shared" si="160"/>
        <v>music</v>
      </c>
      <c r="T1718" t="str">
        <f t="shared" si="161"/>
        <v>faith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 t="shared" si="156"/>
        <v>42481.166666666672</v>
      </c>
      <c r="K1719">
        <v>1459467238</v>
      </c>
      <c r="L1719" s="10">
        <f t="shared" si="157"/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158"/>
        <v>0.42725880551301687</v>
      </c>
      <c r="R1719" s="8">
        <f t="shared" si="159"/>
        <v>34.024390243902438</v>
      </c>
      <c r="S1719" t="str">
        <f t="shared" si="160"/>
        <v>music</v>
      </c>
      <c r="T1719" t="str">
        <f t="shared" si="161"/>
        <v>faith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 t="shared" si="156"/>
        <v>42504.207638888889</v>
      </c>
      <c r="K1720">
        <v>1459435149</v>
      </c>
      <c r="L1720" s="10">
        <f t="shared" si="157"/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158"/>
        <v>2.142857142857143E-3</v>
      </c>
      <c r="R1720" s="8">
        <f t="shared" si="159"/>
        <v>37.5</v>
      </c>
      <c r="S1720" t="str">
        <f t="shared" si="160"/>
        <v>music</v>
      </c>
      <c r="T1720" t="str">
        <f t="shared" si="161"/>
        <v>faith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 t="shared" si="156"/>
        <v>41899.534618055557</v>
      </c>
      <c r="K1721">
        <v>1408366191</v>
      </c>
      <c r="L1721" s="10">
        <f t="shared" si="157"/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158"/>
        <v>8.7500000000000008E-3</v>
      </c>
      <c r="R1721" s="8">
        <f t="shared" si="159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 t="shared" si="156"/>
        <v>41952.824895833335</v>
      </c>
      <c r="K1722">
        <v>1412966871</v>
      </c>
      <c r="L1722" s="10">
        <f t="shared" si="157"/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158"/>
        <v>5.6250000000000001E-2</v>
      </c>
      <c r="R1722" s="8">
        <f t="shared" si="159"/>
        <v>28.125</v>
      </c>
      <c r="S1722" t="str">
        <f t="shared" si="160"/>
        <v>music</v>
      </c>
      <c r="T1722" t="str">
        <f t="shared" si="161"/>
        <v>faith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 t="shared" si="156"/>
        <v>42349.461377314816</v>
      </c>
      <c r="K1723">
        <v>1447239863</v>
      </c>
      <c r="L1723" s="10">
        <f t="shared" si="157"/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158"/>
        <v>0</v>
      </c>
      <c r="R1723" s="8">
        <f t="shared" si="159"/>
        <v>0</v>
      </c>
      <c r="S1723" t="str">
        <f t="shared" si="160"/>
        <v>music</v>
      </c>
      <c r="T1723" t="str">
        <f t="shared" si="161"/>
        <v>faith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 t="shared" si="156"/>
        <v>42463.006944444445</v>
      </c>
      <c r="K1724">
        <v>1456441429</v>
      </c>
      <c r="L1724" s="10">
        <f t="shared" si="157"/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158"/>
        <v>3.4722222222222224E-4</v>
      </c>
      <c r="R1724" s="8">
        <f t="shared" si="159"/>
        <v>1</v>
      </c>
      <c r="S1724" t="str">
        <f t="shared" si="160"/>
        <v>music</v>
      </c>
      <c r="T1724" t="str">
        <f t="shared" si="161"/>
        <v>faith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 t="shared" si="156"/>
        <v>42186.25</v>
      </c>
      <c r="K1725">
        <v>1430855315</v>
      </c>
      <c r="L1725" s="10">
        <f t="shared" si="157"/>
        <v>42186.25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158"/>
        <v>6.5000000000000002E-2</v>
      </c>
      <c r="R1725" s="8">
        <f t="shared" si="159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 t="shared" si="156"/>
        <v>41942.932430555556</v>
      </c>
      <c r="K1726">
        <v>1412115762</v>
      </c>
      <c r="L1726" s="10">
        <f t="shared" si="157"/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158"/>
        <v>5.8333333333333336E-3</v>
      </c>
      <c r="R1726" s="8">
        <f t="shared" si="159"/>
        <v>8.75</v>
      </c>
      <c r="S1726" t="str">
        <f t="shared" si="160"/>
        <v>music</v>
      </c>
      <c r="T1726" t="str">
        <f t="shared" si="161"/>
        <v>faith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 t="shared" si="156"/>
        <v>41875.968159722222</v>
      </c>
      <c r="K1727">
        <v>1406330049</v>
      </c>
      <c r="L1727" s="10">
        <f t="shared" si="157"/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158"/>
        <v>0.10181818181818182</v>
      </c>
      <c r="R1727" s="8">
        <f t="shared" si="159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 t="shared" si="156"/>
        <v>41817.919722222221</v>
      </c>
      <c r="K1728">
        <v>1401401064</v>
      </c>
      <c r="L1728" s="10">
        <f t="shared" si="157"/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158"/>
        <v>0.33784615384615385</v>
      </c>
      <c r="R1728" s="8">
        <f t="shared" si="159"/>
        <v>137.25</v>
      </c>
      <c r="S1728" t="str">
        <f t="shared" si="160"/>
        <v>music</v>
      </c>
      <c r="T1728" t="str">
        <f t="shared" si="161"/>
        <v>faith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0">
        <f t="shared" si="156"/>
        <v>42099.458333333328</v>
      </c>
      <c r="K1729">
        <v>1423520177</v>
      </c>
      <c r="L1729" s="10">
        <f t="shared" si="157"/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158"/>
        <v>3.3333333333333332E-4</v>
      </c>
      <c r="R1729" s="8">
        <f t="shared" si="159"/>
        <v>1</v>
      </c>
      <c r="S1729" t="str">
        <f t="shared" si="160"/>
        <v>music</v>
      </c>
      <c r="T1729" t="str">
        <f t="shared" si="161"/>
        <v>faith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 t="shared" si="156"/>
        <v>42298.625856481478</v>
      </c>
      <c r="K1730">
        <v>1442847674</v>
      </c>
      <c r="L1730" s="10">
        <f t="shared" si="157"/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6">
        <f t="shared" si="158"/>
        <v>0.68400000000000005</v>
      </c>
      <c r="R1730" s="8">
        <f t="shared" si="159"/>
        <v>122.14285714285714</v>
      </c>
      <c r="S1730" t="str">
        <f t="shared" si="160"/>
        <v>music</v>
      </c>
      <c r="T1730" t="str">
        <f t="shared" si="161"/>
        <v>faith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 t="shared" ref="J1731:J1794" si="162">I1731/60/60/24 + DATE(1970,1,1)</f>
        <v>42531.052152777775</v>
      </c>
      <c r="K1731">
        <v>1460337306</v>
      </c>
      <c r="L1731" s="10">
        <f t="shared" ref="L1731:L1794" si="163">I1731/60/60/24 + DATE(1970,1,1)</f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6">
        <f t="shared" ref="Q1731:Q1794" si="164">E1731/D1731</f>
        <v>0</v>
      </c>
      <c r="R1731" s="8">
        <f t="shared" ref="R1731:R1794" si="165">IFERROR(E1731/N1731,0)</f>
        <v>0</v>
      </c>
      <c r="S1731" t="str">
        <f t="shared" ref="S1731:S1794" si="166">LEFT(P1731,SEARCH("/",P1731)-1)</f>
        <v>music</v>
      </c>
      <c r="T1731" t="str">
        <f t="shared" ref="T1731:T1794" si="167">RIGHT(P1731,LEN(P1731)-SEARCH("/",P1731))</f>
        <v>faith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 t="shared" si="162"/>
        <v>42302.087766203709</v>
      </c>
      <c r="K1732">
        <v>1443146783</v>
      </c>
      <c r="L1732" s="10">
        <f t="shared" si="163"/>
        <v>42302.087766203709</v>
      </c>
      <c r="M1732" t="b">
        <v>0</v>
      </c>
      <c r="N1732">
        <v>0</v>
      </c>
      <c r="O1732" t="b">
        <v>0</v>
      </c>
      <c r="P1732" t="s">
        <v>8293</v>
      </c>
      <c r="Q1732" s="6">
        <f t="shared" si="164"/>
        <v>0</v>
      </c>
      <c r="R1732" s="8">
        <f t="shared" si="165"/>
        <v>0</v>
      </c>
      <c r="S1732" t="str">
        <f t="shared" si="166"/>
        <v>music</v>
      </c>
      <c r="T1732" t="str">
        <f t="shared" si="167"/>
        <v>faith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 t="shared" si="162"/>
        <v>42166.625</v>
      </c>
      <c r="K1733">
        <v>1432849552</v>
      </c>
      <c r="L1733" s="10">
        <f t="shared" si="163"/>
        <v>42166.625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164"/>
        <v>0</v>
      </c>
      <c r="R1733" s="8">
        <f t="shared" si="165"/>
        <v>0</v>
      </c>
      <c r="S1733" t="str">
        <f t="shared" si="166"/>
        <v>music</v>
      </c>
      <c r="T1733" t="str">
        <f t="shared" si="167"/>
        <v>faith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 t="shared" si="162"/>
        <v>42385.208333333328</v>
      </c>
      <c r="K1734">
        <v>1447777481</v>
      </c>
      <c r="L1734" s="10">
        <f t="shared" si="163"/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164"/>
        <v>0</v>
      </c>
      <c r="R1734" s="8">
        <f t="shared" si="165"/>
        <v>0</v>
      </c>
      <c r="S1734" t="str">
        <f t="shared" si="166"/>
        <v>music</v>
      </c>
      <c r="T1734" t="str">
        <f t="shared" si="167"/>
        <v>faith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 t="shared" si="162"/>
        <v>42626.895833333328</v>
      </c>
      <c r="K1735">
        <v>1472746374</v>
      </c>
      <c r="L1735" s="10">
        <f t="shared" si="163"/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164"/>
        <v>0</v>
      </c>
      <c r="R1735" s="8">
        <f t="shared" si="165"/>
        <v>0</v>
      </c>
      <c r="S1735" t="str">
        <f t="shared" si="166"/>
        <v>music</v>
      </c>
      <c r="T1735" t="str">
        <f t="shared" si="167"/>
        <v>faith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 t="shared" si="162"/>
        <v>42132.036527777775</v>
      </c>
      <c r="K1736">
        <v>1428454356</v>
      </c>
      <c r="L1736" s="10">
        <f t="shared" si="163"/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164"/>
        <v>2.2222222222222223E-4</v>
      </c>
      <c r="R1736" s="8">
        <f t="shared" si="165"/>
        <v>1</v>
      </c>
      <c r="S1736" t="str">
        <f t="shared" si="166"/>
        <v>music</v>
      </c>
      <c r="T1736" t="str">
        <f t="shared" si="167"/>
        <v>faith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 t="shared" si="162"/>
        <v>42589.814178240747</v>
      </c>
      <c r="K1737">
        <v>1468006345</v>
      </c>
      <c r="L1737" s="10">
        <f t="shared" si="163"/>
        <v>42589.814178240747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164"/>
        <v>0.11</v>
      </c>
      <c r="R1737" s="8">
        <f t="shared" si="165"/>
        <v>55</v>
      </c>
      <c r="S1737" t="str">
        <f t="shared" si="166"/>
        <v>music</v>
      </c>
      <c r="T1737" t="str">
        <f t="shared" si="167"/>
        <v>faith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 t="shared" si="162"/>
        <v>42316.90315972222</v>
      </c>
      <c r="K1738">
        <v>1444423233</v>
      </c>
      <c r="L1738" s="10">
        <f t="shared" si="163"/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164"/>
        <v>7.3333333333333332E-3</v>
      </c>
      <c r="R1738" s="8">
        <f t="shared" si="165"/>
        <v>22</v>
      </c>
      <c r="S1738" t="str">
        <f t="shared" si="166"/>
        <v>music</v>
      </c>
      <c r="T1738" t="str">
        <f t="shared" si="167"/>
        <v>faith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 t="shared" si="162"/>
        <v>42205.948981481488</v>
      </c>
      <c r="K1739">
        <v>1434840392</v>
      </c>
      <c r="L1739" s="10">
        <f t="shared" si="163"/>
        <v>42205.948981481488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164"/>
        <v>0.21249999999999999</v>
      </c>
      <c r="R1739" s="8">
        <f t="shared" si="165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 t="shared" si="162"/>
        <v>41914.874328703707</v>
      </c>
      <c r="K1740">
        <v>1409691542</v>
      </c>
      <c r="L1740" s="10">
        <f t="shared" si="163"/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164"/>
        <v>4.0000000000000001E-3</v>
      </c>
      <c r="R1740" s="8">
        <f t="shared" si="165"/>
        <v>20</v>
      </c>
      <c r="S1740" t="str">
        <f t="shared" si="166"/>
        <v>music</v>
      </c>
      <c r="T1740" t="str">
        <f t="shared" si="167"/>
        <v>faith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 t="shared" si="162"/>
        <v>42494.832546296297</v>
      </c>
      <c r="K1741">
        <v>1457297932</v>
      </c>
      <c r="L1741" s="10">
        <f t="shared" si="163"/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164"/>
        <v>1E-3</v>
      </c>
      <c r="R1741" s="8">
        <f t="shared" si="165"/>
        <v>1</v>
      </c>
      <c r="S1741" t="str">
        <f t="shared" si="166"/>
        <v>music</v>
      </c>
      <c r="T1741" t="str">
        <f t="shared" si="167"/>
        <v>faith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 t="shared" si="162"/>
        <v>42201.817384259266</v>
      </c>
      <c r="K1742">
        <v>1434483422</v>
      </c>
      <c r="L1742" s="10">
        <f t="shared" si="163"/>
        <v>42201.817384259266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164"/>
        <v>0</v>
      </c>
      <c r="R1742" s="8">
        <f t="shared" si="165"/>
        <v>0</v>
      </c>
      <c r="S1742" t="str">
        <f t="shared" si="166"/>
        <v>music</v>
      </c>
      <c r="T1742" t="str">
        <f t="shared" si="167"/>
        <v>faith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0">
        <f t="shared" si="162"/>
        <v>42165.628136574072</v>
      </c>
      <c r="K1743">
        <v>1430060671</v>
      </c>
      <c r="L1743" s="10">
        <f t="shared" si="163"/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164"/>
        <v>1.1083333333333334</v>
      </c>
      <c r="R1743" s="8">
        <f t="shared" si="165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 t="shared" si="162"/>
        <v>42742.875</v>
      </c>
      <c r="K1744">
        <v>1481058170</v>
      </c>
      <c r="L1744" s="10">
        <f t="shared" si="163"/>
        <v>42742.875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164"/>
        <v>1.0874999999999999</v>
      </c>
      <c r="R1744" s="8">
        <f t="shared" si="165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 t="shared" si="162"/>
        <v>42609.165972222225</v>
      </c>
      <c r="K1745">
        <v>1470348775</v>
      </c>
      <c r="L1745" s="10">
        <f t="shared" si="163"/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164"/>
        <v>1.0041666666666667</v>
      </c>
      <c r="R1745" s="8">
        <f t="shared" si="165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0">
        <f t="shared" si="162"/>
        <v>42071.563391203701</v>
      </c>
      <c r="K1746">
        <v>1421937077</v>
      </c>
      <c r="L1746" s="10">
        <f t="shared" si="163"/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164"/>
        <v>1.1845454545454546</v>
      </c>
      <c r="R1746" s="8">
        <f t="shared" si="165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 t="shared" si="162"/>
        <v>42726.083333333328</v>
      </c>
      <c r="K1747">
        <v>1479276838</v>
      </c>
      <c r="L1747" s="10">
        <f t="shared" si="163"/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164"/>
        <v>1.1401428571428571</v>
      </c>
      <c r="R1747" s="8">
        <f t="shared" si="165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 t="shared" si="162"/>
        <v>42698.083333333328</v>
      </c>
      <c r="K1748">
        <v>1477368867</v>
      </c>
      <c r="L1748" s="10">
        <f t="shared" si="163"/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164"/>
        <v>1.4810000000000001</v>
      </c>
      <c r="R1748" s="8">
        <f t="shared" si="165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0">
        <f t="shared" si="162"/>
        <v>42321.625</v>
      </c>
      <c r="K1749">
        <v>1444904830</v>
      </c>
      <c r="L1749" s="10">
        <f t="shared" si="163"/>
        <v>42321.625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164"/>
        <v>1.0495555555555556</v>
      </c>
      <c r="R1749" s="8">
        <f t="shared" si="165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0">
        <f t="shared" si="162"/>
        <v>42249.950729166667</v>
      </c>
      <c r="K1750">
        <v>1438642143</v>
      </c>
      <c r="L1750" s="10">
        <f t="shared" si="163"/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164"/>
        <v>1.29948</v>
      </c>
      <c r="R1750" s="8">
        <f t="shared" si="165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0">
        <f t="shared" si="162"/>
        <v>42795.791666666672</v>
      </c>
      <c r="K1751">
        <v>1485213921</v>
      </c>
      <c r="L1751" s="10">
        <f t="shared" si="163"/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164"/>
        <v>1.2348756218905472</v>
      </c>
      <c r="R1751" s="8">
        <f t="shared" si="165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 t="shared" si="162"/>
        <v>42479.836851851855</v>
      </c>
      <c r="K1752">
        <v>1458936304</v>
      </c>
      <c r="L1752" s="10">
        <f t="shared" si="163"/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164"/>
        <v>2.0162</v>
      </c>
      <c r="R1752" s="8">
        <f t="shared" si="165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 t="shared" si="162"/>
        <v>42082.739849537036</v>
      </c>
      <c r="K1753">
        <v>1424198723</v>
      </c>
      <c r="L1753" s="10">
        <f t="shared" si="163"/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164"/>
        <v>1.0289999999999999</v>
      </c>
      <c r="R1753" s="8">
        <f t="shared" si="165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0">
        <f t="shared" si="162"/>
        <v>42657.253263888888</v>
      </c>
      <c r="K1754">
        <v>1473833082</v>
      </c>
      <c r="L1754" s="10">
        <f t="shared" si="163"/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164"/>
        <v>2.6016666666666666</v>
      </c>
      <c r="R1754" s="8">
        <f t="shared" si="165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0">
        <f t="shared" si="162"/>
        <v>42450.707962962959</v>
      </c>
      <c r="K1755">
        <v>1455991168</v>
      </c>
      <c r="L1755" s="10">
        <f t="shared" si="163"/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164"/>
        <v>1.08</v>
      </c>
      <c r="R1755" s="8">
        <f t="shared" si="165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0">
        <f t="shared" si="162"/>
        <v>42097.835104166668</v>
      </c>
      <c r="K1756">
        <v>1425502953</v>
      </c>
      <c r="L1756" s="10">
        <f t="shared" si="163"/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164"/>
        <v>1.1052941176470588</v>
      </c>
      <c r="R1756" s="8">
        <f t="shared" si="165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 t="shared" si="162"/>
        <v>42282.788900462961</v>
      </c>
      <c r="K1757">
        <v>1441479361</v>
      </c>
      <c r="L1757" s="10">
        <f t="shared" si="163"/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164"/>
        <v>1.2</v>
      </c>
      <c r="R1757" s="8">
        <f t="shared" si="165"/>
        <v>7.5</v>
      </c>
      <c r="S1757" t="str">
        <f t="shared" si="166"/>
        <v>photography</v>
      </c>
      <c r="T1757" t="str">
        <f t="shared" si="167"/>
        <v>photobooks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 t="shared" si="162"/>
        <v>42611.167465277773</v>
      </c>
      <c r="K1758">
        <v>1468987269</v>
      </c>
      <c r="L1758" s="10">
        <f t="shared" si="163"/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164"/>
        <v>1.0282909090909091</v>
      </c>
      <c r="R1758" s="8">
        <f t="shared" si="165"/>
        <v>47.13</v>
      </c>
      <c r="S1758" t="str">
        <f t="shared" si="166"/>
        <v>photography</v>
      </c>
      <c r="T1758" t="str">
        <f t="shared" si="167"/>
        <v>photobooks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 t="shared" si="162"/>
        <v>42763.811805555553</v>
      </c>
      <c r="K1759">
        <v>1483041083</v>
      </c>
      <c r="L1759" s="10">
        <f t="shared" si="163"/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164"/>
        <v>1.1599999999999999</v>
      </c>
      <c r="R1759" s="8">
        <f t="shared" si="165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 t="shared" si="162"/>
        <v>42565.955925925926</v>
      </c>
      <c r="K1760">
        <v>1463352992</v>
      </c>
      <c r="L1760" s="10">
        <f t="shared" si="163"/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164"/>
        <v>1.147</v>
      </c>
      <c r="R1760" s="8">
        <f t="shared" si="165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 t="shared" si="162"/>
        <v>42088.787372685183</v>
      </c>
      <c r="K1761">
        <v>1425585229</v>
      </c>
      <c r="L1761" s="10">
        <f t="shared" si="163"/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164"/>
        <v>1.0660000000000001</v>
      </c>
      <c r="R1761" s="8">
        <f t="shared" si="165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 t="shared" si="162"/>
        <v>42425.67260416667</v>
      </c>
      <c r="K1762">
        <v>1454688513</v>
      </c>
      <c r="L1762" s="10">
        <f t="shared" si="163"/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164"/>
        <v>1.6544000000000001</v>
      </c>
      <c r="R1762" s="8">
        <f t="shared" si="165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0">
        <f t="shared" si="162"/>
        <v>42259.567824074074</v>
      </c>
      <c r="K1763">
        <v>1437745060</v>
      </c>
      <c r="L1763" s="10">
        <f t="shared" si="163"/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164"/>
        <v>1.55</v>
      </c>
      <c r="R1763" s="8">
        <f t="shared" si="165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 t="shared" si="162"/>
        <v>42440.982002314813</v>
      </c>
      <c r="K1764">
        <v>1455147245</v>
      </c>
      <c r="L1764" s="10">
        <f t="shared" si="163"/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164"/>
        <v>8.85</v>
      </c>
      <c r="R1764" s="8">
        <f t="shared" si="165"/>
        <v>35.4</v>
      </c>
      <c r="S1764" t="str">
        <f t="shared" si="166"/>
        <v>photography</v>
      </c>
      <c r="T1764" t="str">
        <f t="shared" si="167"/>
        <v>photobooks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 t="shared" si="162"/>
        <v>42666.868518518517</v>
      </c>
      <c r="K1765">
        <v>1474663840</v>
      </c>
      <c r="L1765" s="10">
        <f t="shared" si="163"/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164"/>
        <v>1.0190833333333333</v>
      </c>
      <c r="R1765" s="8">
        <f t="shared" si="165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0">
        <f t="shared" si="162"/>
        <v>41854.485868055555</v>
      </c>
      <c r="K1766">
        <v>1404560379</v>
      </c>
      <c r="L1766" s="10">
        <f t="shared" si="163"/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164"/>
        <v>0.19600000000000001</v>
      </c>
      <c r="R1766" s="8">
        <f t="shared" si="165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 t="shared" si="162"/>
        <v>41864.980462962965</v>
      </c>
      <c r="K1767">
        <v>1405380712</v>
      </c>
      <c r="L1767" s="10">
        <f t="shared" si="163"/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164"/>
        <v>0.59467839999999994</v>
      </c>
      <c r="R1767" s="8">
        <f t="shared" si="165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0">
        <f t="shared" si="162"/>
        <v>41876.859814814816</v>
      </c>
      <c r="K1768">
        <v>1407184688</v>
      </c>
      <c r="L1768" s="10">
        <f t="shared" si="163"/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164"/>
        <v>0</v>
      </c>
      <c r="R1768" s="8">
        <f t="shared" si="165"/>
        <v>0</v>
      </c>
      <c r="S1768" t="str">
        <f t="shared" si="166"/>
        <v>photography</v>
      </c>
      <c r="T1768" t="str">
        <f t="shared" si="167"/>
        <v>photobooks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 t="shared" si="162"/>
        <v>41854.658379629633</v>
      </c>
      <c r="K1769">
        <v>1404488884</v>
      </c>
      <c r="L1769" s="10">
        <f t="shared" si="163"/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164"/>
        <v>0.4572</v>
      </c>
      <c r="R1769" s="8">
        <f t="shared" si="165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 t="shared" si="162"/>
        <v>41909.560694444444</v>
      </c>
      <c r="K1770">
        <v>1406640444</v>
      </c>
      <c r="L1770" s="10">
        <f t="shared" si="163"/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164"/>
        <v>3.7400000000000003E-2</v>
      </c>
      <c r="R1770" s="8">
        <f t="shared" si="165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 t="shared" si="162"/>
        <v>42017.818969907406</v>
      </c>
      <c r="K1771">
        <v>1418585959</v>
      </c>
      <c r="L1771" s="10">
        <f t="shared" si="163"/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164"/>
        <v>2.7025E-2</v>
      </c>
      <c r="R1771" s="8">
        <f t="shared" si="165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 t="shared" si="162"/>
        <v>41926.780023148152</v>
      </c>
      <c r="K1772">
        <v>1410288194</v>
      </c>
      <c r="L1772" s="10">
        <f t="shared" si="163"/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164"/>
        <v>0.56514285714285717</v>
      </c>
      <c r="R1772" s="8">
        <f t="shared" si="165"/>
        <v>150.5</v>
      </c>
      <c r="S1772" t="str">
        <f t="shared" si="166"/>
        <v>photography</v>
      </c>
      <c r="T1772" t="str">
        <f t="shared" si="167"/>
        <v>photobooks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0">
        <f t="shared" si="162"/>
        <v>41935.979629629634</v>
      </c>
      <c r="K1773">
        <v>1411515040</v>
      </c>
      <c r="L1773" s="10">
        <f t="shared" si="163"/>
        <v>41935.979629629634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164"/>
        <v>0.21309523809523809</v>
      </c>
      <c r="R1773" s="8">
        <f t="shared" si="165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0">
        <f t="shared" si="162"/>
        <v>41826.718009259261</v>
      </c>
      <c r="K1774">
        <v>1399482836</v>
      </c>
      <c r="L1774" s="10">
        <f t="shared" si="163"/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164"/>
        <v>0.156</v>
      </c>
      <c r="R1774" s="8">
        <f t="shared" si="165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 t="shared" si="162"/>
        <v>42023.760393518518</v>
      </c>
      <c r="K1775">
        <v>1417803298</v>
      </c>
      <c r="L1775" s="10">
        <f t="shared" si="163"/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164"/>
        <v>6.2566666666666673E-2</v>
      </c>
      <c r="R1775" s="8">
        <f t="shared" si="165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 t="shared" si="162"/>
        <v>41972.624305555553</v>
      </c>
      <c r="K1776">
        <v>1413609292</v>
      </c>
      <c r="L1776" s="10">
        <f t="shared" si="163"/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164"/>
        <v>0.4592</v>
      </c>
      <c r="R1776" s="8">
        <f t="shared" si="165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 t="shared" si="162"/>
        <v>41936.976388888892</v>
      </c>
      <c r="K1777">
        <v>1410305160</v>
      </c>
      <c r="L1777" s="10">
        <f t="shared" si="163"/>
        <v>41936.976388888892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164"/>
        <v>0.65101538461538466</v>
      </c>
      <c r="R1777" s="8">
        <f t="shared" si="165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0">
        <f t="shared" si="162"/>
        <v>41941.95684027778</v>
      </c>
      <c r="K1778">
        <v>1411513071</v>
      </c>
      <c r="L1778" s="10">
        <f t="shared" si="163"/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164"/>
        <v>6.7000000000000004E-2</v>
      </c>
      <c r="R1778" s="8">
        <f t="shared" si="165"/>
        <v>83.75</v>
      </c>
      <c r="S1778" t="str">
        <f t="shared" si="166"/>
        <v>photography</v>
      </c>
      <c r="T1778" t="str">
        <f t="shared" si="167"/>
        <v>photobooks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0">
        <f t="shared" si="162"/>
        <v>42055.357094907406</v>
      </c>
      <c r="K1779">
        <v>1421829253</v>
      </c>
      <c r="L1779" s="10">
        <f t="shared" si="163"/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164"/>
        <v>0.135625</v>
      </c>
      <c r="R1779" s="8">
        <f t="shared" si="165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 t="shared" si="162"/>
        <v>42090.821701388893</v>
      </c>
      <c r="K1780">
        <v>1423600995</v>
      </c>
      <c r="L1780" s="10">
        <f t="shared" si="163"/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164"/>
        <v>1.9900000000000001E-2</v>
      </c>
      <c r="R1780" s="8">
        <f t="shared" si="165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 t="shared" si="162"/>
        <v>42615.691898148143</v>
      </c>
      <c r="K1781">
        <v>1470242180</v>
      </c>
      <c r="L1781" s="10">
        <f t="shared" si="163"/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164"/>
        <v>0.36236363636363639</v>
      </c>
      <c r="R1781" s="8">
        <f t="shared" si="165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 t="shared" si="162"/>
        <v>42553.600810185191</v>
      </c>
      <c r="K1782">
        <v>1462285510</v>
      </c>
      <c r="L1782" s="10">
        <f t="shared" si="163"/>
        <v>42553.600810185191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164"/>
        <v>0.39743333333333336</v>
      </c>
      <c r="R1782" s="8">
        <f t="shared" si="165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 t="shared" si="162"/>
        <v>42628.617418981477</v>
      </c>
      <c r="K1783">
        <v>1471272545</v>
      </c>
      <c r="L1783" s="10">
        <f t="shared" si="163"/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164"/>
        <v>0.25763636363636366</v>
      </c>
      <c r="R1783" s="8">
        <f t="shared" si="165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 t="shared" si="162"/>
        <v>42421.575104166666</v>
      </c>
      <c r="K1784">
        <v>1453211289</v>
      </c>
      <c r="L1784" s="10">
        <f t="shared" si="163"/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164"/>
        <v>0.15491428571428573</v>
      </c>
      <c r="R1784" s="8">
        <f t="shared" si="165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 t="shared" si="162"/>
        <v>42145.949976851851</v>
      </c>
      <c r="K1785">
        <v>1429656478</v>
      </c>
      <c r="L1785" s="10">
        <f t="shared" si="163"/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164"/>
        <v>0.236925</v>
      </c>
      <c r="R1785" s="8">
        <f t="shared" si="165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 t="shared" si="162"/>
        <v>42035.142361111109</v>
      </c>
      <c r="K1786">
        <v>1419954240</v>
      </c>
      <c r="L1786" s="10">
        <f t="shared" si="163"/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164"/>
        <v>0.39760000000000001</v>
      </c>
      <c r="R1786" s="8">
        <f t="shared" si="165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 t="shared" si="162"/>
        <v>41928</v>
      </c>
      <c r="K1787">
        <v>1410750855</v>
      </c>
      <c r="L1787" s="10">
        <f t="shared" si="163"/>
        <v>41928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164"/>
        <v>0.20220833333333332</v>
      </c>
      <c r="R1787" s="8">
        <f t="shared" si="165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0">
        <f t="shared" si="162"/>
        <v>41988.550659722227</v>
      </c>
      <c r="K1788">
        <v>1416057177</v>
      </c>
      <c r="L1788" s="10">
        <f t="shared" si="163"/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164"/>
        <v>0.47631578947368419</v>
      </c>
      <c r="R1788" s="8">
        <f t="shared" si="165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 t="shared" si="162"/>
        <v>42098.613854166666</v>
      </c>
      <c r="K1789">
        <v>1425570237</v>
      </c>
      <c r="L1789" s="10">
        <f t="shared" si="163"/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164"/>
        <v>0.15329999999999999</v>
      </c>
      <c r="R1789" s="8">
        <f t="shared" si="165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0">
        <f t="shared" si="162"/>
        <v>41943.94840277778</v>
      </c>
      <c r="K1790">
        <v>1412203542</v>
      </c>
      <c r="L1790" s="10">
        <f t="shared" si="163"/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164"/>
        <v>1.3818181818181818E-2</v>
      </c>
      <c r="R1790" s="8">
        <f t="shared" si="165"/>
        <v>19</v>
      </c>
      <c r="S1790" t="str">
        <f t="shared" si="166"/>
        <v>photography</v>
      </c>
      <c r="T1790" t="str">
        <f t="shared" si="167"/>
        <v>photobooks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 t="shared" si="162"/>
        <v>42016.250034722223</v>
      </c>
      <c r="K1791">
        <v>1415858403</v>
      </c>
      <c r="L1791" s="10">
        <f t="shared" si="163"/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164"/>
        <v>5.0000000000000001E-3</v>
      </c>
      <c r="R1791" s="8">
        <f t="shared" si="165"/>
        <v>10</v>
      </c>
      <c r="S1791" t="str">
        <f t="shared" si="166"/>
        <v>photography</v>
      </c>
      <c r="T1791" t="str">
        <f t="shared" si="167"/>
        <v>photobooks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 t="shared" si="162"/>
        <v>42040.674513888895</v>
      </c>
      <c r="K1792">
        <v>1420560678</v>
      </c>
      <c r="L1792" s="10">
        <f t="shared" si="163"/>
        <v>42040.674513888895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164"/>
        <v>4.9575757575757579E-2</v>
      </c>
      <c r="R1792" s="8">
        <f t="shared" si="165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0">
        <f t="shared" si="162"/>
        <v>42033.740335648152</v>
      </c>
      <c r="K1793">
        <v>1417369565</v>
      </c>
      <c r="L1793" s="10">
        <f t="shared" si="163"/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164"/>
        <v>3.5666666666666666E-2</v>
      </c>
      <c r="R1793" s="8">
        <f t="shared" si="165"/>
        <v>26.75</v>
      </c>
      <c r="S1793" t="str">
        <f t="shared" si="166"/>
        <v>photography</v>
      </c>
      <c r="T1793" t="str">
        <f t="shared" si="167"/>
        <v>photobooks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 t="shared" si="162"/>
        <v>42226.290972222225</v>
      </c>
      <c r="K1794">
        <v>1435970682</v>
      </c>
      <c r="L1794" s="10">
        <f t="shared" si="163"/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6">
        <f t="shared" si="164"/>
        <v>0.61124000000000001</v>
      </c>
      <c r="R1794" s="8">
        <f t="shared" si="165"/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0">
        <f t="shared" ref="J1795:J1858" si="168">I1795/60/60/24 + DATE(1970,1,1)</f>
        <v>41970.933333333334</v>
      </c>
      <c r="K1795">
        <v>1414531440</v>
      </c>
      <c r="L1795" s="10">
        <f t="shared" ref="L1795:L1858" si="169">I1795/60/60/24 + DATE(1970,1,1)</f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6">
        <f t="shared" ref="Q1795:Q1858" si="170">E1795/D1795</f>
        <v>1.3333333333333334E-2</v>
      </c>
      <c r="R1795" s="8">
        <f t="shared" ref="R1795:R1858" si="171">IFERROR(E1795/N1795,0)</f>
        <v>20</v>
      </c>
      <c r="S1795" t="str">
        <f t="shared" ref="S1795:S1858" si="172">LEFT(P1795,SEARCH("/",P1795)-1)</f>
        <v>photography</v>
      </c>
      <c r="T1795" t="str">
        <f t="shared" ref="T1795:T1858" si="173">RIGHT(P1795,LEN(P1795)-SEARCH("/",P1795))</f>
        <v>photobooks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 t="shared" si="168"/>
        <v>42046.551180555558</v>
      </c>
      <c r="K1796">
        <v>1420636422</v>
      </c>
      <c r="L1796" s="10">
        <f t="shared" si="169"/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6">
        <f t="shared" si="170"/>
        <v>0.11077777777777778</v>
      </c>
      <c r="R1796" s="8">
        <f t="shared" si="171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0">
        <f t="shared" si="168"/>
        <v>42657.666666666672</v>
      </c>
      <c r="K1797">
        <v>1473922541</v>
      </c>
      <c r="L1797" s="10">
        <f t="shared" si="169"/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170"/>
        <v>0.38735714285714284</v>
      </c>
      <c r="R1797" s="8">
        <f t="shared" si="171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0">
        <f t="shared" si="168"/>
        <v>42575.439421296294</v>
      </c>
      <c r="K1798">
        <v>1464172366</v>
      </c>
      <c r="L1798" s="10">
        <f t="shared" si="169"/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170"/>
        <v>0.22052631578947368</v>
      </c>
      <c r="R1798" s="8">
        <f t="shared" si="171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 t="shared" si="168"/>
        <v>42719.56931712963</v>
      </c>
      <c r="K1799">
        <v>1479217189</v>
      </c>
      <c r="L1799" s="10">
        <f t="shared" si="169"/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170"/>
        <v>0.67549999999999999</v>
      </c>
      <c r="R1799" s="8">
        <f t="shared" si="171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 t="shared" si="168"/>
        <v>42404.32677083333</v>
      </c>
      <c r="K1800">
        <v>1449388233</v>
      </c>
      <c r="L1800" s="10">
        <f t="shared" si="169"/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170"/>
        <v>0.136375</v>
      </c>
      <c r="R1800" s="8">
        <f t="shared" si="171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0">
        <f t="shared" si="168"/>
        <v>41954.884351851855</v>
      </c>
      <c r="K1801">
        <v>1414008808</v>
      </c>
      <c r="L1801" s="10">
        <f t="shared" si="169"/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170"/>
        <v>1.7457500000000001E-2</v>
      </c>
      <c r="R1801" s="8">
        <f t="shared" si="171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0">
        <f t="shared" si="168"/>
        <v>42653.606134259258</v>
      </c>
      <c r="K1802">
        <v>1473517970</v>
      </c>
      <c r="L1802" s="10">
        <f t="shared" si="169"/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170"/>
        <v>0.20449632511889321</v>
      </c>
      <c r="R1802" s="8">
        <f t="shared" si="171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0">
        <f t="shared" si="168"/>
        <v>42353.506944444445</v>
      </c>
      <c r="K1803">
        <v>1447429868</v>
      </c>
      <c r="L1803" s="10">
        <f t="shared" si="169"/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170"/>
        <v>0.13852941176470587</v>
      </c>
      <c r="R1803" s="8">
        <f t="shared" si="171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0">
        <f t="shared" si="168"/>
        <v>42182.915972222225</v>
      </c>
      <c r="K1804">
        <v>1433416830</v>
      </c>
      <c r="L1804" s="10">
        <f t="shared" si="169"/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170"/>
        <v>0.48485714285714288</v>
      </c>
      <c r="R1804" s="8">
        <f t="shared" si="171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 t="shared" si="168"/>
        <v>42049.071550925932</v>
      </c>
      <c r="K1805">
        <v>1421199782</v>
      </c>
      <c r="L1805" s="10">
        <f t="shared" si="169"/>
        <v>42049.071550925932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170"/>
        <v>0.308</v>
      </c>
      <c r="R1805" s="8">
        <f t="shared" si="171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 t="shared" si="168"/>
        <v>42322.719953703709</v>
      </c>
      <c r="K1806">
        <v>1444061804</v>
      </c>
      <c r="L1806" s="10">
        <f t="shared" si="169"/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170"/>
        <v>0.35174193548387095</v>
      </c>
      <c r="R1806" s="8">
        <f t="shared" si="171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0">
        <f t="shared" si="168"/>
        <v>42279.75</v>
      </c>
      <c r="K1807">
        <v>1441048658</v>
      </c>
      <c r="L1807" s="10">
        <f t="shared" si="169"/>
        <v>42279.75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170"/>
        <v>0.36404444444444445</v>
      </c>
      <c r="R1807" s="8">
        <f t="shared" si="171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0">
        <f t="shared" si="168"/>
        <v>41912.638298611113</v>
      </c>
      <c r="K1808">
        <v>1409066349</v>
      </c>
      <c r="L1808" s="10">
        <f t="shared" si="169"/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170"/>
        <v>2.955E-2</v>
      </c>
      <c r="R1808" s="8">
        <f t="shared" si="171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 t="shared" si="168"/>
        <v>41910.068437499998</v>
      </c>
      <c r="K1809">
        <v>1409276313</v>
      </c>
      <c r="L1809" s="10">
        <f t="shared" si="169"/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170"/>
        <v>0.1106</v>
      </c>
      <c r="R1809" s="8">
        <f t="shared" si="171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 t="shared" si="168"/>
        <v>42777.680902777778</v>
      </c>
      <c r="K1810">
        <v>1483806030</v>
      </c>
      <c r="L1810" s="10">
        <f t="shared" si="169"/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170"/>
        <v>0.41407142857142859</v>
      </c>
      <c r="R1810" s="8">
        <f t="shared" si="171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0">
        <f t="shared" si="168"/>
        <v>42064.907858796301</v>
      </c>
      <c r="K1811">
        <v>1422222439</v>
      </c>
      <c r="L1811" s="10">
        <f t="shared" si="169"/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170"/>
        <v>0.10857142857142857</v>
      </c>
      <c r="R1811" s="8">
        <f t="shared" si="171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 t="shared" si="168"/>
        <v>41872.91002314815</v>
      </c>
      <c r="K1812">
        <v>1407621026</v>
      </c>
      <c r="L1812" s="10">
        <f t="shared" si="169"/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170"/>
        <v>3.3333333333333333E-2</v>
      </c>
      <c r="R1812" s="8">
        <f t="shared" si="171"/>
        <v>7.5</v>
      </c>
      <c r="S1812" t="str">
        <f t="shared" si="172"/>
        <v>photography</v>
      </c>
      <c r="T1812" t="str">
        <f t="shared" si="173"/>
        <v>photobooks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 t="shared" si="168"/>
        <v>41936.166666666664</v>
      </c>
      <c r="K1813">
        <v>1408962270</v>
      </c>
      <c r="L1813" s="10">
        <f t="shared" si="169"/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170"/>
        <v>7.407407407407407E-4</v>
      </c>
      <c r="R1813" s="8">
        <f t="shared" si="171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0">
        <f t="shared" si="168"/>
        <v>42554.318703703699</v>
      </c>
      <c r="K1814">
        <v>1464939536</v>
      </c>
      <c r="L1814" s="10">
        <f t="shared" si="169"/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170"/>
        <v>0.13307692307692306</v>
      </c>
      <c r="R1814" s="8">
        <f t="shared" si="171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0">
        <f t="shared" si="168"/>
        <v>41859.889027777775</v>
      </c>
      <c r="K1815">
        <v>1404940812</v>
      </c>
      <c r="L1815" s="10">
        <f t="shared" si="169"/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170"/>
        <v>0</v>
      </c>
      <c r="R1815" s="8">
        <f t="shared" si="171"/>
        <v>0</v>
      </c>
      <c r="S1815" t="str">
        <f t="shared" si="172"/>
        <v>photography</v>
      </c>
      <c r="T1815" t="str">
        <f t="shared" si="173"/>
        <v>photobooks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0">
        <f t="shared" si="168"/>
        <v>42063.314074074078</v>
      </c>
      <c r="K1816">
        <v>1422516736</v>
      </c>
      <c r="L1816" s="10">
        <f t="shared" si="169"/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170"/>
        <v>0.49183333333333334</v>
      </c>
      <c r="R1816" s="8">
        <f t="shared" si="171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 t="shared" si="168"/>
        <v>42186.906678240746</v>
      </c>
      <c r="K1817">
        <v>1434577537</v>
      </c>
      <c r="L1817" s="10">
        <f t="shared" si="169"/>
        <v>42186.906678240746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170"/>
        <v>0</v>
      </c>
      <c r="R1817" s="8">
        <f t="shared" si="171"/>
        <v>0</v>
      </c>
      <c r="S1817" t="str">
        <f t="shared" si="172"/>
        <v>photography</v>
      </c>
      <c r="T1817" t="str">
        <f t="shared" si="173"/>
        <v>photobooks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0">
        <f t="shared" si="168"/>
        <v>42576.791666666672</v>
      </c>
      <c r="K1818">
        <v>1467061303</v>
      </c>
      <c r="L1818" s="10">
        <f t="shared" si="169"/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170"/>
        <v>2.036E-2</v>
      </c>
      <c r="R1818" s="8">
        <f t="shared" si="171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 t="shared" si="168"/>
        <v>42765.290972222225</v>
      </c>
      <c r="K1819">
        <v>1480607607</v>
      </c>
      <c r="L1819" s="10">
        <f t="shared" si="169"/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170"/>
        <v>0.52327777777777773</v>
      </c>
      <c r="R1819" s="8">
        <f t="shared" si="171"/>
        <v>94.19</v>
      </c>
      <c r="S1819" t="str">
        <f t="shared" si="172"/>
        <v>photography</v>
      </c>
      <c r="T1819" t="str">
        <f t="shared" si="173"/>
        <v>photobooks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 t="shared" si="168"/>
        <v>42097.192708333328</v>
      </c>
      <c r="K1820">
        <v>1425447450</v>
      </c>
      <c r="L1820" s="10">
        <f t="shared" si="169"/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170"/>
        <v>0</v>
      </c>
      <c r="R1820" s="8">
        <f t="shared" si="171"/>
        <v>0</v>
      </c>
      <c r="S1820" t="str">
        <f t="shared" si="172"/>
        <v>photography</v>
      </c>
      <c r="T1820" t="str">
        <f t="shared" si="173"/>
        <v>photobooks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 t="shared" si="168"/>
        <v>41850.752268518518</v>
      </c>
      <c r="K1821">
        <v>1404151396</v>
      </c>
      <c r="L1821" s="10">
        <f t="shared" si="169"/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170"/>
        <v>2.0833333333333332E-2</v>
      </c>
      <c r="R1821" s="8">
        <f t="shared" si="171"/>
        <v>6.25</v>
      </c>
      <c r="S1821" t="str">
        <f t="shared" si="172"/>
        <v>photography</v>
      </c>
      <c r="T1821" t="str">
        <f t="shared" si="173"/>
        <v>photobooks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 t="shared" si="168"/>
        <v>42095.042708333334</v>
      </c>
      <c r="K1822">
        <v>1425261690</v>
      </c>
      <c r="L1822" s="10">
        <f t="shared" si="169"/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170"/>
        <v>6.565384615384616E-2</v>
      </c>
      <c r="R1822" s="8">
        <f t="shared" si="171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 t="shared" si="168"/>
        <v>40971.319062499999</v>
      </c>
      <c r="K1823">
        <v>1326872367</v>
      </c>
      <c r="L1823" s="10">
        <f t="shared" si="169"/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170"/>
        <v>1.3489</v>
      </c>
      <c r="R1823" s="8">
        <f t="shared" si="171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0">
        <f t="shared" si="168"/>
        <v>41670.792361111111</v>
      </c>
      <c r="K1824">
        <v>1388084862</v>
      </c>
      <c r="L1824" s="10">
        <f t="shared" si="169"/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170"/>
        <v>1</v>
      </c>
      <c r="R1824" s="8">
        <f t="shared" si="171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 t="shared" si="168"/>
        <v>41206.684907407405</v>
      </c>
      <c r="K1825">
        <v>1348503976</v>
      </c>
      <c r="L1825" s="10">
        <f t="shared" si="169"/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170"/>
        <v>1.1585714285714286</v>
      </c>
      <c r="R1825" s="8">
        <f t="shared" si="171"/>
        <v>24.575757575757574</v>
      </c>
      <c r="S1825" t="str">
        <f t="shared" si="172"/>
        <v>music</v>
      </c>
      <c r="T1825" t="str">
        <f t="shared" si="173"/>
        <v>rock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 t="shared" si="168"/>
        <v>41647.088888888888</v>
      </c>
      <c r="K1826">
        <v>1387403967</v>
      </c>
      <c r="L1826" s="10">
        <f t="shared" si="169"/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170"/>
        <v>1.0006666666666666</v>
      </c>
      <c r="R1826" s="8">
        <f t="shared" si="171"/>
        <v>75.05</v>
      </c>
      <c r="S1826" t="str">
        <f t="shared" si="172"/>
        <v>music</v>
      </c>
      <c r="T1826" t="str">
        <f t="shared" si="173"/>
        <v>rock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 t="shared" si="168"/>
        <v>41466.83452546296</v>
      </c>
      <c r="K1827">
        <v>1371585703</v>
      </c>
      <c r="L1827" s="10">
        <f t="shared" si="169"/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170"/>
        <v>1.0505</v>
      </c>
      <c r="R1827" s="8">
        <f t="shared" si="171"/>
        <v>42.02</v>
      </c>
      <c r="S1827" t="str">
        <f t="shared" si="172"/>
        <v>music</v>
      </c>
      <c r="T1827" t="str">
        <f t="shared" si="173"/>
        <v>rock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 t="shared" si="168"/>
        <v>41687.923807870371</v>
      </c>
      <c r="K1828">
        <v>1390083017</v>
      </c>
      <c r="L1828" s="10">
        <f t="shared" si="169"/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170"/>
        <v>1.01</v>
      </c>
      <c r="R1828" s="8">
        <f t="shared" si="171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 t="shared" si="168"/>
        <v>40605.325937499998</v>
      </c>
      <c r="K1829">
        <v>1294818561</v>
      </c>
      <c r="L1829" s="10">
        <f t="shared" si="169"/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170"/>
        <v>1.0066250000000001</v>
      </c>
      <c r="R1829" s="8">
        <f t="shared" si="171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 t="shared" si="168"/>
        <v>41768.916666666664</v>
      </c>
      <c r="K1830">
        <v>1396906530</v>
      </c>
      <c r="L1830" s="10">
        <f t="shared" si="169"/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170"/>
        <v>1.0016</v>
      </c>
      <c r="R1830" s="8">
        <f t="shared" si="171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 t="shared" si="168"/>
        <v>40564.916666666664</v>
      </c>
      <c r="K1831">
        <v>1291428371</v>
      </c>
      <c r="L1831" s="10">
        <f t="shared" si="169"/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170"/>
        <v>1.6668333333333334</v>
      </c>
      <c r="R1831" s="8">
        <f t="shared" si="171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 t="shared" si="168"/>
        <v>41694.684108796297</v>
      </c>
      <c r="K1832">
        <v>1390667107</v>
      </c>
      <c r="L1832" s="10">
        <f t="shared" si="169"/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170"/>
        <v>1.0153333333333334</v>
      </c>
      <c r="R1832" s="8">
        <f t="shared" si="171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 t="shared" si="168"/>
        <v>41041.996099537035</v>
      </c>
      <c r="K1833">
        <v>1335570863</v>
      </c>
      <c r="L1833" s="10">
        <f t="shared" si="169"/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170"/>
        <v>1.03</v>
      </c>
      <c r="R1833" s="8">
        <f t="shared" si="171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 t="shared" si="168"/>
        <v>40606.539664351854</v>
      </c>
      <c r="K1834">
        <v>1296651427</v>
      </c>
      <c r="L1834" s="10">
        <f t="shared" si="169"/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170"/>
        <v>1.4285714285714286</v>
      </c>
      <c r="R1834" s="8">
        <f t="shared" si="171"/>
        <v>25</v>
      </c>
      <c r="S1834" t="str">
        <f t="shared" si="172"/>
        <v>music</v>
      </c>
      <c r="T1834" t="str">
        <f t="shared" si="173"/>
        <v>rock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 t="shared" si="168"/>
        <v>41335.332638888889</v>
      </c>
      <c r="K1835">
        <v>1359421403</v>
      </c>
      <c r="L1835" s="10">
        <f t="shared" si="169"/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170"/>
        <v>2.625</v>
      </c>
      <c r="R1835" s="8">
        <f t="shared" si="171"/>
        <v>42</v>
      </c>
      <c r="S1835" t="str">
        <f t="shared" si="172"/>
        <v>music</v>
      </c>
      <c r="T1835" t="str">
        <f t="shared" si="173"/>
        <v>rock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 t="shared" si="168"/>
        <v>42028.964062500003</v>
      </c>
      <c r="K1836">
        <v>1418684895</v>
      </c>
      <c r="L1836" s="10">
        <f t="shared" si="169"/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170"/>
        <v>1.1805000000000001</v>
      </c>
      <c r="R1836" s="8">
        <f t="shared" si="171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0">
        <f t="shared" si="168"/>
        <v>42460.660543981481</v>
      </c>
      <c r="K1837">
        <v>1456851071</v>
      </c>
      <c r="L1837" s="10">
        <f t="shared" si="169"/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170"/>
        <v>1.04</v>
      </c>
      <c r="R1837" s="8">
        <f t="shared" si="171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 t="shared" si="168"/>
        <v>41322.809363425928</v>
      </c>
      <c r="K1838">
        <v>1359660329</v>
      </c>
      <c r="L1838" s="10">
        <f t="shared" si="169"/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170"/>
        <v>2.0034000000000001</v>
      </c>
      <c r="R1838" s="8">
        <f t="shared" si="171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 t="shared" si="168"/>
        <v>40986.006192129629</v>
      </c>
      <c r="K1839">
        <v>1326848935</v>
      </c>
      <c r="L1839" s="10">
        <f t="shared" si="169"/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170"/>
        <v>3.0683333333333334</v>
      </c>
      <c r="R1839" s="8">
        <f t="shared" si="171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 t="shared" si="168"/>
        <v>40817.125</v>
      </c>
      <c r="K1840">
        <v>1314989557</v>
      </c>
      <c r="L1840" s="10">
        <f t="shared" si="169"/>
        <v>40817.125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170"/>
        <v>1.00149</v>
      </c>
      <c r="R1840" s="8">
        <f t="shared" si="171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 t="shared" si="168"/>
        <v>42644.722013888888</v>
      </c>
      <c r="K1841">
        <v>1472750382</v>
      </c>
      <c r="L1841" s="10">
        <f t="shared" si="169"/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170"/>
        <v>2.0529999999999999</v>
      </c>
      <c r="R1841" s="8">
        <f t="shared" si="171"/>
        <v>45.62222222222222</v>
      </c>
      <c r="S1841" t="str">
        <f t="shared" si="172"/>
        <v>music</v>
      </c>
      <c r="T1841" t="str">
        <f t="shared" si="173"/>
        <v>rock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 t="shared" si="168"/>
        <v>41401.207638888889</v>
      </c>
      <c r="K1842">
        <v>1366251510</v>
      </c>
      <c r="L1842" s="10">
        <f t="shared" si="169"/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170"/>
        <v>1.0888888888888888</v>
      </c>
      <c r="R1842" s="8">
        <f t="shared" si="171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 t="shared" si="168"/>
        <v>41779.207638888889</v>
      </c>
      <c r="K1843">
        <v>1397679445</v>
      </c>
      <c r="L1843" s="10">
        <f t="shared" si="169"/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170"/>
        <v>1.0175000000000001</v>
      </c>
      <c r="R1843" s="8">
        <f t="shared" si="171"/>
        <v>50.875</v>
      </c>
      <c r="S1843" t="str">
        <f t="shared" si="172"/>
        <v>music</v>
      </c>
      <c r="T1843" t="str">
        <f t="shared" si="173"/>
        <v>rock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 t="shared" si="168"/>
        <v>42065.249305555553</v>
      </c>
      <c r="K1844">
        <v>1422371381</v>
      </c>
      <c r="L1844" s="10">
        <f t="shared" si="169"/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170"/>
        <v>1.2524999999999999</v>
      </c>
      <c r="R1844" s="8">
        <f t="shared" si="171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 t="shared" si="168"/>
        <v>40594.994837962964</v>
      </c>
      <c r="K1845">
        <v>1295653954</v>
      </c>
      <c r="L1845" s="10">
        <f t="shared" si="169"/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170"/>
        <v>1.2400610000000001</v>
      </c>
      <c r="R1845" s="8">
        <f t="shared" si="171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 t="shared" si="168"/>
        <v>40705.125</v>
      </c>
      <c r="K1846">
        <v>1304464914</v>
      </c>
      <c r="L1846" s="10">
        <f t="shared" si="169"/>
        <v>40705.125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170"/>
        <v>1.014</v>
      </c>
      <c r="R1846" s="8">
        <f t="shared" si="171"/>
        <v>76.05</v>
      </c>
      <c r="S1846" t="str">
        <f t="shared" si="172"/>
        <v>music</v>
      </c>
      <c r="T1846" t="str">
        <f t="shared" si="173"/>
        <v>rock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 t="shared" si="168"/>
        <v>42538.204861111109</v>
      </c>
      <c r="K1847">
        <v>1464854398</v>
      </c>
      <c r="L1847" s="10">
        <f t="shared" si="169"/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170"/>
        <v>1</v>
      </c>
      <c r="R1847" s="8">
        <f t="shared" si="171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 t="shared" si="168"/>
        <v>41258.650196759263</v>
      </c>
      <c r="K1848">
        <v>1352993777</v>
      </c>
      <c r="L1848" s="10">
        <f t="shared" si="169"/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170"/>
        <v>1.3792666666666666</v>
      </c>
      <c r="R1848" s="8">
        <f t="shared" si="171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 t="shared" si="168"/>
        <v>42115.236481481479</v>
      </c>
      <c r="K1849">
        <v>1427780432</v>
      </c>
      <c r="L1849" s="10">
        <f t="shared" si="169"/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170"/>
        <v>1.2088000000000001</v>
      </c>
      <c r="R1849" s="8">
        <f t="shared" si="171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 t="shared" si="168"/>
        <v>40755.290972222225</v>
      </c>
      <c r="K1850">
        <v>1306608888</v>
      </c>
      <c r="L1850" s="10">
        <f t="shared" si="169"/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170"/>
        <v>1.0736666666666668</v>
      </c>
      <c r="R1850" s="8">
        <f t="shared" si="171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 t="shared" si="168"/>
        <v>41199.845590277779</v>
      </c>
      <c r="K1851">
        <v>1347913059</v>
      </c>
      <c r="L1851" s="10">
        <f t="shared" si="169"/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170"/>
        <v>1.0033333333333334</v>
      </c>
      <c r="R1851" s="8">
        <f t="shared" si="171"/>
        <v>37.625</v>
      </c>
      <c r="S1851" t="str">
        <f t="shared" si="172"/>
        <v>music</v>
      </c>
      <c r="T1851" t="str">
        <f t="shared" si="173"/>
        <v>rock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 t="shared" si="168"/>
        <v>41830.959490740745</v>
      </c>
      <c r="K1852">
        <v>1402441300</v>
      </c>
      <c r="L1852" s="10">
        <f t="shared" si="169"/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170"/>
        <v>1.0152222222222222</v>
      </c>
      <c r="R1852" s="8">
        <f t="shared" si="171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 t="shared" si="168"/>
        <v>41848.041666666664</v>
      </c>
      <c r="K1853">
        <v>1404769538</v>
      </c>
      <c r="L1853" s="10">
        <f t="shared" si="169"/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170"/>
        <v>1.0007692307692309</v>
      </c>
      <c r="R1853" s="8">
        <f t="shared" si="171"/>
        <v>50.03846153846154</v>
      </c>
      <c r="S1853" t="str">
        <f t="shared" si="172"/>
        <v>music</v>
      </c>
      <c r="T1853" t="str">
        <f t="shared" si="173"/>
        <v>rock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 t="shared" si="168"/>
        <v>42119</v>
      </c>
      <c r="K1854">
        <v>1426703452</v>
      </c>
      <c r="L1854" s="10">
        <f t="shared" si="169"/>
        <v>42119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170"/>
        <v>1.1696666666666666</v>
      </c>
      <c r="R1854" s="8">
        <f t="shared" si="171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 t="shared" si="168"/>
        <v>41227.102048611108</v>
      </c>
      <c r="K1855">
        <v>1348536417</v>
      </c>
      <c r="L1855" s="10">
        <f t="shared" si="169"/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170"/>
        <v>1.01875</v>
      </c>
      <c r="R1855" s="8">
        <f t="shared" si="171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 t="shared" si="168"/>
        <v>41418.021261574075</v>
      </c>
      <c r="K1856">
        <v>1366763437</v>
      </c>
      <c r="L1856" s="10">
        <f t="shared" si="169"/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170"/>
        <v>1.0212366666666666</v>
      </c>
      <c r="R1856" s="8">
        <f t="shared" si="171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0">
        <f t="shared" si="168"/>
        <v>41645.538657407407</v>
      </c>
      <c r="K1857">
        <v>1385124940</v>
      </c>
      <c r="L1857" s="10">
        <f t="shared" si="169"/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170"/>
        <v>1.5405897142857143</v>
      </c>
      <c r="R1857" s="8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 t="shared" si="168"/>
        <v>41838.854999999996</v>
      </c>
      <c r="K1858">
        <v>1403901072</v>
      </c>
      <c r="L1858" s="10">
        <f t="shared" si="169"/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6">
        <f t="shared" si="170"/>
        <v>1.0125</v>
      </c>
      <c r="R1858" s="8">
        <f t="shared" si="171"/>
        <v>53.289473684210527</v>
      </c>
      <c r="S1858" t="str">
        <f t="shared" si="172"/>
        <v>music</v>
      </c>
      <c r="T1858" t="str">
        <f t="shared" si="173"/>
        <v>rock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 t="shared" ref="J1859:J1922" si="174">I1859/60/60/24 + DATE(1970,1,1)</f>
        <v>41894.76866898148</v>
      </c>
      <c r="K1859">
        <v>1407954413</v>
      </c>
      <c r="L1859" s="10">
        <f t="shared" ref="L1859:L1922" si="175">I1859/60/60/24 + DATE(1970,1,1)</f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6">
        <f t="shared" ref="Q1859:Q1922" si="176">E1859/D1859</f>
        <v>1</v>
      </c>
      <c r="R1859" s="8">
        <f t="shared" ref="R1859:R1922" si="177">IFERROR(E1859/N1859,0)</f>
        <v>136.36363636363637</v>
      </c>
      <c r="S1859" t="str">
        <f t="shared" ref="S1859:S1922" si="178">LEFT(P1859,SEARCH("/",P1859)-1)</f>
        <v>music</v>
      </c>
      <c r="T1859" t="str">
        <f t="shared" ref="T1859:T1922" si="179">RIGHT(P1859,LEN(P1859)-SEARCH("/",P1859))</f>
        <v>rock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 t="shared" si="174"/>
        <v>40893.242141203707</v>
      </c>
      <c r="K1860">
        <v>1318826921</v>
      </c>
      <c r="L1860" s="10">
        <f t="shared" si="175"/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6">
        <f t="shared" si="176"/>
        <v>1.0874800874800874</v>
      </c>
      <c r="R1860" s="8">
        <f t="shared" si="177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 t="shared" si="174"/>
        <v>40808.770011574074</v>
      </c>
      <c r="K1861">
        <v>1314124129</v>
      </c>
      <c r="L1861" s="10">
        <f t="shared" si="175"/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176"/>
        <v>1.3183333333333334</v>
      </c>
      <c r="R1861" s="8">
        <f t="shared" si="177"/>
        <v>70.625</v>
      </c>
      <c r="S1861" t="str">
        <f t="shared" si="178"/>
        <v>music</v>
      </c>
      <c r="T1861" t="str">
        <f t="shared" si="179"/>
        <v>rock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 t="shared" si="174"/>
        <v>41676.709305555552</v>
      </c>
      <c r="K1862">
        <v>1389891684</v>
      </c>
      <c r="L1862" s="10">
        <f t="shared" si="175"/>
        <v>41676.709305555552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176"/>
        <v>1.3346666666666667</v>
      </c>
      <c r="R1862" s="8">
        <f t="shared" si="177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0">
        <f t="shared" si="174"/>
        <v>42030.300243055557</v>
      </c>
      <c r="K1863">
        <v>1419664341</v>
      </c>
      <c r="L1863" s="10">
        <f t="shared" si="175"/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176"/>
        <v>0</v>
      </c>
      <c r="R1863" s="8">
        <f t="shared" si="177"/>
        <v>0</v>
      </c>
      <c r="S1863" t="str">
        <f t="shared" si="178"/>
        <v>games</v>
      </c>
      <c r="T1863" t="str">
        <f t="shared" si="179"/>
        <v>mobile games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 t="shared" si="174"/>
        <v>42802.3125</v>
      </c>
      <c r="K1864">
        <v>1484912974</v>
      </c>
      <c r="L1864" s="10">
        <f t="shared" si="175"/>
        <v>42802.3125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176"/>
        <v>8.0833333333333326E-2</v>
      </c>
      <c r="R1864" s="8">
        <f t="shared" si="177"/>
        <v>90.9375</v>
      </c>
      <c r="S1864" t="str">
        <f t="shared" si="178"/>
        <v>games</v>
      </c>
      <c r="T1864" t="str">
        <f t="shared" si="179"/>
        <v>mobile games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 t="shared" si="174"/>
        <v>41802.797280092593</v>
      </c>
      <c r="K1865">
        <v>1400008085</v>
      </c>
      <c r="L1865" s="10">
        <f t="shared" si="175"/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176"/>
        <v>4.0000000000000001E-3</v>
      </c>
      <c r="R1865" s="8">
        <f t="shared" si="177"/>
        <v>5</v>
      </c>
      <c r="S1865" t="str">
        <f t="shared" si="178"/>
        <v>games</v>
      </c>
      <c r="T1865" t="str">
        <f t="shared" si="179"/>
        <v>mobile games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 t="shared" si="174"/>
        <v>41763.716435185182</v>
      </c>
      <c r="K1866">
        <v>1396631500</v>
      </c>
      <c r="L1866" s="10">
        <f t="shared" si="175"/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176"/>
        <v>0.42892307692307691</v>
      </c>
      <c r="R1866" s="8">
        <f t="shared" si="177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0">
        <f t="shared" si="174"/>
        <v>42680.409108796302</v>
      </c>
      <c r="K1867">
        <v>1475398147</v>
      </c>
      <c r="L1867" s="10">
        <f t="shared" si="175"/>
        <v>42680.409108796302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176"/>
        <v>3.6363636363636364E-5</v>
      </c>
      <c r="R1867" s="8">
        <f t="shared" si="177"/>
        <v>2</v>
      </c>
      <c r="S1867" t="str">
        <f t="shared" si="178"/>
        <v>games</v>
      </c>
      <c r="T1867" t="str">
        <f t="shared" si="179"/>
        <v>mobile games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 t="shared" si="174"/>
        <v>42795.166666666672</v>
      </c>
      <c r="K1868">
        <v>1483768497</v>
      </c>
      <c r="L1868" s="10">
        <f t="shared" si="175"/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176"/>
        <v>5.0000000000000001E-3</v>
      </c>
      <c r="R1868" s="8">
        <f t="shared" si="177"/>
        <v>62.5</v>
      </c>
      <c r="S1868" t="str">
        <f t="shared" si="178"/>
        <v>games</v>
      </c>
      <c r="T1868" t="str">
        <f t="shared" si="179"/>
        <v>mobile games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 t="shared" si="174"/>
        <v>42679.924907407403</v>
      </c>
      <c r="K1869">
        <v>1475791912</v>
      </c>
      <c r="L1869" s="10">
        <f t="shared" si="175"/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176"/>
        <v>5.0000000000000001E-4</v>
      </c>
      <c r="R1869" s="8">
        <f t="shared" si="177"/>
        <v>10</v>
      </c>
      <c r="S1869" t="str">
        <f t="shared" si="178"/>
        <v>games</v>
      </c>
      <c r="T1869" t="str">
        <f t="shared" si="179"/>
        <v>mobile games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 t="shared" si="174"/>
        <v>42353.332638888889</v>
      </c>
      <c r="K1870">
        <v>1448044925</v>
      </c>
      <c r="L1870" s="10">
        <f t="shared" si="175"/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176"/>
        <v>4.8680000000000001E-2</v>
      </c>
      <c r="R1870" s="8">
        <f t="shared" si="177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 t="shared" si="174"/>
        <v>42739.002881944441</v>
      </c>
      <c r="K1871">
        <v>1480896249</v>
      </c>
      <c r="L1871" s="10">
        <f t="shared" si="175"/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176"/>
        <v>0</v>
      </c>
      <c r="R1871" s="8">
        <f t="shared" si="177"/>
        <v>0</v>
      </c>
      <c r="S1871" t="str">
        <f t="shared" si="178"/>
        <v>games</v>
      </c>
      <c r="T1871" t="str">
        <f t="shared" si="179"/>
        <v>mobile games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 t="shared" si="174"/>
        <v>42400.178472222222</v>
      </c>
      <c r="K1872">
        <v>1451723535</v>
      </c>
      <c r="L1872" s="10">
        <f t="shared" si="175"/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176"/>
        <v>0.10314285714285715</v>
      </c>
      <c r="R1872" s="8">
        <f t="shared" si="177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 t="shared" si="174"/>
        <v>41963.825243055559</v>
      </c>
      <c r="K1873">
        <v>1413053301</v>
      </c>
      <c r="L1873" s="10">
        <f t="shared" si="175"/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176"/>
        <v>0.7178461538461538</v>
      </c>
      <c r="R1873" s="8">
        <f t="shared" si="177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 t="shared" si="174"/>
        <v>42185.129652777774</v>
      </c>
      <c r="K1874">
        <v>1433041602</v>
      </c>
      <c r="L1874" s="10">
        <f t="shared" si="175"/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176"/>
        <v>1.06E-2</v>
      </c>
      <c r="R1874" s="8">
        <f t="shared" si="177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0">
        <f t="shared" si="174"/>
        <v>42193.697916666672</v>
      </c>
      <c r="K1875">
        <v>1433861210</v>
      </c>
      <c r="L1875" s="10">
        <f t="shared" si="175"/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176"/>
        <v>4.4999999999999997E-3</v>
      </c>
      <c r="R1875" s="8">
        <f t="shared" si="177"/>
        <v>18</v>
      </c>
      <c r="S1875" t="str">
        <f t="shared" si="178"/>
        <v>games</v>
      </c>
      <c r="T1875" t="str">
        <f t="shared" si="179"/>
        <v>mobile games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 t="shared" si="174"/>
        <v>42549.969131944439</v>
      </c>
      <c r="K1876">
        <v>1465427733</v>
      </c>
      <c r="L1876" s="10">
        <f t="shared" si="175"/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176"/>
        <v>1.6249999999999999E-4</v>
      </c>
      <c r="R1876" s="8">
        <f t="shared" si="177"/>
        <v>13</v>
      </c>
      <c r="S1876" t="str">
        <f t="shared" si="178"/>
        <v>games</v>
      </c>
      <c r="T1876" t="str">
        <f t="shared" si="179"/>
        <v>mobile games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 t="shared" si="174"/>
        <v>42588.899398148147</v>
      </c>
      <c r="K1877">
        <v>1465335308</v>
      </c>
      <c r="L1877" s="10">
        <f t="shared" si="175"/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176"/>
        <v>5.1000000000000004E-3</v>
      </c>
      <c r="R1877" s="8">
        <f t="shared" si="177"/>
        <v>17</v>
      </c>
      <c r="S1877" t="str">
        <f t="shared" si="178"/>
        <v>games</v>
      </c>
      <c r="T1877" t="str">
        <f t="shared" si="179"/>
        <v>mobile games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0">
        <f t="shared" si="174"/>
        <v>41806.284780092588</v>
      </c>
      <c r="K1878">
        <v>1400309405</v>
      </c>
      <c r="L1878" s="10">
        <f t="shared" si="175"/>
        <v>41806.284780092588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176"/>
        <v>0</v>
      </c>
      <c r="R1878" s="8">
        <f t="shared" si="177"/>
        <v>0</v>
      </c>
      <c r="S1878" t="str">
        <f t="shared" si="178"/>
        <v>games</v>
      </c>
      <c r="T1878" t="str">
        <f t="shared" si="179"/>
        <v>mobile games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 t="shared" si="174"/>
        <v>42064.029224537036</v>
      </c>
      <c r="K1879">
        <v>1422664925</v>
      </c>
      <c r="L1879" s="10">
        <f t="shared" si="175"/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176"/>
        <v>0</v>
      </c>
      <c r="R1879" s="8">
        <f t="shared" si="177"/>
        <v>0</v>
      </c>
      <c r="S1879" t="str">
        <f t="shared" si="178"/>
        <v>games</v>
      </c>
      <c r="T1879" t="str">
        <f t="shared" si="179"/>
        <v>mobile games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0">
        <f t="shared" si="174"/>
        <v>41803.008738425924</v>
      </c>
      <c r="K1880">
        <v>1400026355</v>
      </c>
      <c r="L1880" s="10">
        <f t="shared" si="175"/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176"/>
        <v>0</v>
      </c>
      <c r="R1880" s="8">
        <f t="shared" si="177"/>
        <v>0</v>
      </c>
      <c r="S1880" t="str">
        <f t="shared" si="178"/>
        <v>games</v>
      </c>
      <c r="T1880" t="str">
        <f t="shared" si="179"/>
        <v>mobile games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0">
        <f t="shared" si="174"/>
        <v>42443.607974537037</v>
      </c>
      <c r="K1881">
        <v>1455377729</v>
      </c>
      <c r="L1881" s="10">
        <f t="shared" si="175"/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176"/>
        <v>1.1999999999999999E-3</v>
      </c>
      <c r="R1881" s="8">
        <f t="shared" si="177"/>
        <v>3</v>
      </c>
      <c r="S1881" t="str">
        <f t="shared" si="178"/>
        <v>games</v>
      </c>
      <c r="T1881" t="str">
        <f t="shared" si="179"/>
        <v>mobile games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0">
        <f t="shared" si="174"/>
        <v>42459.525231481486</v>
      </c>
      <c r="K1882">
        <v>1456839380</v>
      </c>
      <c r="L1882" s="10">
        <f t="shared" si="175"/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176"/>
        <v>0.20080000000000001</v>
      </c>
      <c r="R1882" s="8">
        <f t="shared" si="177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 t="shared" si="174"/>
        <v>42073.110983796301</v>
      </c>
      <c r="K1883">
        <v>1423366789</v>
      </c>
      <c r="L1883" s="10">
        <f t="shared" si="175"/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176"/>
        <v>1.726845</v>
      </c>
      <c r="R1883" s="8">
        <f t="shared" si="177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 t="shared" si="174"/>
        <v>41100.991666666669</v>
      </c>
      <c r="K1884">
        <v>1339109212</v>
      </c>
      <c r="L1884" s="10">
        <f t="shared" si="175"/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176"/>
        <v>1.008955223880597</v>
      </c>
      <c r="R1884" s="8">
        <f t="shared" si="177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 t="shared" si="174"/>
        <v>41007.906342592592</v>
      </c>
      <c r="K1885">
        <v>1331333108</v>
      </c>
      <c r="L1885" s="10">
        <f t="shared" si="175"/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176"/>
        <v>1.0480480480480481</v>
      </c>
      <c r="R1885" s="8">
        <f t="shared" si="177"/>
        <v>32.71875</v>
      </c>
      <c r="S1885" t="str">
        <f t="shared" si="178"/>
        <v>music</v>
      </c>
      <c r="T1885" t="str">
        <f t="shared" si="179"/>
        <v>indie rock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 t="shared" si="174"/>
        <v>41240.5</v>
      </c>
      <c r="K1886">
        <v>1350967535</v>
      </c>
      <c r="L1886" s="10">
        <f t="shared" si="175"/>
        <v>41240.5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176"/>
        <v>1.351</v>
      </c>
      <c r="R1886" s="8">
        <f t="shared" si="177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 t="shared" si="174"/>
        <v>41131.916666666664</v>
      </c>
      <c r="K1887">
        <v>1341800110</v>
      </c>
      <c r="L1887" s="10">
        <f t="shared" si="175"/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176"/>
        <v>1.1632786885245903</v>
      </c>
      <c r="R1887" s="8">
        <f t="shared" si="177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 t="shared" si="174"/>
        <v>41955.94835648148</v>
      </c>
      <c r="K1888">
        <v>1413236738</v>
      </c>
      <c r="L1888" s="10">
        <f t="shared" si="175"/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176"/>
        <v>1.0208333333333333</v>
      </c>
      <c r="R1888" s="8">
        <f t="shared" si="177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0">
        <f t="shared" si="174"/>
        <v>42341.895833333328</v>
      </c>
      <c r="K1889">
        <v>1447614732</v>
      </c>
      <c r="L1889" s="10">
        <f t="shared" si="175"/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176"/>
        <v>1.1116666666666666</v>
      </c>
      <c r="R1889" s="8">
        <f t="shared" si="177"/>
        <v>416.875</v>
      </c>
      <c r="S1889" t="str">
        <f t="shared" si="178"/>
        <v>music</v>
      </c>
      <c r="T1889" t="str">
        <f t="shared" si="179"/>
        <v>indie rock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 t="shared" si="174"/>
        <v>40330.207638888889</v>
      </c>
      <c r="K1890">
        <v>1272692732</v>
      </c>
      <c r="L1890" s="10">
        <f t="shared" si="175"/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176"/>
        <v>1.6608000000000001</v>
      </c>
      <c r="R1890" s="8">
        <f t="shared" si="177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 t="shared" si="174"/>
        <v>41344.751689814817</v>
      </c>
      <c r="K1891">
        <v>1359140546</v>
      </c>
      <c r="L1891" s="10">
        <f t="shared" si="175"/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176"/>
        <v>1.0660000000000001</v>
      </c>
      <c r="R1891" s="8">
        <f t="shared" si="177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 t="shared" si="174"/>
        <v>41258.786203703705</v>
      </c>
      <c r="K1892">
        <v>1353005528</v>
      </c>
      <c r="L1892" s="10">
        <f t="shared" si="175"/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176"/>
        <v>1.4458441666666668</v>
      </c>
      <c r="R1892" s="8">
        <f t="shared" si="177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 t="shared" si="174"/>
        <v>40381.25</v>
      </c>
      <c r="K1893">
        <v>1275851354</v>
      </c>
      <c r="L1893" s="10">
        <f t="shared" si="175"/>
        <v>40381.25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176"/>
        <v>1.0555000000000001</v>
      </c>
      <c r="R1893" s="8">
        <f t="shared" si="177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 t="shared" si="174"/>
        <v>40701.637511574074</v>
      </c>
      <c r="K1894">
        <v>1304867881</v>
      </c>
      <c r="L1894" s="10">
        <f t="shared" si="175"/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176"/>
        <v>1.3660000000000001</v>
      </c>
      <c r="R1894" s="8">
        <f t="shared" si="177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 t="shared" si="174"/>
        <v>40649.165972222225</v>
      </c>
      <c r="K1895">
        <v>1301524585</v>
      </c>
      <c r="L1895" s="10">
        <f t="shared" si="175"/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176"/>
        <v>1.04</v>
      </c>
      <c r="R1895" s="8">
        <f t="shared" si="177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 t="shared" si="174"/>
        <v>40951.904895833337</v>
      </c>
      <c r="K1896">
        <v>1326404583</v>
      </c>
      <c r="L1896" s="10">
        <f t="shared" si="175"/>
        <v>40951.904895833337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176"/>
        <v>1.145</v>
      </c>
      <c r="R1896" s="8">
        <f t="shared" si="177"/>
        <v>57.25</v>
      </c>
      <c r="S1896" t="str">
        <f t="shared" si="178"/>
        <v>music</v>
      </c>
      <c r="T1896" t="str">
        <f t="shared" si="179"/>
        <v>indie rock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 t="shared" si="174"/>
        <v>42297.746782407412</v>
      </c>
      <c r="K1897">
        <v>1442771722</v>
      </c>
      <c r="L1897" s="10">
        <f t="shared" si="175"/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176"/>
        <v>1.0171957671957672</v>
      </c>
      <c r="R1897" s="8">
        <f t="shared" si="177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 t="shared" si="174"/>
        <v>41011.710243055553</v>
      </c>
      <c r="K1898">
        <v>1331658165</v>
      </c>
      <c r="L1898" s="10">
        <f t="shared" si="175"/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176"/>
        <v>1.2394678492239468</v>
      </c>
      <c r="R1898" s="8">
        <f t="shared" si="177"/>
        <v>43</v>
      </c>
      <c r="S1898" t="str">
        <f t="shared" si="178"/>
        <v>music</v>
      </c>
      <c r="T1898" t="str">
        <f t="shared" si="179"/>
        <v>indie rock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 t="shared" si="174"/>
        <v>41702.875</v>
      </c>
      <c r="K1899">
        <v>1392040806</v>
      </c>
      <c r="L1899" s="10">
        <f t="shared" si="175"/>
        <v>41702.875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176"/>
        <v>1.0245669291338582</v>
      </c>
      <c r="R1899" s="8">
        <f t="shared" si="177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 t="shared" si="174"/>
        <v>42401.75</v>
      </c>
      <c r="K1900">
        <v>1451277473</v>
      </c>
      <c r="L1900" s="10">
        <f t="shared" si="175"/>
        <v>42401.75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176"/>
        <v>1.4450000000000001</v>
      </c>
      <c r="R1900" s="8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 t="shared" si="174"/>
        <v>42088.90006944444</v>
      </c>
      <c r="K1901">
        <v>1424730966</v>
      </c>
      <c r="L1901" s="10">
        <f t="shared" si="175"/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176"/>
        <v>1.3333333333333333</v>
      </c>
      <c r="R1901" s="8">
        <f t="shared" si="177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 t="shared" si="174"/>
        <v>41188.415972222225</v>
      </c>
      <c r="K1902">
        <v>1347137731</v>
      </c>
      <c r="L1902" s="10">
        <f t="shared" si="175"/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176"/>
        <v>1.0936440000000001</v>
      </c>
      <c r="R1902" s="8">
        <f t="shared" si="177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0">
        <f t="shared" si="174"/>
        <v>42146.541666666672</v>
      </c>
      <c r="K1903">
        <v>1429707729</v>
      </c>
      <c r="L1903" s="10">
        <f t="shared" si="175"/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176"/>
        <v>2.696969696969697E-2</v>
      </c>
      <c r="R1903" s="8">
        <f t="shared" si="177"/>
        <v>106.8</v>
      </c>
      <c r="S1903" t="str">
        <f t="shared" si="178"/>
        <v>technology</v>
      </c>
      <c r="T1903" t="str">
        <f t="shared" si="179"/>
        <v>gadgets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0">
        <f t="shared" si="174"/>
        <v>42067.789895833332</v>
      </c>
      <c r="K1904">
        <v>1422903447</v>
      </c>
      <c r="L1904" s="10">
        <f t="shared" si="175"/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176"/>
        <v>1.2E-2</v>
      </c>
      <c r="R1904" s="8">
        <f t="shared" si="177"/>
        <v>4</v>
      </c>
      <c r="S1904" t="str">
        <f t="shared" si="178"/>
        <v>technology</v>
      </c>
      <c r="T1904" t="str">
        <f t="shared" si="179"/>
        <v>gadgets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 t="shared" si="174"/>
        <v>42762.770729166667</v>
      </c>
      <c r="K1905">
        <v>1480357791</v>
      </c>
      <c r="L1905" s="10">
        <f t="shared" si="175"/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176"/>
        <v>0.46600000000000003</v>
      </c>
      <c r="R1905" s="8">
        <f t="shared" si="177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 t="shared" si="174"/>
        <v>42371.685428240744</v>
      </c>
      <c r="K1906">
        <v>1447864021</v>
      </c>
      <c r="L1906" s="10">
        <f t="shared" si="175"/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176"/>
        <v>1E-3</v>
      </c>
      <c r="R1906" s="8">
        <f t="shared" si="177"/>
        <v>25</v>
      </c>
      <c r="S1906" t="str">
        <f t="shared" si="178"/>
        <v>technology</v>
      </c>
      <c r="T1906" t="str">
        <f t="shared" si="179"/>
        <v>gadgets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 t="shared" si="174"/>
        <v>41889.925856481481</v>
      </c>
      <c r="K1907">
        <v>1407535994</v>
      </c>
      <c r="L1907" s="10">
        <f t="shared" si="175"/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176"/>
        <v>1.6800000000000001E-3</v>
      </c>
      <c r="R1907" s="8">
        <f t="shared" si="177"/>
        <v>10.5</v>
      </c>
      <c r="S1907" t="str">
        <f t="shared" si="178"/>
        <v>technology</v>
      </c>
      <c r="T1907" t="str">
        <f t="shared" si="179"/>
        <v>gadgets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 t="shared" si="174"/>
        <v>42544.671099537038</v>
      </c>
      <c r="K1908">
        <v>1464105983</v>
      </c>
      <c r="L1908" s="10">
        <f t="shared" si="175"/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176"/>
        <v>0.42759999999999998</v>
      </c>
      <c r="R1908" s="8">
        <f t="shared" si="177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 t="shared" si="174"/>
        <v>41782.587094907409</v>
      </c>
      <c r="K1909">
        <v>1399557925</v>
      </c>
      <c r="L1909" s="10">
        <f t="shared" si="175"/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176"/>
        <v>2.8333333333333335E-3</v>
      </c>
      <c r="R1909" s="8">
        <f t="shared" si="177"/>
        <v>21.25</v>
      </c>
      <c r="S1909" t="str">
        <f t="shared" si="178"/>
        <v>technology</v>
      </c>
      <c r="T1909" t="str">
        <f t="shared" si="179"/>
        <v>gadgets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 t="shared" si="174"/>
        <v>42733.917824074073</v>
      </c>
      <c r="K1910">
        <v>1480456900</v>
      </c>
      <c r="L1910" s="10">
        <f t="shared" si="175"/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176"/>
        <v>1.7319999999999999E-2</v>
      </c>
      <c r="R1910" s="8">
        <f t="shared" si="177"/>
        <v>108.25</v>
      </c>
      <c r="S1910" t="str">
        <f t="shared" si="178"/>
        <v>technology</v>
      </c>
      <c r="T1910" t="str">
        <f t="shared" si="179"/>
        <v>gadgets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 t="shared" si="174"/>
        <v>41935.429155092592</v>
      </c>
      <c r="K1911">
        <v>1411467479</v>
      </c>
      <c r="L1911" s="10">
        <f t="shared" si="175"/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176"/>
        <v>0.14111428571428572</v>
      </c>
      <c r="R1911" s="8">
        <f t="shared" si="177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0">
        <f t="shared" si="174"/>
        <v>42308.947916666672</v>
      </c>
      <c r="K1912">
        <v>1442531217</v>
      </c>
      <c r="L1912" s="10">
        <f t="shared" si="175"/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176"/>
        <v>0.39395294117647056</v>
      </c>
      <c r="R1912" s="8">
        <f t="shared" si="177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0">
        <f t="shared" si="174"/>
        <v>41860.033958333333</v>
      </c>
      <c r="K1913">
        <v>1404953334</v>
      </c>
      <c r="L1913" s="10">
        <f t="shared" si="175"/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176"/>
        <v>2.3529411764705883E-4</v>
      </c>
      <c r="R1913" s="8">
        <f t="shared" si="177"/>
        <v>10</v>
      </c>
      <c r="S1913" t="str">
        <f t="shared" si="178"/>
        <v>technology</v>
      </c>
      <c r="T1913" t="str">
        <f t="shared" si="179"/>
        <v>gadgets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 t="shared" si="174"/>
        <v>42159.226388888885</v>
      </c>
      <c r="K1914">
        <v>1430803560</v>
      </c>
      <c r="L1914" s="10">
        <f t="shared" si="175"/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176"/>
        <v>0.59299999999999997</v>
      </c>
      <c r="R1914" s="8">
        <f t="shared" si="177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0">
        <f t="shared" si="174"/>
        <v>41920.511319444442</v>
      </c>
      <c r="K1915">
        <v>1410178578</v>
      </c>
      <c r="L1915" s="10">
        <f t="shared" si="175"/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176"/>
        <v>1.3270833333333334E-2</v>
      </c>
      <c r="R1915" s="8">
        <f t="shared" si="177"/>
        <v>24.5</v>
      </c>
      <c r="S1915" t="str">
        <f t="shared" si="178"/>
        <v>technology</v>
      </c>
      <c r="T1915" t="str">
        <f t="shared" si="179"/>
        <v>gadgets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 t="shared" si="174"/>
        <v>41944.165972222225</v>
      </c>
      <c r="K1916">
        <v>1413519073</v>
      </c>
      <c r="L1916" s="10">
        <f t="shared" si="175"/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176"/>
        <v>9.0090090090090086E-2</v>
      </c>
      <c r="R1916" s="8">
        <f t="shared" si="177"/>
        <v>30</v>
      </c>
      <c r="S1916" t="str">
        <f t="shared" si="178"/>
        <v>technology</v>
      </c>
      <c r="T1916" t="str">
        <f t="shared" si="179"/>
        <v>gadgets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 t="shared" si="174"/>
        <v>41884.04886574074</v>
      </c>
      <c r="K1917">
        <v>1407892222</v>
      </c>
      <c r="L1917" s="10">
        <f t="shared" si="175"/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176"/>
        <v>1.6E-2</v>
      </c>
      <c r="R1917" s="8">
        <f t="shared" si="177"/>
        <v>2</v>
      </c>
      <c r="S1917" t="str">
        <f t="shared" si="178"/>
        <v>technology</v>
      </c>
      <c r="T1917" t="str">
        <f t="shared" si="179"/>
        <v>gadgets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 t="shared" si="174"/>
        <v>42681.758969907409</v>
      </c>
      <c r="K1918">
        <v>1476378775</v>
      </c>
      <c r="L1918" s="10">
        <f t="shared" si="175"/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176"/>
        <v>5.1000000000000004E-3</v>
      </c>
      <c r="R1918" s="8">
        <f t="shared" si="177"/>
        <v>17</v>
      </c>
      <c r="S1918" t="str">
        <f t="shared" si="178"/>
        <v>technology</v>
      </c>
      <c r="T1918" t="str">
        <f t="shared" si="179"/>
        <v>gadgets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0">
        <f t="shared" si="174"/>
        <v>42776.270057870366</v>
      </c>
      <c r="K1919">
        <v>1484116133</v>
      </c>
      <c r="L1919" s="10">
        <f t="shared" si="175"/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176"/>
        <v>0.52570512820512816</v>
      </c>
      <c r="R1919" s="8">
        <f t="shared" si="177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 t="shared" si="174"/>
        <v>41863.789942129632</v>
      </c>
      <c r="K1920">
        <v>1404845851</v>
      </c>
      <c r="L1920" s="10">
        <f t="shared" si="175"/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176"/>
        <v>1.04E-2</v>
      </c>
      <c r="R1920" s="8">
        <f t="shared" si="177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 t="shared" si="174"/>
        <v>42143.875567129624</v>
      </c>
      <c r="K1921">
        <v>1429477249</v>
      </c>
      <c r="L1921" s="10">
        <f t="shared" si="175"/>
        <v>42143.875567129624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176"/>
        <v>0.47399999999999998</v>
      </c>
      <c r="R1921" s="8">
        <f t="shared" si="177"/>
        <v>29.625</v>
      </c>
      <c r="S1921" t="str">
        <f t="shared" si="178"/>
        <v>technology</v>
      </c>
      <c r="T1921" t="str">
        <f t="shared" si="179"/>
        <v>gadgets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0">
        <f t="shared" si="174"/>
        <v>42298.958333333328</v>
      </c>
      <c r="K1922">
        <v>1443042061</v>
      </c>
      <c r="L1922" s="10">
        <f t="shared" si="175"/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6">
        <f t="shared" si="176"/>
        <v>0.43030000000000002</v>
      </c>
      <c r="R1922" s="8">
        <f t="shared" si="177"/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 t="shared" ref="J1923:J1986" si="180">I1923/60/60/24 + DATE(1970,1,1)</f>
        <v>41104.221562500003</v>
      </c>
      <c r="K1923">
        <v>1339651143</v>
      </c>
      <c r="L1923" s="10">
        <f t="shared" ref="L1923:L1986" si="181">I1923/60/60/24 + DATE(1970,1,1)</f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6">
        <f t="shared" ref="Q1923:Q1986" si="182">E1923/D1923</f>
        <v>1.3680000000000001</v>
      </c>
      <c r="R1923" s="8">
        <f t="shared" ref="R1923:R1986" si="183">IFERROR(E1923/N1923,0)</f>
        <v>54</v>
      </c>
      <c r="S1923" t="str">
        <f t="shared" ref="S1923:S1986" si="184">LEFT(P1923,SEARCH("/",P1923)-1)</f>
        <v>music</v>
      </c>
      <c r="T1923" t="str">
        <f t="shared" ref="T1923:T1986" si="185">RIGHT(P1923,LEN(P1923)-SEARCH("/",P1923))</f>
        <v>indie rock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 t="shared" si="180"/>
        <v>41620.255868055552</v>
      </c>
      <c r="K1924">
        <v>1384236507</v>
      </c>
      <c r="L1924" s="10">
        <f t="shared" si="181"/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6">
        <f t="shared" si="182"/>
        <v>1.1555</v>
      </c>
      <c r="R1924" s="8">
        <f t="shared" si="183"/>
        <v>36.109375</v>
      </c>
      <c r="S1924" t="str">
        <f t="shared" si="184"/>
        <v>music</v>
      </c>
      <c r="T1924" t="str">
        <f t="shared" si="185"/>
        <v>indie rock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 t="shared" si="180"/>
        <v>40813.207638888889</v>
      </c>
      <c r="K1925">
        <v>1313612532</v>
      </c>
      <c r="L1925" s="10">
        <f t="shared" si="181"/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182"/>
        <v>2.4079999999999999</v>
      </c>
      <c r="R1925" s="8">
        <f t="shared" si="183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 t="shared" si="180"/>
        <v>41654.814583333333</v>
      </c>
      <c r="K1926">
        <v>1387390555</v>
      </c>
      <c r="L1926" s="10">
        <f t="shared" si="181"/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182"/>
        <v>1.1439999999999999</v>
      </c>
      <c r="R1926" s="8">
        <f t="shared" si="183"/>
        <v>104</v>
      </c>
      <c r="S1926" t="str">
        <f t="shared" si="184"/>
        <v>music</v>
      </c>
      <c r="T1926" t="str">
        <f t="shared" si="185"/>
        <v>indie rock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 t="shared" si="180"/>
        <v>41558</v>
      </c>
      <c r="K1927">
        <v>1379540288</v>
      </c>
      <c r="L1927" s="10">
        <f t="shared" si="181"/>
        <v>41558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182"/>
        <v>1.1033333333333333</v>
      </c>
      <c r="R1927" s="8">
        <f t="shared" si="183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 t="shared" si="180"/>
        <v>40484.018055555556</v>
      </c>
      <c r="K1928">
        <v>1286319256</v>
      </c>
      <c r="L1928" s="10">
        <f t="shared" si="181"/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182"/>
        <v>1.9537933333333333</v>
      </c>
      <c r="R1928" s="8">
        <f t="shared" si="183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 t="shared" si="180"/>
        <v>40976.207638888889</v>
      </c>
      <c r="K1929">
        <v>1329856839</v>
      </c>
      <c r="L1929" s="10">
        <f t="shared" si="181"/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182"/>
        <v>1.0333333333333334</v>
      </c>
      <c r="R1929" s="8">
        <f t="shared" si="183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 t="shared" si="180"/>
        <v>41401.648078703707</v>
      </c>
      <c r="K1930">
        <v>1365348794</v>
      </c>
      <c r="L1930" s="10">
        <f t="shared" si="181"/>
        <v>41401.648078703707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182"/>
        <v>1.031372549019608</v>
      </c>
      <c r="R1930" s="8">
        <f t="shared" si="183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 t="shared" si="180"/>
        <v>40729.021597222221</v>
      </c>
      <c r="K1931">
        <v>1306197066</v>
      </c>
      <c r="L1931" s="10">
        <f t="shared" si="181"/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182"/>
        <v>1.003125</v>
      </c>
      <c r="R1931" s="8">
        <f t="shared" si="183"/>
        <v>42.8</v>
      </c>
      <c r="S1931" t="str">
        <f t="shared" si="184"/>
        <v>music</v>
      </c>
      <c r="T1931" t="str">
        <f t="shared" si="185"/>
        <v>indie rock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 t="shared" si="180"/>
        <v>41462.558819444443</v>
      </c>
      <c r="K1932">
        <v>1368019482</v>
      </c>
      <c r="L1932" s="10">
        <f t="shared" si="181"/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182"/>
        <v>1.27</v>
      </c>
      <c r="R1932" s="8">
        <f t="shared" si="183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 t="shared" si="180"/>
        <v>41051.145833333336</v>
      </c>
      <c r="K1933">
        <v>1336512309</v>
      </c>
      <c r="L1933" s="10">
        <f t="shared" si="181"/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182"/>
        <v>1.20601</v>
      </c>
      <c r="R1933" s="8">
        <f t="shared" si="183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 t="shared" si="180"/>
        <v>40932.809872685182</v>
      </c>
      <c r="K1934">
        <v>1325618773</v>
      </c>
      <c r="L1934" s="10">
        <f t="shared" si="181"/>
        <v>40932.809872685182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182"/>
        <v>1.0699047619047619</v>
      </c>
      <c r="R1934" s="8">
        <f t="shared" si="183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 t="shared" si="180"/>
        <v>41909.130868055552</v>
      </c>
      <c r="K1935">
        <v>1409195307</v>
      </c>
      <c r="L1935" s="10">
        <f t="shared" si="181"/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182"/>
        <v>1.7243333333333333</v>
      </c>
      <c r="R1935" s="8">
        <f t="shared" si="183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 t="shared" si="180"/>
        <v>40902.208333333336</v>
      </c>
      <c r="K1936">
        <v>1321649321</v>
      </c>
      <c r="L1936" s="10">
        <f t="shared" si="181"/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182"/>
        <v>1.2362</v>
      </c>
      <c r="R1936" s="8">
        <f t="shared" si="183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 t="shared" si="180"/>
        <v>41811.207638888889</v>
      </c>
      <c r="K1937">
        <v>1400106171</v>
      </c>
      <c r="L1937" s="10">
        <f t="shared" si="181"/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182"/>
        <v>1.0840000000000001</v>
      </c>
      <c r="R1937" s="8">
        <f t="shared" si="183"/>
        <v>54.2</v>
      </c>
      <c r="S1937" t="str">
        <f t="shared" si="184"/>
        <v>music</v>
      </c>
      <c r="T1937" t="str">
        <f t="shared" si="185"/>
        <v>indie rock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 t="shared" si="180"/>
        <v>40883.249305555553</v>
      </c>
      <c r="K1938">
        <v>1320528070</v>
      </c>
      <c r="L1938" s="10">
        <f t="shared" si="181"/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182"/>
        <v>1.1652013333333333</v>
      </c>
      <c r="R1938" s="8">
        <f t="shared" si="183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 t="shared" si="180"/>
        <v>41075.165972222225</v>
      </c>
      <c r="K1939">
        <v>1338346281</v>
      </c>
      <c r="L1939" s="10">
        <f t="shared" si="181"/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182"/>
        <v>1.8724499999999999</v>
      </c>
      <c r="R1939" s="8">
        <f t="shared" si="183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 t="shared" si="180"/>
        <v>41457.208333333336</v>
      </c>
      <c r="K1940">
        <v>1370067231</v>
      </c>
      <c r="L1940" s="10">
        <f t="shared" si="181"/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182"/>
        <v>1.1593333333333333</v>
      </c>
      <c r="R1940" s="8">
        <f t="shared" si="183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 t="shared" si="180"/>
        <v>41343.943379629629</v>
      </c>
      <c r="K1941">
        <v>1360366708</v>
      </c>
      <c r="L1941" s="10">
        <f t="shared" si="181"/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182"/>
        <v>1.107</v>
      </c>
      <c r="R1941" s="8">
        <f t="shared" si="183"/>
        <v>115.3125</v>
      </c>
      <c r="S1941" t="str">
        <f t="shared" si="184"/>
        <v>music</v>
      </c>
      <c r="T1941" t="str">
        <f t="shared" si="185"/>
        <v>indie rock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 t="shared" si="180"/>
        <v>40709.165972222225</v>
      </c>
      <c r="K1942">
        <v>1304770233</v>
      </c>
      <c r="L1942" s="10">
        <f t="shared" si="181"/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182"/>
        <v>1.7092307692307693</v>
      </c>
      <c r="R1942" s="8">
        <f t="shared" si="183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 t="shared" si="180"/>
        <v>41774.290868055556</v>
      </c>
      <c r="K1943">
        <v>1397545131</v>
      </c>
      <c r="L1943" s="10">
        <f t="shared" si="181"/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182"/>
        <v>1.2611835600000001</v>
      </c>
      <c r="R1943" s="8">
        <f t="shared" si="183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 t="shared" si="180"/>
        <v>40728.828009259261</v>
      </c>
      <c r="K1944">
        <v>1302033140</v>
      </c>
      <c r="L1944" s="10">
        <f t="shared" si="181"/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182"/>
        <v>1.3844033333333334</v>
      </c>
      <c r="R1944" s="8">
        <f t="shared" si="183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 t="shared" si="180"/>
        <v>42593.269861111112</v>
      </c>
      <c r="K1945">
        <v>1467008916</v>
      </c>
      <c r="L1945" s="10">
        <f t="shared" si="181"/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182"/>
        <v>17.052499999999998</v>
      </c>
      <c r="R1945" s="8">
        <f t="shared" si="183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 t="shared" si="180"/>
        <v>41760.584374999999</v>
      </c>
      <c r="K1946">
        <v>1396360890</v>
      </c>
      <c r="L1946" s="10">
        <f t="shared" si="181"/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182"/>
        <v>7.8805550000000002</v>
      </c>
      <c r="R1946" s="8">
        <f t="shared" si="183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0">
        <f t="shared" si="180"/>
        <v>42197.251828703709</v>
      </c>
      <c r="K1947">
        <v>1433224958</v>
      </c>
      <c r="L1947" s="10">
        <f t="shared" si="181"/>
        <v>42197.251828703709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182"/>
        <v>3.4801799999999998</v>
      </c>
      <c r="R1947" s="8">
        <f t="shared" si="183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 t="shared" si="180"/>
        <v>41749.108344907407</v>
      </c>
      <c r="K1948">
        <v>1392780961</v>
      </c>
      <c r="L1948" s="10">
        <f t="shared" si="181"/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182"/>
        <v>1.4974666666666667</v>
      </c>
      <c r="R1948" s="8">
        <f t="shared" si="183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 t="shared" si="180"/>
        <v>40140.249305555553</v>
      </c>
      <c r="K1949">
        <v>1255730520</v>
      </c>
      <c r="L1949" s="10">
        <f t="shared" si="181"/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182"/>
        <v>1.0063375000000001</v>
      </c>
      <c r="R1949" s="8">
        <f t="shared" si="183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 t="shared" si="180"/>
        <v>42527.709722222222</v>
      </c>
      <c r="K1950">
        <v>1460557809</v>
      </c>
      <c r="L1950" s="10">
        <f t="shared" si="181"/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182"/>
        <v>8.0021100000000001</v>
      </c>
      <c r="R1950" s="8">
        <f t="shared" si="183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0">
        <f t="shared" si="180"/>
        <v>41830.423043981478</v>
      </c>
      <c r="K1951">
        <v>1402394951</v>
      </c>
      <c r="L1951" s="10">
        <f t="shared" si="181"/>
        <v>41830.423043981478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182"/>
        <v>1.0600260000000001</v>
      </c>
      <c r="R1951" s="8">
        <f t="shared" si="183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 t="shared" si="180"/>
        <v>40655.181400462963</v>
      </c>
      <c r="K1952">
        <v>1300767673</v>
      </c>
      <c r="L1952" s="10">
        <f t="shared" si="181"/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182"/>
        <v>2.0051866666666669</v>
      </c>
      <c r="R1952" s="8">
        <f t="shared" si="183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 t="shared" si="180"/>
        <v>42681.462233796294</v>
      </c>
      <c r="K1953">
        <v>1475921137</v>
      </c>
      <c r="L1953" s="10">
        <f t="shared" si="181"/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182"/>
        <v>2.1244399999999999</v>
      </c>
      <c r="R1953" s="8">
        <f t="shared" si="183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0">
        <f t="shared" si="180"/>
        <v>41563.60665509259</v>
      </c>
      <c r="K1954">
        <v>1378737215</v>
      </c>
      <c r="L1954" s="10">
        <f t="shared" si="181"/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182"/>
        <v>1.9847237142857144</v>
      </c>
      <c r="R1954" s="8">
        <f t="shared" si="183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 t="shared" si="180"/>
        <v>40970.125</v>
      </c>
      <c r="K1955">
        <v>1328158065</v>
      </c>
      <c r="L1955" s="10">
        <f t="shared" si="181"/>
        <v>40970.125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182"/>
        <v>2.2594666666666665</v>
      </c>
      <c r="R1955" s="8">
        <f t="shared" si="183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 t="shared" si="180"/>
        <v>42441.208333333328</v>
      </c>
      <c r="K1956">
        <v>1453730176</v>
      </c>
      <c r="L1956" s="10">
        <f t="shared" si="181"/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182"/>
        <v>6.9894800000000004</v>
      </c>
      <c r="R1956" s="8">
        <f t="shared" si="183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 t="shared" si="180"/>
        <v>41052.791666666664</v>
      </c>
      <c r="K1957">
        <v>1334989881</v>
      </c>
      <c r="L1957" s="10">
        <f t="shared" si="181"/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182"/>
        <v>3.9859528571428569</v>
      </c>
      <c r="R1957" s="8">
        <f t="shared" si="183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 t="shared" si="180"/>
        <v>42112.882002314815</v>
      </c>
      <c r="K1958">
        <v>1425507005</v>
      </c>
      <c r="L1958" s="10">
        <f t="shared" si="181"/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182"/>
        <v>2.9403333333333332</v>
      </c>
      <c r="R1958" s="8">
        <f t="shared" si="183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 t="shared" si="180"/>
        <v>41209.098530092589</v>
      </c>
      <c r="K1959">
        <v>1348712513</v>
      </c>
      <c r="L1959" s="10">
        <f t="shared" si="181"/>
        <v>41209.098530092589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182"/>
        <v>1.6750470000000002</v>
      </c>
      <c r="R1959" s="8">
        <f t="shared" si="183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 t="shared" si="180"/>
        <v>41356.94630787037</v>
      </c>
      <c r="K1960">
        <v>1361490161</v>
      </c>
      <c r="L1960" s="10">
        <f t="shared" si="181"/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182"/>
        <v>14.355717142857143</v>
      </c>
      <c r="R1960" s="8">
        <f t="shared" si="183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 t="shared" si="180"/>
        <v>41913</v>
      </c>
      <c r="K1961">
        <v>1408565860</v>
      </c>
      <c r="L1961" s="10">
        <f t="shared" si="181"/>
        <v>41913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182"/>
        <v>1.5673440000000001</v>
      </c>
      <c r="R1961" s="8">
        <f t="shared" si="183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0">
        <f t="shared" si="180"/>
        <v>41994.362743055557</v>
      </c>
      <c r="K1962">
        <v>1416559341</v>
      </c>
      <c r="L1962" s="10">
        <f t="shared" si="181"/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182"/>
        <v>1.1790285714285715</v>
      </c>
      <c r="R1962" s="8">
        <f t="shared" si="183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 t="shared" si="180"/>
        <v>41188.165972222225</v>
      </c>
      <c r="K1963">
        <v>1346042417</v>
      </c>
      <c r="L1963" s="10">
        <f t="shared" si="181"/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182"/>
        <v>11.053811999999999</v>
      </c>
      <c r="R1963" s="8">
        <f t="shared" si="183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 t="shared" si="180"/>
        <v>41772.780509259261</v>
      </c>
      <c r="K1964">
        <v>1397414636</v>
      </c>
      <c r="L1964" s="10">
        <f t="shared" si="181"/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182"/>
        <v>1.9292499999999999</v>
      </c>
      <c r="R1964" s="8">
        <f t="shared" si="183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0">
        <f t="shared" si="180"/>
        <v>41898.429791666669</v>
      </c>
      <c r="K1965">
        <v>1407838734</v>
      </c>
      <c r="L1965" s="10">
        <f t="shared" si="181"/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182"/>
        <v>1.268842105263158</v>
      </c>
      <c r="R1965" s="8">
        <f t="shared" si="183"/>
        <v>117.6</v>
      </c>
      <c r="S1965" t="str">
        <f t="shared" si="184"/>
        <v>technology</v>
      </c>
      <c r="T1965" t="str">
        <f t="shared" si="185"/>
        <v>hardware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0">
        <f t="shared" si="180"/>
        <v>42482.272824074069</v>
      </c>
      <c r="K1966">
        <v>1458714772</v>
      </c>
      <c r="L1966" s="10">
        <f t="shared" si="181"/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182"/>
        <v>2.5957748878923765</v>
      </c>
      <c r="R1966" s="8">
        <f t="shared" si="183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 t="shared" si="180"/>
        <v>40920.041666666664</v>
      </c>
      <c r="K1967">
        <v>1324433310</v>
      </c>
      <c r="L1967" s="10">
        <f t="shared" si="181"/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182"/>
        <v>2.6227999999999998</v>
      </c>
      <c r="R1967" s="8">
        <f t="shared" si="183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 t="shared" si="180"/>
        <v>41865.540486111109</v>
      </c>
      <c r="K1968">
        <v>1405429098</v>
      </c>
      <c r="L1968" s="10">
        <f t="shared" si="181"/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182"/>
        <v>2.0674309000000002</v>
      </c>
      <c r="R1968" s="8">
        <f t="shared" si="183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 t="shared" si="180"/>
        <v>41760.663530092592</v>
      </c>
      <c r="K1969">
        <v>1396367729</v>
      </c>
      <c r="L1969" s="10">
        <f t="shared" si="181"/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182"/>
        <v>3.7012999999999998</v>
      </c>
      <c r="R1969" s="8">
        <f t="shared" si="183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 t="shared" si="180"/>
        <v>42707.628645833334</v>
      </c>
      <c r="K1970">
        <v>1478095515</v>
      </c>
      <c r="L1970" s="10">
        <f t="shared" si="181"/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182"/>
        <v>2.8496600000000001</v>
      </c>
      <c r="R1970" s="8">
        <f t="shared" si="183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0">
        <f t="shared" si="180"/>
        <v>42587.792453703703</v>
      </c>
      <c r="K1971">
        <v>1467831668</v>
      </c>
      <c r="L1971" s="10">
        <f t="shared" si="181"/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182"/>
        <v>5.7907999999999999</v>
      </c>
      <c r="R1971" s="8">
        <f t="shared" si="183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 t="shared" si="180"/>
        <v>41384.151631944449</v>
      </c>
      <c r="K1972">
        <v>1361248701</v>
      </c>
      <c r="L1972" s="10">
        <f t="shared" si="181"/>
        <v>41384.151631944449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182"/>
        <v>11.318</v>
      </c>
      <c r="R1972" s="8">
        <f t="shared" si="183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 t="shared" si="180"/>
        <v>41593.166666666664</v>
      </c>
      <c r="K1973">
        <v>1381752061</v>
      </c>
      <c r="L1973" s="10">
        <f t="shared" si="181"/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182"/>
        <v>2.6302771750000002</v>
      </c>
      <c r="R1973" s="8">
        <f t="shared" si="183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 t="shared" si="180"/>
        <v>41231.053749999999</v>
      </c>
      <c r="K1974">
        <v>1350605844</v>
      </c>
      <c r="L1974" s="10">
        <f t="shared" si="181"/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182"/>
        <v>6.7447999999999997</v>
      </c>
      <c r="R1974" s="8">
        <f t="shared" si="183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 t="shared" si="180"/>
        <v>42588.291666666672</v>
      </c>
      <c r="K1975">
        <v>1467134464</v>
      </c>
      <c r="L1975" s="10">
        <f t="shared" si="181"/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182"/>
        <v>2.5683081313131315</v>
      </c>
      <c r="R1975" s="8">
        <f t="shared" si="183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0">
        <f t="shared" si="180"/>
        <v>41505.334131944444</v>
      </c>
      <c r="K1976">
        <v>1371715269</v>
      </c>
      <c r="L1976" s="10">
        <f t="shared" si="181"/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182"/>
        <v>3.7549600000000001</v>
      </c>
      <c r="R1976" s="8">
        <f t="shared" si="183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 t="shared" si="180"/>
        <v>41343.755219907405</v>
      </c>
      <c r="K1977">
        <v>1360346851</v>
      </c>
      <c r="L1977" s="10">
        <f t="shared" si="181"/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182"/>
        <v>2.0870837499999997</v>
      </c>
      <c r="R1977" s="8">
        <f t="shared" si="183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0">
        <f t="shared" si="180"/>
        <v>41468.899594907409</v>
      </c>
      <c r="K1978">
        <v>1371159325</v>
      </c>
      <c r="L1978" s="10">
        <f t="shared" si="181"/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182"/>
        <v>3.4660000000000002</v>
      </c>
      <c r="R1978" s="8">
        <f t="shared" si="183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 t="shared" si="180"/>
        <v>42357.332638888889</v>
      </c>
      <c r="K1979">
        <v>1446527540</v>
      </c>
      <c r="L1979" s="10">
        <f t="shared" si="181"/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182"/>
        <v>4.0232999999999999</v>
      </c>
      <c r="R1979" s="8">
        <f t="shared" si="183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 t="shared" si="180"/>
        <v>41072.291666666664</v>
      </c>
      <c r="K1980">
        <v>1336627492</v>
      </c>
      <c r="L1980" s="10">
        <f t="shared" si="181"/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182"/>
        <v>10.2684514</v>
      </c>
      <c r="R1980" s="8">
        <f t="shared" si="183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 t="shared" si="180"/>
        <v>42327.207638888889</v>
      </c>
      <c r="K1981">
        <v>1444734146</v>
      </c>
      <c r="L1981" s="10">
        <f t="shared" si="181"/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182"/>
        <v>1.14901155</v>
      </c>
      <c r="R1981" s="8">
        <f t="shared" si="183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0">
        <f t="shared" si="180"/>
        <v>42463.500717592593</v>
      </c>
      <c r="K1982">
        <v>1456232462</v>
      </c>
      <c r="L1982" s="10">
        <f t="shared" si="181"/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182"/>
        <v>3.5482402000000004</v>
      </c>
      <c r="R1982" s="8">
        <f t="shared" si="183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0">
        <f t="shared" si="180"/>
        <v>41829.725289351853</v>
      </c>
      <c r="K1983">
        <v>1402334665</v>
      </c>
      <c r="L1983" s="10">
        <f t="shared" si="181"/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182"/>
        <v>5.0799999999999998E-2</v>
      </c>
      <c r="R1983" s="8">
        <f t="shared" si="183"/>
        <v>31.75</v>
      </c>
      <c r="S1983" t="str">
        <f t="shared" si="184"/>
        <v>photography</v>
      </c>
      <c r="T1983" t="str">
        <f t="shared" si="185"/>
        <v>people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0">
        <f t="shared" si="180"/>
        <v>42708.628321759257</v>
      </c>
      <c r="K1984">
        <v>1478268287</v>
      </c>
      <c r="L1984" s="10">
        <f t="shared" si="181"/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182"/>
        <v>0</v>
      </c>
      <c r="R1984" s="8">
        <f t="shared" si="183"/>
        <v>0</v>
      </c>
      <c r="S1984" t="str">
        <f t="shared" si="184"/>
        <v>photography</v>
      </c>
      <c r="T1984" t="str">
        <f t="shared" si="185"/>
        <v>people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 t="shared" si="180"/>
        <v>42615.291666666672</v>
      </c>
      <c r="K1985">
        <v>1470874618</v>
      </c>
      <c r="L1985" s="10">
        <f t="shared" si="181"/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182"/>
        <v>4.2999999999999997E-2</v>
      </c>
      <c r="R1985" s="8">
        <f t="shared" si="183"/>
        <v>88.6875</v>
      </c>
      <c r="S1985" t="str">
        <f t="shared" si="184"/>
        <v>photography</v>
      </c>
      <c r="T1985" t="str">
        <f t="shared" si="185"/>
        <v>people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 t="shared" si="180"/>
        <v>41973.831956018519</v>
      </c>
      <c r="K1986">
        <v>1412189881</v>
      </c>
      <c r="L1986" s="10">
        <f t="shared" si="181"/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6">
        <f t="shared" si="182"/>
        <v>0.21146666666666666</v>
      </c>
      <c r="R1986" s="8">
        <f t="shared" si="183"/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0">
        <f t="shared" ref="J1987:J2050" si="186">I1987/60/60/24 + DATE(1970,1,1)</f>
        <v>42584.958333333328</v>
      </c>
      <c r="K1987">
        <v>1467650771</v>
      </c>
      <c r="L1987" s="10">
        <f t="shared" ref="L1987:L2050" si="187">I1987/60/60/24 + DATE(1970,1,1)</f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6">
        <f t="shared" ref="Q1987:Q2050" si="188">E1987/D1987</f>
        <v>3.1875000000000001E-2</v>
      </c>
      <c r="R1987" s="8">
        <f t="shared" ref="R1987:R2050" si="189">IFERROR(E1987/N1987,0)</f>
        <v>12.75</v>
      </c>
      <c r="S1987" t="str">
        <f t="shared" ref="S1987:S2050" si="190">LEFT(P1987,SEARCH("/",P1987)-1)</f>
        <v>photography</v>
      </c>
      <c r="T1987" t="str">
        <f t="shared" ref="T1987:T2050" si="191">RIGHT(P1987,LEN(P1987)-SEARCH("/",P1987))</f>
        <v>people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0">
        <f t="shared" si="186"/>
        <v>42443.392164351855</v>
      </c>
      <c r="K1988">
        <v>1455359083</v>
      </c>
      <c r="L1988" s="10">
        <f t="shared" si="187"/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6">
        <f t="shared" si="188"/>
        <v>5.0000000000000001E-4</v>
      </c>
      <c r="R1988" s="8">
        <f t="shared" si="189"/>
        <v>1</v>
      </c>
      <c r="S1988" t="str">
        <f t="shared" si="190"/>
        <v>photography</v>
      </c>
      <c r="T1988" t="str">
        <f t="shared" si="191"/>
        <v>people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0">
        <f t="shared" si="186"/>
        <v>42064.639768518522</v>
      </c>
      <c r="K1989">
        <v>1422631276</v>
      </c>
      <c r="L1989" s="10">
        <f t="shared" si="187"/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188"/>
        <v>0.42472727272727273</v>
      </c>
      <c r="R1989" s="8">
        <f t="shared" si="189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 t="shared" si="186"/>
        <v>42236.763217592597</v>
      </c>
      <c r="K1990">
        <v>1437502742</v>
      </c>
      <c r="L1990" s="10">
        <f t="shared" si="187"/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188"/>
        <v>4.1666666666666666E-3</v>
      </c>
      <c r="R1990" s="8">
        <f t="shared" si="189"/>
        <v>25</v>
      </c>
      <c r="S1990" t="str">
        <f t="shared" si="190"/>
        <v>photography</v>
      </c>
      <c r="T1990" t="str">
        <f t="shared" si="191"/>
        <v>people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 t="shared" si="186"/>
        <v>42715.680648148147</v>
      </c>
      <c r="K1991">
        <v>1478881208</v>
      </c>
      <c r="L1991" s="10">
        <f t="shared" si="187"/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188"/>
        <v>0.01</v>
      </c>
      <c r="R1991" s="8">
        <f t="shared" si="189"/>
        <v>50</v>
      </c>
      <c r="S1991" t="str">
        <f t="shared" si="190"/>
        <v>photography</v>
      </c>
      <c r="T1991" t="str">
        <f t="shared" si="191"/>
        <v>people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 t="shared" si="186"/>
        <v>42413.195972222224</v>
      </c>
      <c r="K1992">
        <v>1454042532</v>
      </c>
      <c r="L1992" s="10">
        <f t="shared" si="187"/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188"/>
        <v>0.16966666666666666</v>
      </c>
      <c r="R1992" s="8">
        <f t="shared" si="189"/>
        <v>101.8</v>
      </c>
      <c r="S1992" t="str">
        <f t="shared" si="190"/>
        <v>photography</v>
      </c>
      <c r="T1992" t="str">
        <f t="shared" si="191"/>
        <v>people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 t="shared" si="186"/>
        <v>42188.89335648148</v>
      </c>
      <c r="K1993">
        <v>1434144386</v>
      </c>
      <c r="L1993" s="10">
        <f t="shared" si="187"/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188"/>
        <v>7.0000000000000007E-2</v>
      </c>
      <c r="R1993" s="8">
        <f t="shared" si="189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 t="shared" si="186"/>
        <v>42053.143414351856</v>
      </c>
      <c r="K1994">
        <v>1421637991</v>
      </c>
      <c r="L1994" s="10">
        <f t="shared" si="187"/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188"/>
        <v>1.3333333333333333E-3</v>
      </c>
      <c r="R1994" s="8">
        <f t="shared" si="189"/>
        <v>1</v>
      </c>
      <c r="S1994" t="str">
        <f t="shared" si="190"/>
        <v>photography</v>
      </c>
      <c r="T1994" t="str">
        <f t="shared" si="191"/>
        <v>people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0">
        <f t="shared" si="186"/>
        <v>42359.58839120371</v>
      </c>
      <c r="K1995">
        <v>1448114837</v>
      </c>
      <c r="L1995" s="10">
        <f t="shared" si="187"/>
        <v>42359.58839120371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188"/>
        <v>0</v>
      </c>
      <c r="R1995" s="8">
        <f t="shared" si="189"/>
        <v>0</v>
      </c>
      <c r="S1995" t="str">
        <f t="shared" si="190"/>
        <v>photography</v>
      </c>
      <c r="T1995" t="str">
        <f t="shared" si="191"/>
        <v>people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 t="shared" si="186"/>
        <v>42711.047939814816</v>
      </c>
      <c r="K1996">
        <v>1475885342</v>
      </c>
      <c r="L1996" s="10">
        <f t="shared" si="187"/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188"/>
        <v>0</v>
      </c>
      <c r="R1996" s="8">
        <f t="shared" si="189"/>
        <v>0</v>
      </c>
      <c r="S1996" t="str">
        <f t="shared" si="190"/>
        <v>photography</v>
      </c>
      <c r="T1996" t="str">
        <f t="shared" si="191"/>
        <v>people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0">
        <f t="shared" si="186"/>
        <v>42201.902037037042</v>
      </c>
      <c r="K1997">
        <v>1435354736</v>
      </c>
      <c r="L1997" s="10">
        <f t="shared" si="187"/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188"/>
        <v>7.8E-2</v>
      </c>
      <c r="R1997" s="8">
        <f t="shared" si="189"/>
        <v>26</v>
      </c>
      <c r="S1997" t="str">
        <f t="shared" si="190"/>
        <v>photography</v>
      </c>
      <c r="T1997" t="str">
        <f t="shared" si="191"/>
        <v>people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 t="shared" si="186"/>
        <v>41830.819571759261</v>
      </c>
      <c r="K1998">
        <v>1402429211</v>
      </c>
      <c r="L1998" s="10">
        <f t="shared" si="187"/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188"/>
        <v>0</v>
      </c>
      <c r="R1998" s="8">
        <f t="shared" si="189"/>
        <v>0</v>
      </c>
      <c r="S1998" t="str">
        <f t="shared" si="190"/>
        <v>photography</v>
      </c>
      <c r="T1998" t="str">
        <f t="shared" si="191"/>
        <v>people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 t="shared" si="186"/>
        <v>41877.930694444447</v>
      </c>
      <c r="K1999">
        <v>1406499612</v>
      </c>
      <c r="L1999" s="10">
        <f t="shared" si="187"/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188"/>
        <v>0</v>
      </c>
      <c r="R1999" s="8">
        <f t="shared" si="189"/>
        <v>0</v>
      </c>
      <c r="S1999" t="str">
        <f t="shared" si="190"/>
        <v>photography</v>
      </c>
      <c r="T1999" t="str">
        <f t="shared" si="191"/>
        <v>people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 t="shared" si="186"/>
        <v>41852.118495370371</v>
      </c>
      <c r="K2000">
        <v>1402973438</v>
      </c>
      <c r="L2000" s="10">
        <f t="shared" si="187"/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188"/>
        <v>0.26200000000000001</v>
      </c>
      <c r="R2000" s="8">
        <f t="shared" si="189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0">
        <f t="shared" si="186"/>
        <v>41956.524398148147</v>
      </c>
      <c r="K2001">
        <v>1413286508</v>
      </c>
      <c r="L2001" s="10">
        <f t="shared" si="187"/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188"/>
        <v>7.6129032258064515E-3</v>
      </c>
      <c r="R2001" s="8">
        <f t="shared" si="189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0">
        <f t="shared" si="186"/>
        <v>42375.951539351852</v>
      </c>
      <c r="K2002">
        <v>1449528613</v>
      </c>
      <c r="L2002" s="10">
        <f t="shared" si="187"/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188"/>
        <v>0.125</v>
      </c>
      <c r="R2002" s="8">
        <f t="shared" si="189"/>
        <v>25</v>
      </c>
      <c r="S2002" t="str">
        <f t="shared" si="190"/>
        <v>photography</v>
      </c>
      <c r="T2002" t="str">
        <f t="shared" si="191"/>
        <v>people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0">
        <f t="shared" si="186"/>
        <v>42167.833333333328</v>
      </c>
      <c r="K2003">
        <v>1431406916</v>
      </c>
      <c r="L2003" s="10">
        <f t="shared" si="187"/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188"/>
        <v>3.8212909090909091</v>
      </c>
      <c r="R2003" s="8">
        <f t="shared" si="189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 t="shared" si="186"/>
        <v>42758.71230324074</v>
      </c>
      <c r="K2004">
        <v>1482599143</v>
      </c>
      <c r="L2004" s="10">
        <f t="shared" si="187"/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188"/>
        <v>2.1679422000000002</v>
      </c>
      <c r="R2004" s="8">
        <f t="shared" si="189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 t="shared" si="186"/>
        <v>40361.958333333336</v>
      </c>
      <c r="K2005">
        <v>1276830052</v>
      </c>
      <c r="L2005" s="10">
        <f t="shared" si="187"/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188"/>
        <v>3.12</v>
      </c>
      <c r="R2005" s="8">
        <f t="shared" si="189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 t="shared" si="186"/>
        <v>41830.604895833334</v>
      </c>
      <c r="K2006">
        <v>1402410663</v>
      </c>
      <c r="L2006" s="10">
        <f t="shared" si="187"/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188"/>
        <v>2.3442048</v>
      </c>
      <c r="R2006" s="8">
        <f t="shared" si="189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 t="shared" si="186"/>
        <v>41563.165972222225</v>
      </c>
      <c r="K2007">
        <v>1379532618</v>
      </c>
      <c r="L2007" s="10">
        <f t="shared" si="187"/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188"/>
        <v>1.236801</v>
      </c>
      <c r="R2007" s="8">
        <f t="shared" si="189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 t="shared" si="186"/>
        <v>41976.542187500003</v>
      </c>
      <c r="K2008">
        <v>1414584045</v>
      </c>
      <c r="L2008" s="10">
        <f t="shared" si="187"/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188"/>
        <v>2.4784000000000002</v>
      </c>
      <c r="R2008" s="8">
        <f t="shared" si="189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 t="shared" si="186"/>
        <v>40414.166666666664</v>
      </c>
      <c r="K2009">
        <v>1276891586</v>
      </c>
      <c r="L2009" s="10">
        <f t="shared" si="187"/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188"/>
        <v>1.157092</v>
      </c>
      <c r="R2009" s="8">
        <f t="shared" si="189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 t="shared" si="186"/>
        <v>40805.604421296295</v>
      </c>
      <c r="K2010">
        <v>1312641022</v>
      </c>
      <c r="L2010" s="10">
        <f t="shared" si="187"/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188"/>
        <v>1.1707484768810599</v>
      </c>
      <c r="R2010" s="8">
        <f t="shared" si="189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0">
        <f t="shared" si="186"/>
        <v>42697.365081018521</v>
      </c>
      <c r="K2011">
        <v>1476776743</v>
      </c>
      <c r="L2011" s="10">
        <f t="shared" si="187"/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188"/>
        <v>3.05158</v>
      </c>
      <c r="R2011" s="8">
        <f t="shared" si="189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 t="shared" si="186"/>
        <v>42600.996423611112</v>
      </c>
      <c r="K2012">
        <v>1468972491</v>
      </c>
      <c r="L2012" s="10">
        <f t="shared" si="187"/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188"/>
        <v>3.2005299999999997</v>
      </c>
      <c r="R2012" s="8">
        <f t="shared" si="189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0">
        <f t="shared" si="186"/>
        <v>42380.958333333328</v>
      </c>
      <c r="K2013">
        <v>1449650173</v>
      </c>
      <c r="L2013" s="10">
        <f t="shared" si="187"/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188"/>
        <v>8.1956399999999991</v>
      </c>
      <c r="R2013" s="8">
        <f t="shared" si="189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 t="shared" si="186"/>
        <v>42040.822233796294</v>
      </c>
      <c r="K2014">
        <v>1420573441</v>
      </c>
      <c r="L2014" s="10">
        <f t="shared" si="187"/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188"/>
        <v>2.3490000000000002</v>
      </c>
      <c r="R2014" s="8">
        <f t="shared" si="189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 t="shared" si="186"/>
        <v>42559.960810185185</v>
      </c>
      <c r="K2015">
        <v>1462835014</v>
      </c>
      <c r="L2015" s="10">
        <f t="shared" si="187"/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188"/>
        <v>4.9491375</v>
      </c>
      <c r="R2015" s="8">
        <f t="shared" si="189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 t="shared" si="186"/>
        <v>41358.172905092593</v>
      </c>
      <c r="K2016">
        <v>1361250539</v>
      </c>
      <c r="L2016" s="10">
        <f t="shared" si="187"/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188"/>
        <v>78.137822333333332</v>
      </c>
      <c r="R2016" s="8">
        <f t="shared" si="189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 t="shared" si="186"/>
        <v>40795.876886574071</v>
      </c>
      <c r="K2017">
        <v>1313010163</v>
      </c>
      <c r="L2017" s="10">
        <f t="shared" si="187"/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188"/>
        <v>1.1300013888888889</v>
      </c>
      <c r="R2017" s="8">
        <f t="shared" si="189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 t="shared" si="186"/>
        <v>41342.88077546296</v>
      </c>
      <c r="K2018">
        <v>1360271299</v>
      </c>
      <c r="L2018" s="10">
        <f t="shared" si="187"/>
        <v>41342.88077546296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188"/>
        <v>9.2154220000000002</v>
      </c>
      <c r="R2018" s="8">
        <f t="shared" si="189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 t="shared" si="186"/>
        <v>40992.166666666664</v>
      </c>
      <c r="K2019">
        <v>1329873755</v>
      </c>
      <c r="L2019" s="10">
        <f t="shared" si="187"/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188"/>
        <v>1.2510239999999999</v>
      </c>
      <c r="R2019" s="8">
        <f t="shared" si="189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0">
        <f t="shared" si="186"/>
        <v>42229.365844907406</v>
      </c>
      <c r="K2020">
        <v>1436863609</v>
      </c>
      <c r="L2020" s="10">
        <f t="shared" si="187"/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188"/>
        <v>1.0224343076923077</v>
      </c>
      <c r="R2020" s="8">
        <f t="shared" si="189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 t="shared" si="186"/>
        <v>42635.70857638889</v>
      </c>
      <c r="K2021">
        <v>1471971621</v>
      </c>
      <c r="L2021" s="10">
        <f t="shared" si="187"/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188"/>
        <v>4.8490975000000001</v>
      </c>
      <c r="R2021" s="8">
        <f t="shared" si="189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 t="shared" si="186"/>
        <v>41773.961111111108</v>
      </c>
      <c r="K2022">
        <v>1396923624</v>
      </c>
      <c r="L2022" s="10">
        <f t="shared" si="187"/>
        <v>41773.961111111108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188"/>
        <v>1.9233333333333333</v>
      </c>
      <c r="R2022" s="8">
        <f t="shared" si="189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 t="shared" si="186"/>
        <v>41906.070567129631</v>
      </c>
      <c r="K2023">
        <v>1407634897</v>
      </c>
      <c r="L2023" s="10">
        <f t="shared" si="187"/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188"/>
        <v>2.8109999999999999</v>
      </c>
      <c r="R2023" s="8">
        <f t="shared" si="189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 t="shared" si="186"/>
        <v>42532.569120370375</v>
      </c>
      <c r="K2024">
        <v>1463060372</v>
      </c>
      <c r="L2024" s="10">
        <f t="shared" si="187"/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188"/>
        <v>1.2513700000000001</v>
      </c>
      <c r="R2024" s="8">
        <f t="shared" si="189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 t="shared" si="186"/>
        <v>42166.420752314814</v>
      </c>
      <c r="K2025">
        <v>1431425153</v>
      </c>
      <c r="L2025" s="10">
        <f t="shared" si="187"/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188"/>
        <v>1.61459</v>
      </c>
      <c r="R2025" s="8">
        <f t="shared" si="189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 t="shared" si="186"/>
        <v>41134.125</v>
      </c>
      <c r="K2026">
        <v>1341875544</v>
      </c>
      <c r="L2026" s="10">
        <f t="shared" si="187"/>
        <v>41134.125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188"/>
        <v>5.8535000000000004</v>
      </c>
      <c r="R2026" s="8">
        <f t="shared" si="189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0">
        <f t="shared" si="186"/>
        <v>42166.184560185182</v>
      </c>
      <c r="K2027">
        <v>1431404746</v>
      </c>
      <c r="L2027" s="10">
        <f t="shared" si="187"/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188"/>
        <v>2.0114999999999998</v>
      </c>
      <c r="R2027" s="8">
        <f t="shared" si="189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 t="shared" si="186"/>
        <v>41750.165972222225</v>
      </c>
      <c r="K2028">
        <v>1394127585</v>
      </c>
      <c r="L2028" s="10">
        <f t="shared" si="187"/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188"/>
        <v>1.3348307999999998</v>
      </c>
      <c r="R2028" s="8">
        <f t="shared" si="189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 t="shared" si="186"/>
        <v>42093.772210648152</v>
      </c>
      <c r="K2029">
        <v>1423855919</v>
      </c>
      <c r="L2029" s="10">
        <f t="shared" si="187"/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188"/>
        <v>1.2024900000000001</v>
      </c>
      <c r="R2029" s="8">
        <f t="shared" si="189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 t="shared" si="186"/>
        <v>40252.913194444445</v>
      </c>
      <c r="K2030">
        <v>1265493806</v>
      </c>
      <c r="L2030" s="10">
        <f t="shared" si="187"/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188"/>
        <v>1.2616666666666667</v>
      </c>
      <c r="R2030" s="8">
        <f t="shared" si="189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 t="shared" si="186"/>
        <v>41878.021770833337</v>
      </c>
      <c r="K2031">
        <v>1406507481</v>
      </c>
      <c r="L2031" s="10">
        <f t="shared" si="187"/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188"/>
        <v>3.6120000000000001</v>
      </c>
      <c r="R2031" s="8">
        <f t="shared" si="189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0">
        <f t="shared" si="186"/>
        <v>41242.996481481481</v>
      </c>
      <c r="K2032">
        <v>1351641296</v>
      </c>
      <c r="L2032" s="10">
        <f t="shared" si="187"/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188"/>
        <v>2.26239013671875</v>
      </c>
      <c r="R2032" s="8">
        <f t="shared" si="189"/>
        <v>118.6144</v>
      </c>
      <c r="S2032" t="str">
        <f t="shared" si="190"/>
        <v>technology</v>
      </c>
      <c r="T2032" t="str">
        <f t="shared" si="191"/>
        <v>hardware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0">
        <f t="shared" si="186"/>
        <v>42013.041666666672</v>
      </c>
      <c r="K2033">
        <v>1417506853</v>
      </c>
      <c r="L2033" s="10">
        <f t="shared" si="187"/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188"/>
        <v>1.2035</v>
      </c>
      <c r="R2033" s="8">
        <f t="shared" si="189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 t="shared" si="186"/>
        <v>42719.208333333328</v>
      </c>
      <c r="K2034">
        <v>1479216874</v>
      </c>
      <c r="L2034" s="10">
        <f t="shared" si="187"/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188"/>
        <v>3.0418799999999999</v>
      </c>
      <c r="R2034" s="8">
        <f t="shared" si="189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 t="shared" si="186"/>
        <v>41755.082384259258</v>
      </c>
      <c r="K2035">
        <v>1395885518</v>
      </c>
      <c r="L2035" s="10">
        <f t="shared" si="187"/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188"/>
        <v>1.7867599999999999</v>
      </c>
      <c r="R2035" s="8">
        <f t="shared" si="189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 t="shared" si="186"/>
        <v>42131.290277777778</v>
      </c>
      <c r="K2036">
        <v>1426216033</v>
      </c>
      <c r="L2036" s="10">
        <f t="shared" si="187"/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188"/>
        <v>3.868199871794872</v>
      </c>
      <c r="R2036" s="8">
        <f t="shared" si="189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 t="shared" si="186"/>
        <v>42357.041666666672</v>
      </c>
      <c r="K2037">
        <v>1446562807</v>
      </c>
      <c r="L2037" s="10">
        <f t="shared" si="187"/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188"/>
        <v>2.1103642500000004</v>
      </c>
      <c r="R2037" s="8">
        <f t="shared" si="189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 t="shared" si="186"/>
        <v>41768.864803240744</v>
      </c>
      <c r="K2038">
        <v>1397076319</v>
      </c>
      <c r="L2038" s="10">
        <f t="shared" si="187"/>
        <v>41768.864803240744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188"/>
        <v>1.3166833333333334</v>
      </c>
      <c r="R2038" s="8">
        <f t="shared" si="189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 t="shared" si="186"/>
        <v>41638.251770833333</v>
      </c>
      <c r="K2039">
        <v>1383195753</v>
      </c>
      <c r="L2039" s="10">
        <f t="shared" si="187"/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188"/>
        <v>3.0047639999999998</v>
      </c>
      <c r="R2039" s="8">
        <f t="shared" si="189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0">
        <f t="shared" si="186"/>
        <v>41456.75</v>
      </c>
      <c r="K2040">
        <v>1369895421</v>
      </c>
      <c r="L2040" s="10">
        <f t="shared" si="187"/>
        <v>41456.75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188"/>
        <v>4.2051249999999998</v>
      </c>
      <c r="R2040" s="8">
        <f t="shared" si="189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 t="shared" si="186"/>
        <v>42705.207638888889</v>
      </c>
      <c r="K2041">
        <v>1477996325</v>
      </c>
      <c r="L2041" s="10">
        <f t="shared" si="187"/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188"/>
        <v>1.362168</v>
      </c>
      <c r="R2041" s="8">
        <f t="shared" si="189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 t="shared" si="186"/>
        <v>41593.968784722223</v>
      </c>
      <c r="K2042">
        <v>1383257703</v>
      </c>
      <c r="L2042" s="10">
        <f t="shared" si="187"/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188"/>
        <v>2.4817133333333334</v>
      </c>
      <c r="R2042" s="8">
        <f t="shared" si="189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 t="shared" si="186"/>
        <v>42684.567442129628</v>
      </c>
      <c r="K2043">
        <v>1476189427</v>
      </c>
      <c r="L2043" s="10">
        <f t="shared" si="187"/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188"/>
        <v>1.8186315789473684</v>
      </c>
      <c r="R2043" s="8">
        <f t="shared" si="189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 t="shared" si="186"/>
        <v>42391.708032407405</v>
      </c>
      <c r="K2044">
        <v>1448297974</v>
      </c>
      <c r="L2044" s="10">
        <f t="shared" si="187"/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188"/>
        <v>1.2353000000000001</v>
      </c>
      <c r="R2044" s="8">
        <f t="shared" si="189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 t="shared" si="186"/>
        <v>42715.207638888889</v>
      </c>
      <c r="K2045">
        <v>1476764077</v>
      </c>
      <c r="L2045" s="10">
        <f t="shared" si="187"/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188"/>
        <v>5.0620938628158845</v>
      </c>
      <c r="R2045" s="8">
        <f t="shared" si="189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 t="shared" si="186"/>
        <v>42168.684189814812</v>
      </c>
      <c r="K2046">
        <v>1431620714</v>
      </c>
      <c r="L2046" s="10">
        <f t="shared" si="187"/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188"/>
        <v>1.0821333333333334</v>
      </c>
      <c r="R2046" s="8">
        <f t="shared" si="189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 t="shared" si="186"/>
        <v>41099.088506944441</v>
      </c>
      <c r="K2047">
        <v>1339207647</v>
      </c>
      <c r="L2047" s="10">
        <f t="shared" si="187"/>
        <v>41099.088506944441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188"/>
        <v>8.1918387755102042</v>
      </c>
      <c r="R2047" s="8">
        <f t="shared" si="189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 t="shared" si="186"/>
        <v>41417.171805555554</v>
      </c>
      <c r="K2048">
        <v>1366690044</v>
      </c>
      <c r="L2048" s="10">
        <f t="shared" si="187"/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188"/>
        <v>1.2110000000000001</v>
      </c>
      <c r="R2048" s="8">
        <f t="shared" si="189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0">
        <f t="shared" si="186"/>
        <v>42111</v>
      </c>
      <c r="K2049">
        <v>1426714870</v>
      </c>
      <c r="L2049" s="10">
        <f t="shared" si="187"/>
        <v>42111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188"/>
        <v>1.0299897959183673</v>
      </c>
      <c r="R2049" s="8">
        <f t="shared" si="189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 t="shared" si="186"/>
        <v>41417.651516203703</v>
      </c>
      <c r="K2050">
        <v>1366731491</v>
      </c>
      <c r="L2050" s="10">
        <f t="shared" si="187"/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si="188"/>
        <v>1.4833229411764706</v>
      </c>
      <c r="R2050" s="8">
        <f t="shared" si="189"/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0">
        <f t="shared" ref="J2051:J2114" si="192">I2051/60/60/24 + DATE(1970,1,1)</f>
        <v>41610.957638888889</v>
      </c>
      <c r="K2051">
        <v>1382963963</v>
      </c>
      <c r="L2051" s="10">
        <f t="shared" ref="L2051:L2114" si="193">I2051/60/60/24 + DATE(1970,1,1)</f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6">
        <f t="shared" ref="Q2051:Q2114" si="194">E2051/D2051</f>
        <v>1.2019070000000001</v>
      </c>
      <c r="R2051" s="8">
        <f t="shared" ref="R2051:R2114" si="195">IFERROR(E2051/N2051,0)</f>
        <v>80.991037735849048</v>
      </c>
      <c r="S2051" t="str">
        <f t="shared" ref="S2051:S2114" si="196">LEFT(P2051,SEARCH("/",P2051)-1)</f>
        <v>technology</v>
      </c>
      <c r="T2051" t="str">
        <f t="shared" ref="T2051:T2114" si="197">RIGHT(P2051,LEN(P2051)-SEARCH("/",P2051))</f>
        <v>hardware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 t="shared" si="192"/>
        <v>42155.071504629625</v>
      </c>
      <c r="K2052">
        <v>1429580578</v>
      </c>
      <c r="L2052" s="10">
        <f t="shared" si="193"/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6">
        <f t="shared" si="194"/>
        <v>4.7327000000000004</v>
      </c>
      <c r="R2052" s="8">
        <f t="shared" si="195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 t="shared" si="192"/>
        <v>41634.022418981483</v>
      </c>
      <c r="K2053">
        <v>1385425937</v>
      </c>
      <c r="L2053" s="10">
        <f t="shared" si="193"/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194"/>
        <v>1.303625</v>
      </c>
      <c r="R2053" s="8">
        <f t="shared" si="195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 t="shared" si="192"/>
        <v>42420.08394675926</v>
      </c>
      <c r="K2054">
        <v>1452045653</v>
      </c>
      <c r="L2054" s="10">
        <f t="shared" si="193"/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194"/>
        <v>3.5304799999999998</v>
      </c>
      <c r="R2054" s="8">
        <f t="shared" si="195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 t="shared" si="192"/>
        <v>42333.659155092595</v>
      </c>
      <c r="K2055">
        <v>1445870951</v>
      </c>
      <c r="L2055" s="10">
        <f t="shared" si="193"/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194"/>
        <v>1.0102</v>
      </c>
      <c r="R2055" s="8">
        <f t="shared" si="195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0">
        <f t="shared" si="192"/>
        <v>41761.520949074074</v>
      </c>
      <c r="K2056">
        <v>1396441810</v>
      </c>
      <c r="L2056" s="10">
        <f t="shared" si="193"/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194"/>
        <v>1.1359142857142857</v>
      </c>
      <c r="R2056" s="8">
        <f t="shared" si="195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 t="shared" si="192"/>
        <v>41976.166666666672</v>
      </c>
      <c r="K2057">
        <v>1415031043</v>
      </c>
      <c r="L2057" s="10">
        <f t="shared" si="193"/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194"/>
        <v>1.6741666666666666</v>
      </c>
      <c r="R2057" s="8">
        <f t="shared" si="195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 t="shared" si="192"/>
        <v>41381.76090277778</v>
      </c>
      <c r="K2058">
        <v>1363630542</v>
      </c>
      <c r="L2058" s="10">
        <f t="shared" si="193"/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194"/>
        <v>1.5345200000000001</v>
      </c>
      <c r="R2058" s="8">
        <f t="shared" si="195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0">
        <f t="shared" si="192"/>
        <v>42426.494583333333</v>
      </c>
      <c r="K2059">
        <v>1453895532</v>
      </c>
      <c r="L2059" s="10">
        <f t="shared" si="193"/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194"/>
        <v>2.022322</v>
      </c>
      <c r="R2059" s="8">
        <f t="shared" si="195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0">
        <f t="shared" si="192"/>
        <v>42065.833333333328</v>
      </c>
      <c r="K2060">
        <v>1421916830</v>
      </c>
      <c r="L2060" s="10">
        <f t="shared" si="193"/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194"/>
        <v>1.6828125</v>
      </c>
      <c r="R2060" s="8">
        <f t="shared" si="195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 t="shared" si="192"/>
        <v>42400.915972222225</v>
      </c>
      <c r="K2061">
        <v>1450880854</v>
      </c>
      <c r="L2061" s="10">
        <f t="shared" si="193"/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194"/>
        <v>1.4345666666666668</v>
      </c>
      <c r="R2061" s="8">
        <f t="shared" si="195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 t="shared" si="192"/>
        <v>41843.642939814818</v>
      </c>
      <c r="K2062">
        <v>1400945150</v>
      </c>
      <c r="L2062" s="10">
        <f t="shared" si="193"/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194"/>
        <v>1.964</v>
      </c>
      <c r="R2062" s="8">
        <f t="shared" si="195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 t="shared" si="192"/>
        <v>42735.764513888891</v>
      </c>
      <c r="K2063">
        <v>1480616454</v>
      </c>
      <c r="L2063" s="10">
        <f t="shared" si="193"/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194"/>
        <v>1.0791999999999999</v>
      </c>
      <c r="R2063" s="8">
        <f t="shared" si="195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0">
        <f t="shared" si="192"/>
        <v>42453.341412037036</v>
      </c>
      <c r="K2064">
        <v>1456218698</v>
      </c>
      <c r="L2064" s="10">
        <f t="shared" si="193"/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194"/>
        <v>1.14977</v>
      </c>
      <c r="R2064" s="8">
        <f t="shared" si="195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0">
        <f t="shared" si="192"/>
        <v>42505.73265046296</v>
      </c>
      <c r="K2065">
        <v>1460482501</v>
      </c>
      <c r="L2065" s="10">
        <f t="shared" si="193"/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194"/>
        <v>1.4804999999999999</v>
      </c>
      <c r="R2065" s="8">
        <f t="shared" si="195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 t="shared" si="192"/>
        <v>41425.5</v>
      </c>
      <c r="K2066">
        <v>1366879523</v>
      </c>
      <c r="L2066" s="10">
        <f t="shared" si="193"/>
        <v>41425.5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194"/>
        <v>1.9116676082790633</v>
      </c>
      <c r="R2066" s="8">
        <f t="shared" si="195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0">
        <f t="shared" si="192"/>
        <v>41633.333668981482</v>
      </c>
      <c r="K2067">
        <v>1385366429</v>
      </c>
      <c r="L2067" s="10">
        <f t="shared" si="193"/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194"/>
        <v>1.99215125</v>
      </c>
      <c r="R2067" s="8">
        <f t="shared" si="195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 t="shared" si="192"/>
        <v>41874.771793981483</v>
      </c>
      <c r="K2068">
        <v>1406226683</v>
      </c>
      <c r="L2068" s="10">
        <f t="shared" si="193"/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194"/>
        <v>2.1859999999999999</v>
      </c>
      <c r="R2068" s="8">
        <f t="shared" si="195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0">
        <f t="shared" si="192"/>
        <v>42148.853888888887</v>
      </c>
      <c r="K2069">
        <v>1429648176</v>
      </c>
      <c r="L2069" s="10">
        <f t="shared" si="193"/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194"/>
        <v>1.2686868686868686</v>
      </c>
      <c r="R2069" s="8">
        <f t="shared" si="195"/>
        <v>62.8</v>
      </c>
      <c r="S2069" t="str">
        <f t="shared" si="196"/>
        <v>technology</v>
      </c>
      <c r="T2069" t="str">
        <f t="shared" si="197"/>
        <v>hardware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 t="shared" si="192"/>
        <v>42663.841608796298</v>
      </c>
      <c r="K2070">
        <v>1474402315</v>
      </c>
      <c r="L2070" s="10">
        <f t="shared" si="193"/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194"/>
        <v>1.0522388</v>
      </c>
      <c r="R2070" s="8">
        <f t="shared" si="195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 t="shared" si="192"/>
        <v>42371.972118055557</v>
      </c>
      <c r="K2071">
        <v>1449098391</v>
      </c>
      <c r="L2071" s="10">
        <f t="shared" si="193"/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194"/>
        <v>1.2840666000000001</v>
      </c>
      <c r="R2071" s="8">
        <f t="shared" si="195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0">
        <f t="shared" si="192"/>
        <v>42549.6565162037</v>
      </c>
      <c r="K2072">
        <v>1464536723</v>
      </c>
      <c r="L2072" s="10">
        <f t="shared" si="193"/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194"/>
        <v>3.1732719999999999</v>
      </c>
      <c r="R2072" s="8">
        <f t="shared" si="195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 t="shared" si="192"/>
        <v>42645.278749999998</v>
      </c>
      <c r="K2073">
        <v>1471502484</v>
      </c>
      <c r="L2073" s="10">
        <f t="shared" si="193"/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194"/>
        <v>2.8073000000000001</v>
      </c>
      <c r="R2073" s="8">
        <f t="shared" si="195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 t="shared" si="192"/>
        <v>42497.581388888888</v>
      </c>
      <c r="K2074">
        <v>1460037432</v>
      </c>
      <c r="L2074" s="10">
        <f t="shared" si="193"/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194"/>
        <v>1.1073146853146854</v>
      </c>
      <c r="R2074" s="8">
        <f t="shared" si="195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 t="shared" si="192"/>
        <v>42132.668032407411</v>
      </c>
      <c r="K2075">
        <v>1427212918</v>
      </c>
      <c r="L2075" s="10">
        <f t="shared" si="193"/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194"/>
        <v>1.5260429999999998</v>
      </c>
      <c r="R2075" s="8">
        <f t="shared" si="195"/>
        <v>324.69</v>
      </c>
      <c r="S2075" t="str">
        <f t="shared" si="196"/>
        <v>technology</v>
      </c>
      <c r="T2075" t="str">
        <f t="shared" si="197"/>
        <v>hardware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 t="shared" si="192"/>
        <v>42496.826180555552</v>
      </c>
      <c r="K2076">
        <v>1459972182</v>
      </c>
      <c r="L2076" s="10">
        <f t="shared" si="193"/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194"/>
        <v>1.0249999999999999</v>
      </c>
      <c r="R2076" s="8">
        <f t="shared" si="195"/>
        <v>205</v>
      </c>
      <c r="S2076" t="str">
        <f t="shared" si="196"/>
        <v>technology</v>
      </c>
      <c r="T2076" t="str">
        <f t="shared" si="197"/>
        <v>hardware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 t="shared" si="192"/>
        <v>41480.681574074071</v>
      </c>
      <c r="K2077">
        <v>1372177288</v>
      </c>
      <c r="L2077" s="10">
        <f t="shared" si="193"/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194"/>
        <v>16.783738373837384</v>
      </c>
      <c r="R2077" s="8">
        <f t="shared" si="195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0">
        <f t="shared" si="192"/>
        <v>41843.880659722221</v>
      </c>
      <c r="K2078">
        <v>1402693689</v>
      </c>
      <c r="L2078" s="10">
        <f t="shared" si="193"/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194"/>
        <v>5.4334915642458101</v>
      </c>
      <c r="R2078" s="8">
        <f t="shared" si="195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 t="shared" si="192"/>
        <v>42160.875</v>
      </c>
      <c r="K2079">
        <v>1428541276</v>
      </c>
      <c r="L2079" s="10">
        <f t="shared" si="193"/>
        <v>42160.875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194"/>
        <v>1.1550800000000001</v>
      </c>
      <c r="R2079" s="8">
        <f t="shared" si="195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0">
        <f t="shared" si="192"/>
        <v>42722.771493055552</v>
      </c>
      <c r="K2080">
        <v>1479493857</v>
      </c>
      <c r="L2080" s="10">
        <f t="shared" si="193"/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194"/>
        <v>1.3120499999999999</v>
      </c>
      <c r="R2080" s="8">
        <f t="shared" si="195"/>
        <v>546.6875</v>
      </c>
      <c r="S2080" t="str">
        <f t="shared" si="196"/>
        <v>technology</v>
      </c>
      <c r="T2080" t="str">
        <f t="shared" si="197"/>
        <v>hardware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0">
        <f t="shared" si="192"/>
        <v>42180.791666666672</v>
      </c>
      <c r="K2081">
        <v>1432659793</v>
      </c>
      <c r="L2081" s="10">
        <f t="shared" si="193"/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194"/>
        <v>2.8816999999999999</v>
      </c>
      <c r="R2081" s="8">
        <f t="shared" si="195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 t="shared" si="192"/>
        <v>42319.998842592591</v>
      </c>
      <c r="K2082">
        <v>1444690700</v>
      </c>
      <c r="L2082" s="10">
        <f t="shared" si="193"/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194"/>
        <v>5.0780000000000003</v>
      </c>
      <c r="R2082" s="8">
        <f t="shared" si="195"/>
        <v>101.56</v>
      </c>
      <c r="S2082" t="str">
        <f t="shared" si="196"/>
        <v>technology</v>
      </c>
      <c r="T2082" t="str">
        <f t="shared" si="197"/>
        <v>hardware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 t="shared" si="192"/>
        <v>41045.207638888889</v>
      </c>
      <c r="K2083">
        <v>1333597555</v>
      </c>
      <c r="L2083" s="10">
        <f t="shared" si="193"/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194"/>
        <v>1.1457142857142857</v>
      </c>
      <c r="R2083" s="8">
        <f t="shared" si="195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 t="shared" si="192"/>
        <v>40871.161990740737</v>
      </c>
      <c r="K2084">
        <v>1316919196</v>
      </c>
      <c r="L2084" s="10">
        <f t="shared" si="193"/>
        <v>40871.161990740737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194"/>
        <v>1.1073333333333333</v>
      </c>
      <c r="R2084" s="8">
        <f t="shared" si="195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 t="shared" si="192"/>
        <v>41064.72216435185</v>
      </c>
      <c r="K2085">
        <v>1336238395</v>
      </c>
      <c r="L2085" s="10">
        <f t="shared" si="193"/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194"/>
        <v>1.1333333333333333</v>
      </c>
      <c r="R2085" s="8">
        <f t="shared" si="195"/>
        <v>34</v>
      </c>
      <c r="S2085" t="str">
        <f t="shared" si="196"/>
        <v>music</v>
      </c>
      <c r="T2085" t="str">
        <f t="shared" si="197"/>
        <v>indie rock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 t="shared" si="192"/>
        <v>41763.290972222225</v>
      </c>
      <c r="K2086">
        <v>1396468782</v>
      </c>
      <c r="L2086" s="10">
        <f t="shared" si="193"/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194"/>
        <v>1.0833333333333333</v>
      </c>
      <c r="R2086" s="8">
        <f t="shared" si="195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 t="shared" si="192"/>
        <v>41105.835497685184</v>
      </c>
      <c r="K2087">
        <v>1339790587</v>
      </c>
      <c r="L2087" s="10">
        <f t="shared" si="193"/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194"/>
        <v>1.2353333333333334</v>
      </c>
      <c r="R2087" s="8">
        <f t="shared" si="195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 t="shared" si="192"/>
        <v>40891.207638888889</v>
      </c>
      <c r="K2088">
        <v>1321200332</v>
      </c>
      <c r="L2088" s="10">
        <f t="shared" si="193"/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194"/>
        <v>1.0069999999999999</v>
      </c>
      <c r="R2088" s="8">
        <f t="shared" si="195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 t="shared" si="192"/>
        <v>40794.204375000001</v>
      </c>
      <c r="K2089">
        <v>1312865658</v>
      </c>
      <c r="L2089" s="10">
        <f t="shared" si="193"/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194"/>
        <v>1.0353333333333334</v>
      </c>
      <c r="R2089" s="8">
        <f t="shared" si="195"/>
        <v>62.12</v>
      </c>
      <c r="S2089" t="str">
        <f t="shared" si="196"/>
        <v>music</v>
      </c>
      <c r="T2089" t="str">
        <f t="shared" si="197"/>
        <v>indie rock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 t="shared" si="192"/>
        <v>40432.165972222225</v>
      </c>
      <c r="K2090">
        <v>1281028152</v>
      </c>
      <c r="L2090" s="10">
        <f t="shared" si="193"/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194"/>
        <v>1.1551066666666667</v>
      </c>
      <c r="R2090" s="8">
        <f t="shared" si="195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 t="shared" si="192"/>
        <v>41488.076319444444</v>
      </c>
      <c r="K2091">
        <v>1372384194</v>
      </c>
      <c r="L2091" s="10">
        <f t="shared" si="193"/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194"/>
        <v>1.2040040000000001</v>
      </c>
      <c r="R2091" s="8">
        <f t="shared" si="195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 t="shared" si="192"/>
        <v>41329.381423611114</v>
      </c>
      <c r="K2092">
        <v>1359104955</v>
      </c>
      <c r="L2092" s="10">
        <f t="shared" si="193"/>
        <v>41329.381423611114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194"/>
        <v>1.1504037499999999</v>
      </c>
      <c r="R2092" s="8">
        <f t="shared" si="195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 t="shared" si="192"/>
        <v>40603.833333333336</v>
      </c>
      <c r="K2093">
        <v>1294818278</v>
      </c>
      <c r="L2093" s="10">
        <f t="shared" si="193"/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194"/>
        <v>1.2046777777777777</v>
      </c>
      <c r="R2093" s="8">
        <f t="shared" si="195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 t="shared" si="192"/>
        <v>40823.707546296297</v>
      </c>
      <c r="K2094">
        <v>1312822732</v>
      </c>
      <c r="L2094" s="10">
        <f t="shared" si="193"/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194"/>
        <v>1.0128333333333333</v>
      </c>
      <c r="R2094" s="8">
        <f t="shared" si="195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 t="shared" si="192"/>
        <v>41265.896203703705</v>
      </c>
      <c r="K2095">
        <v>1351024232</v>
      </c>
      <c r="L2095" s="10">
        <f t="shared" si="193"/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194"/>
        <v>1.0246666666666666</v>
      </c>
      <c r="R2095" s="8">
        <f t="shared" si="195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 t="shared" si="192"/>
        <v>40973.125</v>
      </c>
      <c r="K2096">
        <v>1327969730</v>
      </c>
      <c r="L2096" s="10">
        <f t="shared" si="193"/>
        <v>40973.125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194"/>
        <v>1.2054285714285715</v>
      </c>
      <c r="R2096" s="8">
        <f t="shared" si="195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 t="shared" si="192"/>
        <v>40818.733483796292</v>
      </c>
      <c r="K2097">
        <v>1312392973</v>
      </c>
      <c r="L2097" s="10">
        <f t="shared" si="193"/>
        <v>40818.733483796292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194"/>
        <v>1</v>
      </c>
      <c r="R2097" s="8">
        <f t="shared" si="195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 t="shared" si="192"/>
        <v>41208.165972222225</v>
      </c>
      <c r="K2098">
        <v>1349892735</v>
      </c>
      <c r="L2098" s="10">
        <f t="shared" si="193"/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194"/>
        <v>1.0166666666666666</v>
      </c>
      <c r="R2098" s="8">
        <f t="shared" si="195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 t="shared" si="192"/>
        <v>40878.626562500001</v>
      </c>
      <c r="K2099">
        <v>1317564135</v>
      </c>
      <c r="L2099" s="10">
        <f t="shared" si="193"/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194"/>
        <v>1</v>
      </c>
      <c r="R2099" s="8">
        <f t="shared" si="195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 t="shared" si="192"/>
        <v>40976.11383101852</v>
      </c>
      <c r="K2100">
        <v>1328582635</v>
      </c>
      <c r="L2100" s="10">
        <f t="shared" si="193"/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194"/>
        <v>1.0033333333333334</v>
      </c>
      <c r="R2100" s="8">
        <f t="shared" si="195"/>
        <v>188.125</v>
      </c>
      <c r="S2100" t="str">
        <f t="shared" si="196"/>
        <v>music</v>
      </c>
      <c r="T2100" t="str">
        <f t="shared" si="197"/>
        <v>indie rock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 t="shared" si="192"/>
        <v>42187.152777777781</v>
      </c>
      <c r="K2101">
        <v>1434650084</v>
      </c>
      <c r="L2101" s="10">
        <f t="shared" si="193"/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194"/>
        <v>1.3236666666666668</v>
      </c>
      <c r="R2101" s="8">
        <f t="shared" si="195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 t="shared" si="192"/>
        <v>41090.165972222225</v>
      </c>
      <c r="K2102">
        <v>1339704141</v>
      </c>
      <c r="L2102" s="10">
        <f t="shared" si="193"/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194"/>
        <v>1.3666666666666667</v>
      </c>
      <c r="R2102" s="8">
        <f t="shared" si="195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 t="shared" si="192"/>
        <v>40952.149467592593</v>
      </c>
      <c r="K2103">
        <v>1323920114</v>
      </c>
      <c r="L2103" s="10">
        <f t="shared" si="193"/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194"/>
        <v>1.1325000000000001</v>
      </c>
      <c r="R2103" s="8">
        <f t="shared" si="195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 t="shared" si="192"/>
        <v>40668.868611111109</v>
      </c>
      <c r="K2104">
        <v>1302036648</v>
      </c>
      <c r="L2104" s="10">
        <f t="shared" si="193"/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194"/>
        <v>1.36</v>
      </c>
      <c r="R2104" s="8">
        <f t="shared" si="195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 t="shared" si="192"/>
        <v>41222.7966087963</v>
      </c>
      <c r="K2105">
        <v>1349892427</v>
      </c>
      <c r="L2105" s="10">
        <f t="shared" si="193"/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194"/>
        <v>1.4612318374694613</v>
      </c>
      <c r="R2105" s="8">
        <f t="shared" si="195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 t="shared" si="192"/>
        <v>41425</v>
      </c>
      <c r="K2106">
        <v>1367286434</v>
      </c>
      <c r="L2106" s="10">
        <f t="shared" si="193"/>
        <v>41425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194"/>
        <v>1.2949999999999999</v>
      </c>
      <c r="R2106" s="8">
        <f t="shared" si="195"/>
        <v>28</v>
      </c>
      <c r="S2106" t="str">
        <f t="shared" si="196"/>
        <v>music</v>
      </c>
      <c r="T2106" t="str">
        <f t="shared" si="197"/>
        <v>indie rock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 t="shared" si="192"/>
        <v>41964.166666666672</v>
      </c>
      <c r="K2107">
        <v>1415472953</v>
      </c>
      <c r="L2107" s="10">
        <f t="shared" si="193"/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194"/>
        <v>2.54</v>
      </c>
      <c r="R2107" s="8">
        <f t="shared" si="195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 t="shared" si="192"/>
        <v>41300.21497685185</v>
      </c>
      <c r="K2108">
        <v>1356584974</v>
      </c>
      <c r="L2108" s="10">
        <f t="shared" si="193"/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194"/>
        <v>1.0704545454545455</v>
      </c>
      <c r="R2108" s="8">
        <f t="shared" si="195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 t="shared" si="192"/>
        <v>41955.752233796295</v>
      </c>
      <c r="K2109">
        <v>1413997393</v>
      </c>
      <c r="L2109" s="10">
        <f t="shared" si="193"/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194"/>
        <v>1.0773299999999999</v>
      </c>
      <c r="R2109" s="8">
        <f t="shared" si="195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 t="shared" si="192"/>
        <v>41162.163194444445</v>
      </c>
      <c r="K2110">
        <v>1344917580</v>
      </c>
      <c r="L2110" s="10">
        <f t="shared" si="193"/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194"/>
        <v>1.0731250000000001</v>
      </c>
      <c r="R2110" s="8">
        <f t="shared" si="195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 t="shared" si="192"/>
        <v>42190.708530092597</v>
      </c>
      <c r="K2111">
        <v>1433523617</v>
      </c>
      <c r="L2111" s="10">
        <f t="shared" si="193"/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194"/>
        <v>1.06525</v>
      </c>
      <c r="R2111" s="8">
        <f t="shared" si="195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 t="shared" si="192"/>
        <v>41787.207638888889</v>
      </c>
      <c r="K2112">
        <v>1398873969</v>
      </c>
      <c r="L2112" s="10">
        <f t="shared" si="193"/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194"/>
        <v>1.0035000000000001</v>
      </c>
      <c r="R2112" s="8">
        <f t="shared" si="195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 t="shared" si="192"/>
        <v>40770.041666666664</v>
      </c>
      <c r="K2113">
        <v>1307594625</v>
      </c>
      <c r="L2113" s="10">
        <f t="shared" si="193"/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194"/>
        <v>1.0649999999999999</v>
      </c>
      <c r="R2113" s="8">
        <f t="shared" si="195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 t="shared" si="192"/>
        <v>41379.928159722222</v>
      </c>
      <c r="K2114">
        <v>1364854593</v>
      </c>
      <c r="L2114" s="10">
        <f t="shared" si="193"/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6">
        <f t="shared" si="194"/>
        <v>1</v>
      </c>
      <c r="R2114" s="8">
        <f t="shared" si="195"/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 t="shared" ref="J2115:J2178" si="198">I2115/60/60/24 + DATE(1970,1,1)</f>
        <v>41905.86546296296</v>
      </c>
      <c r="K2115">
        <v>1408481176</v>
      </c>
      <c r="L2115" s="10">
        <f t="shared" ref="L2115:L2178" si="199">I2115/60/60/24 + DATE(1970,1,1)</f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6">
        <f t="shared" ref="Q2115:Q2178" si="200">E2115/D2115</f>
        <v>1.0485714285714285</v>
      </c>
      <c r="R2115" s="8">
        <f t="shared" ref="R2115:R2178" si="201">IFERROR(E2115/N2115,0)</f>
        <v>68.598130841121488</v>
      </c>
      <c r="S2115" t="str">
        <f t="shared" ref="S2115:S2178" si="202">LEFT(P2115,SEARCH("/",P2115)-1)</f>
        <v>music</v>
      </c>
      <c r="T2115" t="str">
        <f t="shared" ref="T2115:T2178" si="203">RIGHT(P2115,LEN(P2115)-SEARCH("/",P2115))</f>
        <v>indie rock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 t="shared" si="198"/>
        <v>40521.207638888889</v>
      </c>
      <c r="K2116">
        <v>1286480070</v>
      </c>
      <c r="L2116" s="10">
        <f t="shared" si="199"/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6">
        <f t="shared" si="200"/>
        <v>1.0469999999999999</v>
      </c>
      <c r="R2116" s="8">
        <f t="shared" si="201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 t="shared" si="198"/>
        <v>40594.081030092595</v>
      </c>
      <c r="K2117">
        <v>1295575001</v>
      </c>
      <c r="L2117" s="10">
        <f t="shared" si="199"/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200"/>
        <v>2.2566666666666668</v>
      </c>
      <c r="R2117" s="8">
        <f t="shared" si="201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 t="shared" si="198"/>
        <v>41184.777812500004</v>
      </c>
      <c r="K2118">
        <v>1345056003</v>
      </c>
      <c r="L2118" s="10">
        <f t="shared" si="199"/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200"/>
        <v>1.0090416666666666</v>
      </c>
      <c r="R2118" s="8">
        <f t="shared" si="201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 t="shared" si="198"/>
        <v>42304.207638888889</v>
      </c>
      <c r="K2119">
        <v>1444699549</v>
      </c>
      <c r="L2119" s="10">
        <f t="shared" si="199"/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200"/>
        <v>1.4775</v>
      </c>
      <c r="R2119" s="8">
        <f t="shared" si="201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 t="shared" si="198"/>
        <v>40748.839537037034</v>
      </c>
      <c r="K2120">
        <v>1308946136</v>
      </c>
      <c r="L2120" s="10">
        <f t="shared" si="199"/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200"/>
        <v>1.3461099999999999</v>
      </c>
      <c r="R2120" s="8">
        <f t="shared" si="201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 t="shared" si="198"/>
        <v>41137.130150462966</v>
      </c>
      <c r="K2121">
        <v>1342494445</v>
      </c>
      <c r="L2121" s="10">
        <f t="shared" si="199"/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200"/>
        <v>1.0075000000000001</v>
      </c>
      <c r="R2121" s="8">
        <f t="shared" si="201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 t="shared" si="198"/>
        <v>41640.964537037034</v>
      </c>
      <c r="K2122">
        <v>1384384136</v>
      </c>
      <c r="L2122" s="10">
        <f t="shared" si="199"/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200"/>
        <v>1.00880375</v>
      </c>
      <c r="R2122" s="8">
        <f t="shared" si="201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0">
        <f t="shared" si="198"/>
        <v>42746.7424537037</v>
      </c>
      <c r="K2123">
        <v>1481564948</v>
      </c>
      <c r="L2123" s="10">
        <f t="shared" si="199"/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200"/>
        <v>5.6800000000000002E-3</v>
      </c>
      <c r="R2123" s="8">
        <f t="shared" si="201"/>
        <v>28.4</v>
      </c>
      <c r="S2123" t="str">
        <f t="shared" si="202"/>
        <v>games</v>
      </c>
      <c r="T2123" t="str">
        <f t="shared" si="203"/>
        <v>video games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0">
        <f t="shared" si="198"/>
        <v>42742.300567129627</v>
      </c>
      <c r="K2124">
        <v>1481181169</v>
      </c>
      <c r="L2124" s="10">
        <f t="shared" si="199"/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200"/>
        <v>3.875E-3</v>
      </c>
      <c r="R2124" s="8">
        <f t="shared" si="201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 t="shared" si="198"/>
        <v>40252.290972222225</v>
      </c>
      <c r="K2125">
        <v>1263982307</v>
      </c>
      <c r="L2125" s="10">
        <f t="shared" si="199"/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200"/>
        <v>0.1</v>
      </c>
      <c r="R2125" s="8">
        <f t="shared" si="201"/>
        <v>10</v>
      </c>
      <c r="S2125" t="str">
        <f t="shared" si="202"/>
        <v>games</v>
      </c>
      <c r="T2125" t="str">
        <f t="shared" si="203"/>
        <v>video games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 t="shared" si="198"/>
        <v>40512.208333333336</v>
      </c>
      <c r="K2126">
        <v>1286930435</v>
      </c>
      <c r="L2126" s="10">
        <f t="shared" si="199"/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200"/>
        <v>0.10454545454545454</v>
      </c>
      <c r="R2126" s="8">
        <f t="shared" si="201"/>
        <v>23</v>
      </c>
      <c r="S2126" t="str">
        <f t="shared" si="202"/>
        <v>games</v>
      </c>
      <c r="T2126" t="str">
        <f t="shared" si="203"/>
        <v>video games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 t="shared" si="198"/>
        <v>42221.023530092592</v>
      </c>
      <c r="K2127">
        <v>1436142833</v>
      </c>
      <c r="L2127" s="10">
        <f t="shared" si="199"/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200"/>
        <v>1.4200000000000001E-2</v>
      </c>
      <c r="R2127" s="8">
        <f t="shared" si="201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 t="shared" si="198"/>
        <v>41981.973229166666</v>
      </c>
      <c r="K2128">
        <v>1415488887</v>
      </c>
      <c r="L2128" s="10">
        <f t="shared" si="199"/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200"/>
        <v>5.0000000000000001E-4</v>
      </c>
      <c r="R2128" s="8">
        <f t="shared" si="201"/>
        <v>5</v>
      </c>
      <c r="S2128" t="str">
        <f t="shared" si="202"/>
        <v>games</v>
      </c>
      <c r="T2128" t="str">
        <f t="shared" si="203"/>
        <v>video games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0">
        <f t="shared" si="198"/>
        <v>42075.463692129633</v>
      </c>
      <c r="K2129">
        <v>1423570063</v>
      </c>
      <c r="L2129" s="10">
        <f t="shared" si="199"/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200"/>
        <v>0.28842857142857142</v>
      </c>
      <c r="R2129" s="8">
        <f t="shared" si="201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0">
        <f t="shared" si="198"/>
        <v>41903.772789351853</v>
      </c>
      <c r="K2130">
        <v>1406140369</v>
      </c>
      <c r="L2130" s="10">
        <f t="shared" si="199"/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200"/>
        <v>1.6666666666666668E-3</v>
      </c>
      <c r="R2130" s="8">
        <f t="shared" si="201"/>
        <v>25</v>
      </c>
      <c r="S2130" t="str">
        <f t="shared" si="202"/>
        <v>games</v>
      </c>
      <c r="T2130" t="str">
        <f t="shared" si="203"/>
        <v>video games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 t="shared" si="198"/>
        <v>42439.024305555555</v>
      </c>
      <c r="K2131">
        <v>1454978100</v>
      </c>
      <c r="L2131" s="10">
        <f t="shared" si="199"/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200"/>
        <v>0.11799999999999999</v>
      </c>
      <c r="R2131" s="8">
        <f t="shared" si="201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 t="shared" si="198"/>
        <v>41867.086377314816</v>
      </c>
      <c r="K2132">
        <v>1405130663</v>
      </c>
      <c r="L2132" s="10">
        <f t="shared" si="199"/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200"/>
        <v>2.0238095238095236E-3</v>
      </c>
      <c r="R2132" s="8">
        <f t="shared" si="201"/>
        <v>21.25</v>
      </c>
      <c r="S2132" t="str">
        <f t="shared" si="202"/>
        <v>games</v>
      </c>
      <c r="T2132" t="str">
        <f t="shared" si="203"/>
        <v>video games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 t="shared" si="198"/>
        <v>42197.207071759258</v>
      </c>
      <c r="K2133">
        <v>1434085091</v>
      </c>
      <c r="L2133" s="10">
        <f t="shared" si="199"/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200"/>
        <v>0.05</v>
      </c>
      <c r="R2133" s="8">
        <f t="shared" si="201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 t="shared" si="198"/>
        <v>41673.487175925926</v>
      </c>
      <c r="K2134">
        <v>1388835692</v>
      </c>
      <c r="L2134" s="10">
        <f t="shared" si="199"/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200"/>
        <v>2.1129899999999997E-2</v>
      </c>
      <c r="R2134" s="8">
        <f t="shared" si="201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 t="shared" si="198"/>
        <v>40657.290972222225</v>
      </c>
      <c r="K2135">
        <v>1300328399</v>
      </c>
      <c r="L2135" s="10">
        <f t="shared" si="199"/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200"/>
        <v>1.6E-2</v>
      </c>
      <c r="R2135" s="8">
        <f t="shared" si="201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 t="shared" si="198"/>
        <v>41391.886469907404</v>
      </c>
      <c r="K2136">
        <v>1364505391</v>
      </c>
      <c r="L2136" s="10">
        <f t="shared" si="199"/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200"/>
        <v>1.7333333333333333E-2</v>
      </c>
      <c r="R2136" s="8">
        <f t="shared" si="201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 t="shared" si="198"/>
        <v>41186.963344907403</v>
      </c>
      <c r="K2137">
        <v>1346800033</v>
      </c>
      <c r="L2137" s="10">
        <f t="shared" si="199"/>
        <v>41186.963344907403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200"/>
        <v>9.5600000000000004E-2</v>
      </c>
      <c r="R2137" s="8">
        <f t="shared" si="201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 t="shared" si="198"/>
        <v>41566.509097222224</v>
      </c>
      <c r="K2138">
        <v>1379592786</v>
      </c>
      <c r="L2138" s="10">
        <f t="shared" si="199"/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200"/>
        <v>5.9612499999999998E-4</v>
      </c>
      <c r="R2138" s="8">
        <f t="shared" si="201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0">
        <f t="shared" si="198"/>
        <v>41978.771168981482</v>
      </c>
      <c r="K2139">
        <v>1415212229</v>
      </c>
      <c r="L2139" s="10">
        <f t="shared" si="199"/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200"/>
        <v>0.28405999999999998</v>
      </c>
      <c r="R2139" s="8">
        <f t="shared" si="201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0">
        <f t="shared" si="198"/>
        <v>41587.054849537039</v>
      </c>
      <c r="K2140">
        <v>1381364339</v>
      </c>
      <c r="L2140" s="10">
        <f t="shared" si="199"/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200"/>
        <v>0.128</v>
      </c>
      <c r="R2140" s="8">
        <f t="shared" si="201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 t="shared" si="198"/>
        <v>42677.750092592592</v>
      </c>
      <c r="K2141">
        <v>1475604008</v>
      </c>
      <c r="L2141" s="10">
        <f t="shared" si="199"/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200"/>
        <v>5.4199999999999998E-2</v>
      </c>
      <c r="R2141" s="8">
        <f t="shared" si="201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 t="shared" si="198"/>
        <v>41285.833611111113</v>
      </c>
      <c r="K2142">
        <v>1355342424</v>
      </c>
      <c r="L2142" s="10">
        <f t="shared" si="199"/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200"/>
        <v>1.1199999999999999E-3</v>
      </c>
      <c r="R2142" s="8">
        <f t="shared" si="201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 t="shared" si="198"/>
        <v>41957.277303240742</v>
      </c>
      <c r="K2143">
        <v>1413351559</v>
      </c>
      <c r="L2143" s="10">
        <f t="shared" si="199"/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200"/>
        <v>0</v>
      </c>
      <c r="R2143" s="8">
        <f t="shared" si="201"/>
        <v>0</v>
      </c>
      <c r="S2143" t="str">
        <f t="shared" si="202"/>
        <v>games</v>
      </c>
      <c r="T2143" t="str">
        <f t="shared" si="203"/>
        <v>video games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0">
        <f t="shared" si="198"/>
        <v>42368.701504629629</v>
      </c>
      <c r="K2144">
        <v>1449075010</v>
      </c>
      <c r="L2144" s="10">
        <f t="shared" si="199"/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200"/>
        <v>5.7238095238095241E-2</v>
      </c>
      <c r="R2144" s="8">
        <f t="shared" si="201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 t="shared" si="198"/>
        <v>40380.791666666664</v>
      </c>
      <c r="K2145">
        <v>1275599812</v>
      </c>
      <c r="L2145" s="10">
        <f t="shared" si="199"/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200"/>
        <v>0.1125</v>
      </c>
      <c r="R2145" s="8">
        <f t="shared" si="201"/>
        <v>45</v>
      </c>
      <c r="S2145" t="str">
        <f t="shared" si="202"/>
        <v>games</v>
      </c>
      <c r="T2145" t="str">
        <f t="shared" si="203"/>
        <v>video games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 t="shared" si="198"/>
        <v>41531.546759259261</v>
      </c>
      <c r="K2146">
        <v>1376399240</v>
      </c>
      <c r="L2146" s="10">
        <f t="shared" si="199"/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200"/>
        <v>1.7098591549295775E-2</v>
      </c>
      <c r="R2146" s="8">
        <f t="shared" si="201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 t="shared" si="198"/>
        <v>41605.279097222221</v>
      </c>
      <c r="K2147">
        <v>1382938914</v>
      </c>
      <c r="L2147" s="10">
        <f t="shared" si="199"/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200"/>
        <v>0.30433333333333334</v>
      </c>
      <c r="R2147" s="8">
        <f t="shared" si="201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 t="shared" si="198"/>
        <v>42411.679513888885</v>
      </c>
      <c r="K2148">
        <v>1453997910</v>
      </c>
      <c r="L2148" s="10">
        <f t="shared" si="199"/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200"/>
        <v>2.0000000000000001E-4</v>
      </c>
      <c r="R2148" s="8">
        <f t="shared" si="201"/>
        <v>1</v>
      </c>
      <c r="S2148" t="str">
        <f t="shared" si="202"/>
        <v>games</v>
      </c>
      <c r="T2148" t="str">
        <f t="shared" si="203"/>
        <v>video games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 t="shared" si="198"/>
        <v>41959.337361111116</v>
      </c>
      <c r="K2149">
        <v>1413356748</v>
      </c>
      <c r="L2149" s="10">
        <f t="shared" si="199"/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200"/>
        <v>6.9641025641025639E-3</v>
      </c>
      <c r="R2149" s="8">
        <f t="shared" si="201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0">
        <f t="shared" si="198"/>
        <v>42096.691921296297</v>
      </c>
      <c r="K2150">
        <v>1425404182</v>
      </c>
      <c r="L2150" s="10">
        <f t="shared" si="199"/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200"/>
        <v>0.02</v>
      </c>
      <c r="R2150" s="8">
        <f t="shared" si="201"/>
        <v>1</v>
      </c>
      <c r="S2150" t="str">
        <f t="shared" si="202"/>
        <v>games</v>
      </c>
      <c r="T2150" t="str">
        <f t="shared" si="203"/>
        <v>video games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 t="shared" si="198"/>
        <v>40390</v>
      </c>
      <c r="K2151">
        <v>1277512556</v>
      </c>
      <c r="L2151" s="10">
        <f t="shared" si="199"/>
        <v>40390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200"/>
        <v>0</v>
      </c>
      <c r="R2151" s="8">
        <f t="shared" si="201"/>
        <v>0</v>
      </c>
      <c r="S2151" t="str">
        <f t="shared" si="202"/>
        <v>games</v>
      </c>
      <c r="T2151" t="str">
        <f t="shared" si="203"/>
        <v>video games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0">
        <f t="shared" si="198"/>
        <v>42564.284710648149</v>
      </c>
      <c r="K2152">
        <v>1465800599</v>
      </c>
      <c r="L2152" s="10">
        <f t="shared" si="199"/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200"/>
        <v>8.0999999999999996E-3</v>
      </c>
      <c r="R2152" s="8">
        <f t="shared" si="201"/>
        <v>101.25</v>
      </c>
      <c r="S2152" t="str">
        <f t="shared" si="202"/>
        <v>games</v>
      </c>
      <c r="T2152" t="str">
        <f t="shared" si="203"/>
        <v>video games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 t="shared" si="198"/>
        <v>42550.847384259265</v>
      </c>
      <c r="K2153">
        <v>1464639614</v>
      </c>
      <c r="L2153" s="10">
        <f t="shared" si="199"/>
        <v>42550.847384259265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200"/>
        <v>2.6222222222222224E-3</v>
      </c>
      <c r="R2153" s="8">
        <f t="shared" si="201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 t="shared" si="198"/>
        <v>41713.790613425925</v>
      </c>
      <c r="K2154">
        <v>1392321509</v>
      </c>
      <c r="L2154" s="10">
        <f t="shared" si="199"/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200"/>
        <v>1.6666666666666668E-3</v>
      </c>
      <c r="R2154" s="8">
        <f t="shared" si="201"/>
        <v>12.5</v>
      </c>
      <c r="S2154" t="str">
        <f t="shared" si="202"/>
        <v>games</v>
      </c>
      <c r="T2154" t="str">
        <f t="shared" si="203"/>
        <v>video games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 t="shared" si="198"/>
        <v>42014.332638888889</v>
      </c>
      <c r="K2155">
        <v>1417470718</v>
      </c>
      <c r="L2155" s="10">
        <f t="shared" si="199"/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200"/>
        <v>9.1244548809124457E-5</v>
      </c>
      <c r="R2155" s="8">
        <f t="shared" si="201"/>
        <v>8.5</v>
      </c>
      <c r="S2155" t="str">
        <f t="shared" si="202"/>
        <v>games</v>
      </c>
      <c r="T2155" t="str">
        <f t="shared" si="203"/>
        <v>video games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 t="shared" si="198"/>
        <v>41667.632256944446</v>
      </c>
      <c r="K2156">
        <v>1389193827</v>
      </c>
      <c r="L2156" s="10">
        <f t="shared" si="199"/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200"/>
        <v>8.0000000000000002E-3</v>
      </c>
      <c r="R2156" s="8">
        <f t="shared" si="201"/>
        <v>1</v>
      </c>
      <c r="S2156" t="str">
        <f t="shared" si="202"/>
        <v>games</v>
      </c>
      <c r="T2156" t="str">
        <f t="shared" si="203"/>
        <v>video games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0">
        <f t="shared" si="198"/>
        <v>42460.70584490741</v>
      </c>
      <c r="K2157">
        <v>1456854985</v>
      </c>
      <c r="L2157" s="10">
        <f t="shared" si="199"/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200"/>
        <v>2.3E-2</v>
      </c>
      <c r="R2157" s="8">
        <f t="shared" si="201"/>
        <v>23</v>
      </c>
      <c r="S2157" t="str">
        <f t="shared" si="202"/>
        <v>games</v>
      </c>
      <c r="T2157" t="str">
        <f t="shared" si="203"/>
        <v>video games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 t="shared" si="198"/>
        <v>41533.85423611111</v>
      </c>
      <c r="K2158">
        <v>1375475406</v>
      </c>
      <c r="L2158" s="10">
        <f t="shared" si="199"/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200"/>
        <v>2.6660714285714284E-2</v>
      </c>
      <c r="R2158" s="8">
        <f t="shared" si="201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 t="shared" si="198"/>
        <v>42727.332638888889</v>
      </c>
      <c r="K2159">
        <v>1479684783</v>
      </c>
      <c r="L2159" s="10">
        <f t="shared" si="199"/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200"/>
        <v>0.28192</v>
      </c>
      <c r="R2159" s="8">
        <f t="shared" si="201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 t="shared" si="198"/>
        <v>41309.853865740741</v>
      </c>
      <c r="K2160">
        <v>1356121774</v>
      </c>
      <c r="L2160" s="10">
        <f t="shared" si="199"/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200"/>
        <v>6.5900366666666668E-2</v>
      </c>
      <c r="R2160" s="8">
        <f t="shared" si="201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 t="shared" si="198"/>
        <v>40740.731180555551</v>
      </c>
      <c r="K2161">
        <v>1308245574</v>
      </c>
      <c r="L2161" s="10">
        <f t="shared" si="199"/>
        <v>40740.731180555551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200"/>
        <v>7.2222222222222219E-3</v>
      </c>
      <c r="R2161" s="8">
        <f t="shared" si="201"/>
        <v>13</v>
      </c>
      <c r="S2161" t="str">
        <f t="shared" si="202"/>
        <v>games</v>
      </c>
      <c r="T2161" t="str">
        <f t="shared" si="203"/>
        <v>video games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 t="shared" si="198"/>
        <v>41048.711863425924</v>
      </c>
      <c r="K2162">
        <v>1334855105</v>
      </c>
      <c r="L2162" s="10">
        <f t="shared" si="199"/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200"/>
        <v>8.5000000000000006E-3</v>
      </c>
      <c r="R2162" s="8">
        <f t="shared" si="201"/>
        <v>5.3125</v>
      </c>
      <c r="S2162" t="str">
        <f t="shared" si="202"/>
        <v>games</v>
      </c>
      <c r="T2162" t="str">
        <f t="shared" si="203"/>
        <v>video games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 t="shared" si="198"/>
        <v>42270.852534722217</v>
      </c>
      <c r="K2163">
        <v>1440448059</v>
      </c>
      <c r="L2163" s="10">
        <f t="shared" si="199"/>
        <v>42270.852534722217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200"/>
        <v>1.1575</v>
      </c>
      <c r="R2163" s="8">
        <f t="shared" si="201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 t="shared" si="198"/>
        <v>41844.766099537039</v>
      </c>
      <c r="K2164">
        <v>1403547791</v>
      </c>
      <c r="L2164" s="10">
        <f t="shared" si="199"/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200"/>
        <v>1.1226666666666667</v>
      </c>
      <c r="R2164" s="8">
        <f t="shared" si="201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 t="shared" si="198"/>
        <v>42163.159722222219</v>
      </c>
      <c r="K2165">
        <v>1429306520</v>
      </c>
      <c r="L2165" s="10">
        <f t="shared" si="199"/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200"/>
        <v>1.3220000000000001</v>
      </c>
      <c r="R2165" s="8">
        <f t="shared" si="201"/>
        <v>75.11363636363636</v>
      </c>
      <c r="S2165" t="str">
        <f t="shared" si="202"/>
        <v>music</v>
      </c>
      <c r="T2165" t="str">
        <f t="shared" si="203"/>
        <v>rock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 t="shared" si="198"/>
        <v>42546.165972222225</v>
      </c>
      <c r="K2166">
        <v>1464196414</v>
      </c>
      <c r="L2166" s="10">
        <f t="shared" si="199"/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200"/>
        <v>1.0263636363636364</v>
      </c>
      <c r="R2166" s="8">
        <f t="shared" si="201"/>
        <v>68.01204819277109</v>
      </c>
      <c r="S2166" t="str">
        <f t="shared" si="202"/>
        <v>music</v>
      </c>
      <c r="T2166" t="str">
        <f t="shared" si="203"/>
        <v>rock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0">
        <f t="shared" si="198"/>
        <v>42468.625405092593</v>
      </c>
      <c r="K2167">
        <v>1457539235</v>
      </c>
      <c r="L2167" s="10">
        <f t="shared" si="199"/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200"/>
        <v>1.3864000000000001</v>
      </c>
      <c r="R2167" s="8">
        <f t="shared" si="201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 t="shared" si="198"/>
        <v>41978.879837962959</v>
      </c>
      <c r="K2168">
        <v>1413922018</v>
      </c>
      <c r="L2168" s="10">
        <f t="shared" si="199"/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200"/>
        <v>1.466</v>
      </c>
      <c r="R2168" s="8">
        <f t="shared" si="201"/>
        <v>91.625</v>
      </c>
      <c r="S2168" t="str">
        <f t="shared" si="202"/>
        <v>music</v>
      </c>
      <c r="T2168" t="str">
        <f t="shared" si="203"/>
        <v>rock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 t="shared" si="198"/>
        <v>41167.066400462965</v>
      </c>
      <c r="K2169">
        <v>1346463337</v>
      </c>
      <c r="L2169" s="10">
        <f t="shared" si="199"/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200"/>
        <v>1.2</v>
      </c>
      <c r="R2169" s="8">
        <f t="shared" si="201"/>
        <v>22.5</v>
      </c>
      <c r="S2169" t="str">
        <f t="shared" si="202"/>
        <v>music</v>
      </c>
      <c r="T2169" t="str">
        <f t="shared" si="203"/>
        <v>rock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 t="shared" si="198"/>
        <v>42776.208333333328</v>
      </c>
      <c r="K2170">
        <v>1484058261</v>
      </c>
      <c r="L2170" s="10">
        <f t="shared" si="199"/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200"/>
        <v>1.215816111111111</v>
      </c>
      <c r="R2170" s="8">
        <f t="shared" si="201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 t="shared" si="198"/>
        <v>42796.700821759259</v>
      </c>
      <c r="K2171">
        <v>1488214151</v>
      </c>
      <c r="L2171" s="10">
        <f t="shared" si="199"/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200"/>
        <v>1</v>
      </c>
      <c r="R2171" s="8">
        <f t="shared" si="201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 t="shared" si="198"/>
        <v>42238.750254629631</v>
      </c>
      <c r="K2172">
        <v>1436810422</v>
      </c>
      <c r="L2172" s="10">
        <f t="shared" si="199"/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200"/>
        <v>1.8085714285714285</v>
      </c>
      <c r="R2172" s="8">
        <f t="shared" si="201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 t="shared" si="198"/>
        <v>42177.208333333328</v>
      </c>
      <c r="K2173">
        <v>1431903495</v>
      </c>
      <c r="L2173" s="10">
        <f t="shared" si="199"/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200"/>
        <v>1.0607500000000001</v>
      </c>
      <c r="R2173" s="8">
        <f t="shared" si="201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 t="shared" si="198"/>
        <v>42112.580092592587</v>
      </c>
      <c r="K2174">
        <v>1426773320</v>
      </c>
      <c r="L2174" s="10">
        <f t="shared" si="199"/>
        <v>42112.580092592587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200"/>
        <v>1</v>
      </c>
      <c r="R2174" s="8">
        <f t="shared" si="201"/>
        <v>76.92307692307692</v>
      </c>
      <c r="S2174" t="str">
        <f t="shared" si="202"/>
        <v>music</v>
      </c>
      <c r="T2174" t="str">
        <f t="shared" si="203"/>
        <v>rock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 t="shared" si="198"/>
        <v>41527.165972222225</v>
      </c>
      <c r="K2175">
        <v>1376066243</v>
      </c>
      <c r="L2175" s="10">
        <f t="shared" si="199"/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200"/>
        <v>1.2692857142857144</v>
      </c>
      <c r="R2175" s="8">
        <f t="shared" si="201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0">
        <f t="shared" si="198"/>
        <v>42495.542905092589</v>
      </c>
      <c r="K2176">
        <v>1459861307</v>
      </c>
      <c r="L2176" s="10">
        <f t="shared" si="199"/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200"/>
        <v>1.0297499999999999</v>
      </c>
      <c r="R2176" s="8">
        <f t="shared" si="201"/>
        <v>65.38095238095238</v>
      </c>
      <c r="S2176" t="str">
        <f t="shared" si="202"/>
        <v>music</v>
      </c>
      <c r="T2176" t="str">
        <f t="shared" si="203"/>
        <v>rock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 t="shared" si="198"/>
        <v>42572.009097222224</v>
      </c>
      <c r="K2177">
        <v>1468455186</v>
      </c>
      <c r="L2177" s="10">
        <f t="shared" si="199"/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200"/>
        <v>2.5</v>
      </c>
      <c r="R2177" s="8">
        <f t="shared" si="201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 t="shared" si="198"/>
        <v>42126.633206018523</v>
      </c>
      <c r="K2178">
        <v>1427987509</v>
      </c>
      <c r="L2178" s="10">
        <f t="shared" si="199"/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6">
        <f t="shared" si="200"/>
        <v>1.2602</v>
      </c>
      <c r="R2178" s="8">
        <f t="shared" si="201"/>
        <v>88.74647887323944</v>
      </c>
      <c r="S2178" t="str">
        <f t="shared" si="202"/>
        <v>music</v>
      </c>
      <c r="T2178" t="str">
        <f t="shared" si="203"/>
        <v>rock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 t="shared" ref="J2179:J2242" si="204">I2179/60/60/24 + DATE(1970,1,1)</f>
        <v>42527.250775462962</v>
      </c>
      <c r="K2179">
        <v>1463032867</v>
      </c>
      <c r="L2179" s="10">
        <f t="shared" ref="L2179:L2242" si="205">I2179/60/60/24 + DATE(1970,1,1)</f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6">
        <f t="shared" ref="Q2179:Q2242" si="206">E2179/D2179</f>
        <v>1.0012000000000001</v>
      </c>
      <c r="R2179" s="8">
        <f t="shared" ref="R2179:R2242" si="207">IFERROR(E2179/N2179,0)</f>
        <v>65.868421052631575</v>
      </c>
      <c r="S2179" t="str">
        <f t="shared" ref="S2179:S2242" si="208">LEFT(P2179,SEARCH("/",P2179)-1)</f>
        <v>music</v>
      </c>
      <c r="T2179" t="str">
        <f t="shared" ref="T2179:T2242" si="209">RIGHT(P2179,LEN(P2179)-SEARCH("/",P2179))</f>
        <v>rock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 t="shared" si="204"/>
        <v>42753.63653935185</v>
      </c>
      <c r="K2180">
        <v>1482160597</v>
      </c>
      <c r="L2180" s="10">
        <f t="shared" si="205"/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6">
        <f t="shared" si="206"/>
        <v>1.3864000000000001</v>
      </c>
      <c r="R2180" s="8">
        <f t="shared" si="207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 t="shared" si="204"/>
        <v>42105.171203703707</v>
      </c>
      <c r="K2181">
        <v>1426133192</v>
      </c>
      <c r="L2181" s="10">
        <f t="shared" si="205"/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206"/>
        <v>1.6140000000000001</v>
      </c>
      <c r="R2181" s="8">
        <f t="shared" si="207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 t="shared" si="204"/>
        <v>42321.711435185185</v>
      </c>
      <c r="K2182">
        <v>1443801868</v>
      </c>
      <c r="L2182" s="10">
        <f t="shared" si="205"/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206"/>
        <v>1.071842</v>
      </c>
      <c r="R2182" s="8">
        <f t="shared" si="207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 t="shared" si="204"/>
        <v>42787.005243055552</v>
      </c>
      <c r="K2183">
        <v>1486426053</v>
      </c>
      <c r="L2183" s="10">
        <f t="shared" si="205"/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206"/>
        <v>1.5309999999999999</v>
      </c>
      <c r="R2183" s="8">
        <f t="shared" si="207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0">
        <f t="shared" si="204"/>
        <v>41914.900752314818</v>
      </c>
      <c r="K2184">
        <v>1409261825</v>
      </c>
      <c r="L2184" s="10">
        <f t="shared" si="205"/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206"/>
        <v>5.2416666666666663</v>
      </c>
      <c r="R2184" s="8">
        <f t="shared" si="207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 t="shared" si="204"/>
        <v>42775.208333333328</v>
      </c>
      <c r="K2185">
        <v>1484037977</v>
      </c>
      <c r="L2185" s="10">
        <f t="shared" si="205"/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206"/>
        <v>4.8927777777777779</v>
      </c>
      <c r="R2185" s="8">
        <f t="shared" si="207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 t="shared" si="204"/>
        <v>42394.666666666672</v>
      </c>
      <c r="K2186">
        <v>1452530041</v>
      </c>
      <c r="L2186" s="10">
        <f t="shared" si="205"/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206"/>
        <v>2.8473999999999999</v>
      </c>
      <c r="R2186" s="8">
        <f t="shared" si="207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0">
        <f t="shared" si="204"/>
        <v>41359.349988425929</v>
      </c>
      <c r="K2187">
        <v>1360830239</v>
      </c>
      <c r="L2187" s="10">
        <f t="shared" si="205"/>
        <v>41359.349988425929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206"/>
        <v>18.569700000000001</v>
      </c>
      <c r="R2187" s="8">
        <f t="shared" si="207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 t="shared" si="204"/>
        <v>42620.083333333328</v>
      </c>
      <c r="K2188">
        <v>1470062743</v>
      </c>
      <c r="L2188" s="10">
        <f t="shared" si="205"/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206"/>
        <v>1.0967499999999999</v>
      </c>
      <c r="R2188" s="8">
        <f t="shared" si="207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 t="shared" si="204"/>
        <v>42097.165972222225</v>
      </c>
      <c r="K2189">
        <v>1425531666</v>
      </c>
      <c r="L2189" s="10">
        <f t="shared" si="205"/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206"/>
        <v>10.146425000000001</v>
      </c>
      <c r="R2189" s="8">
        <f t="shared" si="207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0">
        <f t="shared" si="204"/>
        <v>42668.708333333328</v>
      </c>
      <c r="K2190">
        <v>1474380241</v>
      </c>
      <c r="L2190" s="10">
        <f t="shared" si="205"/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206"/>
        <v>4.1217692027666546</v>
      </c>
      <c r="R2190" s="8">
        <f t="shared" si="207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0">
        <f t="shared" si="204"/>
        <v>42481.916666666672</v>
      </c>
      <c r="K2191">
        <v>1460055300</v>
      </c>
      <c r="L2191" s="10">
        <f t="shared" si="205"/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206"/>
        <v>5.0324999999999998</v>
      </c>
      <c r="R2191" s="8">
        <f t="shared" si="207"/>
        <v>68.625</v>
      </c>
      <c r="S2191" t="str">
        <f t="shared" si="208"/>
        <v>games</v>
      </c>
      <c r="T2191" t="str">
        <f t="shared" si="209"/>
        <v>tabletop games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 t="shared" si="204"/>
        <v>42452.290972222225</v>
      </c>
      <c r="K2192">
        <v>1455721204</v>
      </c>
      <c r="L2192" s="10">
        <f t="shared" si="205"/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206"/>
        <v>1.8461052631578947</v>
      </c>
      <c r="R2192" s="8">
        <f t="shared" si="207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0">
        <f t="shared" si="204"/>
        <v>42780.833645833336</v>
      </c>
      <c r="K2193">
        <v>1486065627</v>
      </c>
      <c r="L2193" s="10">
        <f t="shared" si="205"/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206"/>
        <v>1.1973333333333334</v>
      </c>
      <c r="R2193" s="8">
        <f t="shared" si="207"/>
        <v>35.92</v>
      </c>
      <c r="S2193" t="str">
        <f t="shared" si="208"/>
        <v>games</v>
      </c>
      <c r="T2193" t="str">
        <f t="shared" si="209"/>
        <v>tabletop games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0">
        <f t="shared" si="204"/>
        <v>42719.958333333328</v>
      </c>
      <c r="K2194">
        <v>1479414344</v>
      </c>
      <c r="L2194" s="10">
        <f t="shared" si="205"/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206"/>
        <v>10.812401666666668</v>
      </c>
      <c r="R2194" s="8">
        <f t="shared" si="207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 t="shared" si="204"/>
        <v>42695.207638888889</v>
      </c>
      <c r="K2195">
        <v>1477043072</v>
      </c>
      <c r="L2195" s="10">
        <f t="shared" si="205"/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206"/>
        <v>4.5237333333333334</v>
      </c>
      <c r="R2195" s="8">
        <f t="shared" si="207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 t="shared" si="204"/>
        <v>42455.716319444444</v>
      </c>
      <c r="K2196">
        <v>1456423890</v>
      </c>
      <c r="L2196" s="10">
        <f t="shared" si="205"/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206"/>
        <v>5.3737000000000004</v>
      </c>
      <c r="R2196" s="8">
        <f t="shared" si="207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 t="shared" si="204"/>
        <v>42227.771990740745</v>
      </c>
      <c r="K2197">
        <v>1436725900</v>
      </c>
      <c r="L2197" s="10">
        <f t="shared" si="205"/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206"/>
        <v>1.2032608695652174</v>
      </c>
      <c r="R2197" s="8">
        <f t="shared" si="207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 t="shared" si="204"/>
        <v>42706.291666666672</v>
      </c>
      <c r="K2198">
        <v>1478000502</v>
      </c>
      <c r="L2198" s="10">
        <f t="shared" si="205"/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206"/>
        <v>1.1383571428571428</v>
      </c>
      <c r="R2198" s="8">
        <f t="shared" si="207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 t="shared" si="204"/>
        <v>42063.584016203706</v>
      </c>
      <c r="K2199">
        <v>1422540059</v>
      </c>
      <c r="L2199" s="10">
        <f t="shared" si="205"/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206"/>
        <v>9.5103109999999997</v>
      </c>
      <c r="R2199" s="8">
        <f t="shared" si="207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 t="shared" si="204"/>
        <v>42322.555555555555</v>
      </c>
      <c r="K2200">
        <v>1444911600</v>
      </c>
      <c r="L2200" s="10">
        <f t="shared" si="205"/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206"/>
        <v>1.3289249999999999</v>
      </c>
      <c r="R2200" s="8">
        <f t="shared" si="207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0">
        <f t="shared" si="204"/>
        <v>42292.416643518518</v>
      </c>
      <c r="K2201">
        <v>1442311198</v>
      </c>
      <c r="L2201" s="10">
        <f t="shared" si="205"/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206"/>
        <v>1.4697777777777778</v>
      </c>
      <c r="R2201" s="8">
        <f t="shared" si="207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0">
        <f t="shared" si="204"/>
        <v>42191.125</v>
      </c>
      <c r="K2202">
        <v>1433775668</v>
      </c>
      <c r="L2202" s="10">
        <f t="shared" si="205"/>
        <v>42191.125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206"/>
        <v>5.4215</v>
      </c>
      <c r="R2202" s="8">
        <f t="shared" si="207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0">
        <f t="shared" si="204"/>
        <v>41290.846817129634</v>
      </c>
      <c r="K2203">
        <v>1357157965</v>
      </c>
      <c r="L2203" s="10">
        <f t="shared" si="205"/>
        <v>41290.846817129634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206"/>
        <v>3.8271818181818182</v>
      </c>
      <c r="R2203" s="8">
        <f t="shared" si="207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 t="shared" si="204"/>
        <v>41214.849166666667</v>
      </c>
      <c r="K2204">
        <v>1349209368</v>
      </c>
      <c r="L2204" s="10">
        <f t="shared" si="205"/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206"/>
        <v>7.0418124999999998</v>
      </c>
      <c r="R2204" s="8">
        <f t="shared" si="207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0">
        <f t="shared" si="204"/>
        <v>42271.85974537037</v>
      </c>
      <c r="K2205">
        <v>1440535082</v>
      </c>
      <c r="L2205" s="10">
        <f t="shared" si="205"/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206"/>
        <v>1.0954999999999999</v>
      </c>
      <c r="R2205" s="8">
        <f t="shared" si="207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 t="shared" si="204"/>
        <v>41342.311562499999</v>
      </c>
      <c r="K2206">
        <v>1360222119</v>
      </c>
      <c r="L2206" s="10">
        <f t="shared" si="205"/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206"/>
        <v>1.3286666666666667</v>
      </c>
      <c r="R2206" s="8">
        <f t="shared" si="207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 t="shared" si="204"/>
        <v>41061.82163194444</v>
      </c>
      <c r="K2207">
        <v>1335987789</v>
      </c>
      <c r="L2207" s="10">
        <f t="shared" si="205"/>
        <v>41061.82163194444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206"/>
        <v>1.52</v>
      </c>
      <c r="R2207" s="8">
        <f t="shared" si="207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 t="shared" si="204"/>
        <v>41015.257222222222</v>
      </c>
      <c r="K2208">
        <v>1333001424</v>
      </c>
      <c r="L2208" s="10">
        <f t="shared" si="205"/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206"/>
        <v>1.0272727272727273</v>
      </c>
      <c r="R2208" s="8">
        <f t="shared" si="207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 t="shared" si="204"/>
        <v>41594.235798611109</v>
      </c>
      <c r="K2209">
        <v>1381984773</v>
      </c>
      <c r="L2209" s="10">
        <f t="shared" si="205"/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206"/>
        <v>1</v>
      </c>
      <c r="R2209" s="8">
        <f t="shared" si="207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 t="shared" si="204"/>
        <v>41006.166666666664</v>
      </c>
      <c r="K2210">
        <v>1328649026</v>
      </c>
      <c r="L2210" s="10">
        <f t="shared" si="205"/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206"/>
        <v>1.016</v>
      </c>
      <c r="R2210" s="8">
        <f t="shared" si="207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0">
        <f t="shared" si="204"/>
        <v>41743.958333333336</v>
      </c>
      <c r="K2211">
        <v>1396524644</v>
      </c>
      <c r="L2211" s="10">
        <f t="shared" si="205"/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206"/>
        <v>1.508</v>
      </c>
      <c r="R2211" s="8">
        <f t="shared" si="207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 t="shared" si="204"/>
        <v>41013.73333333333</v>
      </c>
      <c r="K2212">
        <v>1329442510</v>
      </c>
      <c r="L2212" s="10">
        <f t="shared" si="205"/>
        <v>41013.73333333333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206"/>
        <v>1.11425</v>
      </c>
      <c r="R2212" s="8">
        <f t="shared" si="207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 t="shared" si="204"/>
        <v>41739.290972222225</v>
      </c>
      <c r="K2213">
        <v>1395168625</v>
      </c>
      <c r="L2213" s="10">
        <f t="shared" si="205"/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206"/>
        <v>1.956</v>
      </c>
      <c r="R2213" s="8">
        <f t="shared" si="207"/>
        <v>40.75</v>
      </c>
      <c r="S2213" t="str">
        <f t="shared" si="208"/>
        <v>music</v>
      </c>
      <c r="T2213" t="str">
        <f t="shared" si="209"/>
        <v>electronic music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 t="shared" si="204"/>
        <v>41582.041666666664</v>
      </c>
      <c r="K2214">
        <v>1380650177</v>
      </c>
      <c r="L2214" s="10">
        <f t="shared" si="205"/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206"/>
        <v>1.1438333333333333</v>
      </c>
      <c r="R2214" s="8">
        <f t="shared" si="207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 t="shared" si="204"/>
        <v>42139.826145833329</v>
      </c>
      <c r="K2215">
        <v>1429127379</v>
      </c>
      <c r="L2215" s="10">
        <f t="shared" si="205"/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206"/>
        <v>2</v>
      </c>
      <c r="R2215" s="8">
        <f t="shared" si="207"/>
        <v>10</v>
      </c>
      <c r="S2215" t="str">
        <f t="shared" si="208"/>
        <v>music</v>
      </c>
      <c r="T2215" t="str">
        <f t="shared" si="209"/>
        <v>electronic music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 t="shared" si="204"/>
        <v>41676.792222222226</v>
      </c>
      <c r="K2216">
        <v>1389121248</v>
      </c>
      <c r="L2216" s="10">
        <f t="shared" si="205"/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206"/>
        <v>2.9250166666666666</v>
      </c>
      <c r="R2216" s="8">
        <f t="shared" si="207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 t="shared" si="204"/>
        <v>40981.290972222225</v>
      </c>
      <c r="K2217">
        <v>1329671572</v>
      </c>
      <c r="L2217" s="10">
        <f t="shared" si="205"/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206"/>
        <v>1.5636363636363637</v>
      </c>
      <c r="R2217" s="8">
        <f t="shared" si="207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 t="shared" si="204"/>
        <v>42208.751678240747</v>
      </c>
      <c r="K2218">
        <v>1436464945</v>
      </c>
      <c r="L2218" s="10">
        <f t="shared" si="205"/>
        <v>42208.751678240747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206"/>
        <v>1.0566666666666666</v>
      </c>
      <c r="R2218" s="8">
        <f t="shared" si="207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 t="shared" si="204"/>
        <v>42310.333333333328</v>
      </c>
      <c r="K2219">
        <v>1445539113</v>
      </c>
      <c r="L2219" s="10">
        <f t="shared" si="205"/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206"/>
        <v>1.0119047619047619</v>
      </c>
      <c r="R2219" s="8">
        <f t="shared" si="207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 t="shared" si="204"/>
        <v>41150</v>
      </c>
      <c r="K2220">
        <v>1344281383</v>
      </c>
      <c r="L2220" s="10">
        <f t="shared" si="205"/>
        <v>41150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206"/>
        <v>1.2283299999999999</v>
      </c>
      <c r="R2220" s="8">
        <f t="shared" si="207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 t="shared" si="204"/>
        <v>42235.718888888892</v>
      </c>
      <c r="K2221">
        <v>1437412512</v>
      </c>
      <c r="L2221" s="10">
        <f t="shared" si="205"/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206"/>
        <v>1.0149999999999999</v>
      </c>
      <c r="R2221" s="8">
        <f t="shared" si="207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 t="shared" si="204"/>
        <v>41482.060601851852</v>
      </c>
      <c r="K2222">
        <v>1372296436</v>
      </c>
      <c r="L2222" s="10">
        <f t="shared" si="205"/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206"/>
        <v>1.0114285714285713</v>
      </c>
      <c r="R2222" s="8">
        <f t="shared" si="207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 t="shared" si="204"/>
        <v>42483</v>
      </c>
      <c r="K2223">
        <v>1458748809</v>
      </c>
      <c r="L2223" s="10">
        <f t="shared" si="205"/>
        <v>42483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206"/>
        <v>1.0811999999999999</v>
      </c>
      <c r="R2223" s="8">
        <f t="shared" si="207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 t="shared" si="204"/>
        <v>40936.787581018521</v>
      </c>
      <c r="K2224">
        <v>1325184847</v>
      </c>
      <c r="L2224" s="10">
        <f t="shared" si="205"/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206"/>
        <v>1.6259999999999999</v>
      </c>
      <c r="R2224" s="8">
        <f t="shared" si="207"/>
        <v>27.1</v>
      </c>
      <c r="S2224" t="str">
        <f t="shared" si="208"/>
        <v>games</v>
      </c>
      <c r="T2224" t="str">
        <f t="shared" si="209"/>
        <v>tabletop games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0">
        <f t="shared" si="204"/>
        <v>42182.640833333338</v>
      </c>
      <c r="K2225">
        <v>1432826568</v>
      </c>
      <c r="L2225" s="10">
        <f t="shared" si="205"/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206"/>
        <v>1.0580000000000001</v>
      </c>
      <c r="R2225" s="8">
        <f t="shared" si="207"/>
        <v>206.31</v>
      </c>
      <c r="S2225" t="str">
        <f t="shared" si="208"/>
        <v>games</v>
      </c>
      <c r="T2225" t="str">
        <f t="shared" si="209"/>
        <v>tabletop games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 t="shared" si="204"/>
        <v>42672.791666666672</v>
      </c>
      <c r="K2226">
        <v>1475337675</v>
      </c>
      <c r="L2226" s="10">
        <f t="shared" si="205"/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206"/>
        <v>2.4315000000000002</v>
      </c>
      <c r="R2226" s="8">
        <f t="shared" si="207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0">
        <f t="shared" si="204"/>
        <v>41903.79184027778</v>
      </c>
      <c r="K2227">
        <v>1408734015</v>
      </c>
      <c r="L2227" s="10">
        <f t="shared" si="205"/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206"/>
        <v>9.4483338095238096</v>
      </c>
      <c r="R2227" s="8">
        <f t="shared" si="207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 t="shared" si="204"/>
        <v>42412.207638888889</v>
      </c>
      <c r="K2228">
        <v>1452625822</v>
      </c>
      <c r="L2228" s="10">
        <f t="shared" si="205"/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206"/>
        <v>1.0846283333333333</v>
      </c>
      <c r="R2228" s="8">
        <f t="shared" si="207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0">
        <f t="shared" si="204"/>
        <v>41591.849016203705</v>
      </c>
      <c r="K2229">
        <v>1381778555</v>
      </c>
      <c r="L2229" s="10">
        <f t="shared" si="205"/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206"/>
        <v>1.5737692307692308</v>
      </c>
      <c r="R2229" s="8">
        <f t="shared" si="207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0">
        <f t="shared" si="204"/>
        <v>42232.278194444443</v>
      </c>
      <c r="K2230">
        <v>1437115236</v>
      </c>
      <c r="L2230" s="10">
        <f t="shared" si="205"/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206"/>
        <v>11.744899999999999</v>
      </c>
      <c r="R2230" s="8">
        <f t="shared" si="207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 t="shared" si="204"/>
        <v>41520.166666666664</v>
      </c>
      <c r="K2231">
        <v>1375113391</v>
      </c>
      <c r="L2231" s="10">
        <f t="shared" si="205"/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206"/>
        <v>1.7104755366949576</v>
      </c>
      <c r="R2231" s="8">
        <f t="shared" si="207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 t="shared" si="204"/>
        <v>41754.881099537037</v>
      </c>
      <c r="K2232">
        <v>1395868127</v>
      </c>
      <c r="L2232" s="10">
        <f t="shared" si="205"/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206"/>
        <v>1.2595294117647058</v>
      </c>
      <c r="R2232" s="8">
        <f t="shared" si="207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 t="shared" si="204"/>
        <v>41450.208333333336</v>
      </c>
      <c r="K2233">
        <v>1369864301</v>
      </c>
      <c r="L2233" s="10">
        <f t="shared" si="205"/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206"/>
        <v>12.121296000000001</v>
      </c>
      <c r="R2233" s="8">
        <f t="shared" si="207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 t="shared" si="204"/>
        <v>41839.125</v>
      </c>
      <c r="K2234">
        <v>1402945408</v>
      </c>
      <c r="L2234" s="10">
        <f t="shared" si="205"/>
        <v>41839.125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206"/>
        <v>4.9580000000000002</v>
      </c>
      <c r="R2234" s="8">
        <f t="shared" si="207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0">
        <f t="shared" si="204"/>
        <v>42352</v>
      </c>
      <c r="K2235">
        <v>1448269539</v>
      </c>
      <c r="L2235" s="10">
        <f t="shared" si="205"/>
        <v>42352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206"/>
        <v>3.3203999999999998</v>
      </c>
      <c r="R2235" s="8">
        <f t="shared" si="207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 t="shared" si="204"/>
        <v>42740.824618055558</v>
      </c>
      <c r="K2236">
        <v>1481053647</v>
      </c>
      <c r="L2236" s="10">
        <f t="shared" si="205"/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206"/>
        <v>11.65</v>
      </c>
      <c r="R2236" s="8">
        <f t="shared" si="207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0">
        <f t="shared" si="204"/>
        <v>42091.980451388896</v>
      </c>
      <c r="K2237">
        <v>1424997111</v>
      </c>
      <c r="L2237" s="10">
        <f t="shared" si="205"/>
        <v>42091.980451388896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206"/>
        <v>1.5331538461538461</v>
      </c>
      <c r="R2237" s="8">
        <f t="shared" si="207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 t="shared" si="204"/>
        <v>42401.617164351846</v>
      </c>
      <c r="K2238">
        <v>1451746123</v>
      </c>
      <c r="L2238" s="10">
        <f t="shared" si="205"/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206"/>
        <v>5.3710714285714287</v>
      </c>
      <c r="R2238" s="8">
        <f t="shared" si="207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 t="shared" si="204"/>
        <v>41955.332638888889</v>
      </c>
      <c r="K2239">
        <v>1412294683</v>
      </c>
      <c r="L2239" s="10">
        <f t="shared" si="205"/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206"/>
        <v>3.5292777777777777</v>
      </c>
      <c r="R2239" s="8">
        <f t="shared" si="207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0">
        <f t="shared" si="204"/>
        <v>42804.621712962966</v>
      </c>
      <c r="K2240">
        <v>1486565716</v>
      </c>
      <c r="L2240" s="10">
        <f t="shared" si="205"/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206"/>
        <v>1.3740000000000001</v>
      </c>
      <c r="R2240" s="8">
        <f t="shared" si="207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 t="shared" si="204"/>
        <v>41609.168055555558</v>
      </c>
      <c r="K2241">
        <v>1382742014</v>
      </c>
      <c r="L2241" s="10">
        <f t="shared" si="205"/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206"/>
        <v>1.2802667999999999</v>
      </c>
      <c r="R2241" s="8">
        <f t="shared" si="207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 t="shared" si="204"/>
        <v>42482.825740740736</v>
      </c>
      <c r="K2242">
        <v>1458762544</v>
      </c>
      <c r="L2242" s="10">
        <f t="shared" si="205"/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6">
        <f t="shared" si="206"/>
        <v>2.7067999999999999</v>
      </c>
      <c r="R2242" s="8">
        <f t="shared" si="207"/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0">
        <f t="shared" ref="J2243:J2306" si="210">I2243/60/60/24 + DATE(1970,1,1)</f>
        <v>42796.827546296292</v>
      </c>
      <c r="K2243">
        <v>1485892300</v>
      </c>
      <c r="L2243" s="10">
        <f t="shared" ref="L2243:L2306" si="211">I2243/60/60/24 + DATE(1970,1,1)</f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6">
        <f t="shared" ref="Q2243:Q2306" si="212">E2243/D2243</f>
        <v>8.0640000000000001</v>
      </c>
      <c r="R2243" s="8">
        <f t="shared" ref="R2243:R2306" si="213">IFERROR(E2243/N2243,0)</f>
        <v>49.472392638036808</v>
      </c>
      <c r="S2243" t="str">
        <f t="shared" ref="S2243:S2306" si="214">LEFT(P2243,SEARCH("/",P2243)-1)</f>
        <v>games</v>
      </c>
      <c r="T2243" t="str">
        <f t="shared" ref="T2243:T2306" si="215">RIGHT(P2243,LEN(P2243)-SEARCH("/",P2243))</f>
        <v>tabletop games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 t="shared" si="210"/>
        <v>41605.126388888886</v>
      </c>
      <c r="K2244">
        <v>1382449733</v>
      </c>
      <c r="L2244" s="10">
        <f t="shared" si="211"/>
        <v>41605.126388888886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si="212"/>
        <v>13.600976000000001</v>
      </c>
      <c r="R2244" s="8">
        <f t="shared" si="213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 t="shared" si="210"/>
        <v>42807.125</v>
      </c>
      <c r="K2245">
        <v>1488823290</v>
      </c>
      <c r="L2245" s="10">
        <f t="shared" si="211"/>
        <v>42807.125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212"/>
        <v>9302.5</v>
      </c>
      <c r="R2245" s="8">
        <f t="shared" si="213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 t="shared" si="210"/>
        <v>42659.854166666672</v>
      </c>
      <c r="K2246">
        <v>1475609946</v>
      </c>
      <c r="L2246" s="10">
        <f t="shared" si="211"/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212"/>
        <v>3.7702</v>
      </c>
      <c r="R2246" s="8">
        <f t="shared" si="213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 t="shared" si="210"/>
        <v>41691.75</v>
      </c>
      <c r="K2247">
        <v>1390323617</v>
      </c>
      <c r="L2247" s="10">
        <f t="shared" si="211"/>
        <v>41691.75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212"/>
        <v>26.47025</v>
      </c>
      <c r="R2247" s="8">
        <f t="shared" si="213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0">
        <f t="shared" si="210"/>
        <v>42251.79178240741</v>
      </c>
      <c r="K2248">
        <v>1438801210</v>
      </c>
      <c r="L2248" s="10">
        <f t="shared" si="211"/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212"/>
        <v>1.0012000000000001</v>
      </c>
      <c r="R2248" s="8">
        <f t="shared" si="213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 t="shared" si="210"/>
        <v>42214.666261574079</v>
      </c>
      <c r="K2249">
        <v>1436975965</v>
      </c>
      <c r="L2249" s="10">
        <f t="shared" si="211"/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212"/>
        <v>1.0445405405405406</v>
      </c>
      <c r="R2249" s="8">
        <f t="shared" si="213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0">
        <f t="shared" si="210"/>
        <v>42718.875902777778</v>
      </c>
      <c r="K2250">
        <v>1479157278</v>
      </c>
      <c r="L2250" s="10">
        <f t="shared" si="211"/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212"/>
        <v>1.0721428571428571</v>
      </c>
      <c r="R2250" s="8">
        <f t="shared" si="213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 t="shared" si="210"/>
        <v>41366.661631944444</v>
      </c>
      <c r="K2251">
        <v>1362329565</v>
      </c>
      <c r="L2251" s="10">
        <f t="shared" si="211"/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212"/>
        <v>1.6877142857142857</v>
      </c>
      <c r="R2251" s="8">
        <f t="shared" si="213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 t="shared" si="210"/>
        <v>42707.0471412037</v>
      </c>
      <c r="K2252">
        <v>1478131673</v>
      </c>
      <c r="L2252" s="10">
        <f t="shared" si="211"/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212"/>
        <v>9.7511200000000002</v>
      </c>
      <c r="R2252" s="8">
        <f t="shared" si="213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 t="shared" si="210"/>
        <v>41867.34579861111</v>
      </c>
      <c r="K2253">
        <v>1406362677</v>
      </c>
      <c r="L2253" s="10">
        <f t="shared" si="211"/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212"/>
        <v>1.3444929411764706</v>
      </c>
      <c r="R2253" s="8">
        <f t="shared" si="213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0">
        <f t="shared" si="210"/>
        <v>42588.327986111108</v>
      </c>
      <c r="K2254">
        <v>1469173938</v>
      </c>
      <c r="L2254" s="10">
        <f t="shared" si="211"/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212"/>
        <v>2.722777777777778</v>
      </c>
      <c r="R2254" s="8">
        <f t="shared" si="213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 t="shared" si="210"/>
        <v>42326.672997685186</v>
      </c>
      <c r="K2255">
        <v>1445267347</v>
      </c>
      <c r="L2255" s="10">
        <f t="shared" si="211"/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212"/>
        <v>1.1268750000000001</v>
      </c>
      <c r="R2255" s="8">
        <f t="shared" si="213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 t="shared" si="210"/>
        <v>42759.647777777776</v>
      </c>
      <c r="K2256">
        <v>1484667168</v>
      </c>
      <c r="L2256" s="10">
        <f t="shared" si="211"/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212"/>
        <v>4.5979999999999999</v>
      </c>
      <c r="R2256" s="8">
        <f t="shared" si="213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 t="shared" si="210"/>
        <v>42497.951979166668</v>
      </c>
      <c r="K2257">
        <v>1460069451</v>
      </c>
      <c r="L2257" s="10">
        <f t="shared" si="211"/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212"/>
        <v>2.8665822784810127</v>
      </c>
      <c r="R2257" s="8">
        <f t="shared" si="213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0">
        <f t="shared" si="210"/>
        <v>42696.451921296291</v>
      </c>
      <c r="K2258">
        <v>1478602246</v>
      </c>
      <c r="L2258" s="10">
        <f t="shared" si="211"/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212"/>
        <v>2.2270833333333333</v>
      </c>
      <c r="R2258" s="8">
        <f t="shared" si="213"/>
        <v>21.38</v>
      </c>
      <c r="S2258" t="str">
        <f t="shared" si="214"/>
        <v>games</v>
      </c>
      <c r="T2258" t="str">
        <f t="shared" si="215"/>
        <v>tabletop games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0">
        <f t="shared" si="210"/>
        <v>42540.958333333328</v>
      </c>
      <c r="K2259">
        <v>1463351329</v>
      </c>
      <c r="L2259" s="10">
        <f t="shared" si="211"/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212"/>
        <v>6.3613999999999997</v>
      </c>
      <c r="R2259" s="8">
        <f t="shared" si="213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 t="shared" si="210"/>
        <v>42166.75100694444</v>
      </c>
      <c r="K2260">
        <v>1431453687</v>
      </c>
      <c r="L2260" s="10">
        <f t="shared" si="211"/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212"/>
        <v>1.4650000000000001</v>
      </c>
      <c r="R2260" s="8">
        <f t="shared" si="213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0">
        <f t="shared" si="210"/>
        <v>42712.804814814815</v>
      </c>
      <c r="K2261">
        <v>1480360736</v>
      </c>
      <c r="L2261" s="10">
        <f t="shared" si="211"/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212"/>
        <v>18.670999999999999</v>
      </c>
      <c r="R2261" s="8">
        <f t="shared" si="213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 t="shared" si="210"/>
        <v>41724.975115740745</v>
      </c>
      <c r="K2262">
        <v>1393287850</v>
      </c>
      <c r="L2262" s="10">
        <f t="shared" si="211"/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212"/>
        <v>3.2692000000000001</v>
      </c>
      <c r="R2262" s="8">
        <f t="shared" si="213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0">
        <f t="shared" si="210"/>
        <v>42780.724768518514</v>
      </c>
      <c r="K2263">
        <v>1485278620</v>
      </c>
      <c r="L2263" s="10">
        <f t="shared" si="211"/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212"/>
        <v>7.7949999999999999</v>
      </c>
      <c r="R2263" s="8">
        <f t="shared" si="213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 t="shared" si="210"/>
        <v>41961</v>
      </c>
      <c r="K2264">
        <v>1413295358</v>
      </c>
      <c r="L2264" s="10">
        <f t="shared" si="211"/>
        <v>41961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212"/>
        <v>1.5415151515151515</v>
      </c>
      <c r="R2264" s="8">
        <f t="shared" si="213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0">
        <f t="shared" si="210"/>
        <v>42035.832326388889</v>
      </c>
      <c r="K2265">
        <v>1420919913</v>
      </c>
      <c r="L2265" s="10">
        <f t="shared" si="211"/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212"/>
        <v>1.1554666666666666</v>
      </c>
      <c r="R2265" s="8">
        <f t="shared" si="213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 t="shared" si="210"/>
        <v>42513.125</v>
      </c>
      <c r="K2266">
        <v>1462543114</v>
      </c>
      <c r="L2266" s="10">
        <f t="shared" si="211"/>
        <v>42513.125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212"/>
        <v>1.8003333333333333</v>
      </c>
      <c r="R2266" s="8">
        <f t="shared" si="213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0">
        <f t="shared" si="210"/>
        <v>42696.853090277778</v>
      </c>
      <c r="K2267">
        <v>1479241707</v>
      </c>
      <c r="L2267" s="10">
        <f t="shared" si="211"/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212"/>
        <v>2.9849999999999999</v>
      </c>
      <c r="R2267" s="8">
        <f t="shared" si="213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 t="shared" si="210"/>
        <v>42487.083333333328</v>
      </c>
      <c r="K2268">
        <v>1460235592</v>
      </c>
      <c r="L2268" s="10">
        <f t="shared" si="211"/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212"/>
        <v>3.2026666666666666</v>
      </c>
      <c r="R2268" s="8">
        <f t="shared" si="213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 t="shared" si="210"/>
        <v>41994.041666666672</v>
      </c>
      <c r="K2269">
        <v>1416945297</v>
      </c>
      <c r="L2269" s="10">
        <f t="shared" si="211"/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212"/>
        <v>3.80525</v>
      </c>
      <c r="R2269" s="8">
        <f t="shared" si="213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 t="shared" si="210"/>
        <v>42806.082349537035</v>
      </c>
      <c r="K2270">
        <v>1486691915</v>
      </c>
      <c r="L2270" s="10">
        <f t="shared" si="211"/>
        <v>42806.082349537035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212"/>
        <v>1.026</v>
      </c>
      <c r="R2270" s="8">
        <f t="shared" si="213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 t="shared" si="210"/>
        <v>42801.208333333328</v>
      </c>
      <c r="K2271">
        <v>1486745663</v>
      </c>
      <c r="L2271" s="10">
        <f t="shared" si="211"/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212"/>
        <v>18.016400000000001</v>
      </c>
      <c r="R2271" s="8">
        <f t="shared" si="213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 t="shared" si="210"/>
        <v>42745.915972222225</v>
      </c>
      <c r="K2272">
        <v>1482353513</v>
      </c>
      <c r="L2272" s="10">
        <f t="shared" si="211"/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212"/>
        <v>7.2024800000000004</v>
      </c>
      <c r="R2272" s="8">
        <f t="shared" si="213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 t="shared" si="210"/>
        <v>42714.000046296293</v>
      </c>
      <c r="K2273">
        <v>1478736004</v>
      </c>
      <c r="L2273" s="10">
        <f t="shared" si="211"/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212"/>
        <v>2.8309000000000002</v>
      </c>
      <c r="R2273" s="8">
        <f t="shared" si="213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 t="shared" si="210"/>
        <v>42345.699490740735</v>
      </c>
      <c r="K2274">
        <v>1446914836</v>
      </c>
      <c r="L2274" s="10">
        <f t="shared" si="211"/>
        <v>42345.699490740735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212"/>
        <v>13.566000000000001</v>
      </c>
      <c r="R2274" s="8">
        <f t="shared" si="213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0">
        <f t="shared" si="210"/>
        <v>42806.507430555561</v>
      </c>
      <c r="K2275">
        <v>1487164242</v>
      </c>
      <c r="L2275" s="10">
        <f t="shared" si="211"/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212"/>
        <v>2.2035999999999998</v>
      </c>
      <c r="R2275" s="8">
        <f t="shared" si="213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 t="shared" si="210"/>
        <v>41693.500659722224</v>
      </c>
      <c r="K2276">
        <v>1390564857</v>
      </c>
      <c r="L2276" s="10">
        <f t="shared" si="211"/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212"/>
        <v>1.196</v>
      </c>
      <c r="R2276" s="8">
        <f t="shared" si="213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0">
        <f t="shared" si="210"/>
        <v>41995.616655092599</v>
      </c>
      <c r="K2277">
        <v>1416667679</v>
      </c>
      <c r="L2277" s="10">
        <f t="shared" si="211"/>
        <v>41995.616655092599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212"/>
        <v>4.0776923076923079</v>
      </c>
      <c r="R2277" s="8">
        <f t="shared" si="213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 t="shared" si="210"/>
        <v>41644.651493055557</v>
      </c>
      <c r="K2278">
        <v>1386344289</v>
      </c>
      <c r="L2278" s="10">
        <f t="shared" si="211"/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212"/>
        <v>1.0581826105905425</v>
      </c>
      <c r="R2278" s="8">
        <f t="shared" si="213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 t="shared" si="210"/>
        <v>40966.678506944445</v>
      </c>
      <c r="K2279">
        <v>1327767423</v>
      </c>
      <c r="L2279" s="10">
        <f t="shared" si="211"/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212"/>
        <v>1.4108235294117648</v>
      </c>
      <c r="R2279" s="8">
        <f t="shared" si="213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0">
        <f t="shared" si="210"/>
        <v>42372.957638888889</v>
      </c>
      <c r="K2280">
        <v>1448902867</v>
      </c>
      <c r="L2280" s="10">
        <f t="shared" si="211"/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212"/>
        <v>2.7069999999999999</v>
      </c>
      <c r="R2280" s="8">
        <f t="shared" si="213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 t="shared" si="210"/>
        <v>42039.166666666672</v>
      </c>
      <c r="K2281">
        <v>1421436099</v>
      </c>
      <c r="L2281" s="10">
        <f t="shared" si="211"/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212"/>
        <v>1.538</v>
      </c>
      <c r="R2281" s="8">
        <f t="shared" si="213"/>
        <v>48.0625</v>
      </c>
      <c r="S2281" t="str">
        <f t="shared" si="214"/>
        <v>games</v>
      </c>
      <c r="T2281" t="str">
        <f t="shared" si="215"/>
        <v>tabletop games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 t="shared" si="210"/>
        <v>42264.624895833331</v>
      </c>
      <c r="K2282">
        <v>1439909991</v>
      </c>
      <c r="L2282" s="10">
        <f t="shared" si="211"/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212"/>
        <v>4.0357653061224488</v>
      </c>
      <c r="R2282" s="8">
        <f t="shared" si="213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 t="shared" si="210"/>
        <v>40749.284722222219</v>
      </c>
      <c r="K2283">
        <v>1306219897</v>
      </c>
      <c r="L2283" s="10">
        <f t="shared" si="211"/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212"/>
        <v>1.85</v>
      </c>
      <c r="R2283" s="8">
        <f t="shared" si="213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 t="shared" si="210"/>
        <v>42383.17460648148</v>
      </c>
      <c r="K2284">
        <v>1447560686</v>
      </c>
      <c r="L2284" s="10">
        <f t="shared" si="211"/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212"/>
        <v>1.8533333333333333</v>
      </c>
      <c r="R2284" s="8">
        <f t="shared" si="213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 t="shared" si="210"/>
        <v>41038.083379629628</v>
      </c>
      <c r="K2285">
        <v>1331348404</v>
      </c>
      <c r="L2285" s="10">
        <f t="shared" si="211"/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212"/>
        <v>1.0085533333333332</v>
      </c>
      <c r="R2285" s="8">
        <f t="shared" si="213"/>
        <v>63.03458333333333</v>
      </c>
      <c r="S2285" t="str">
        <f t="shared" si="214"/>
        <v>music</v>
      </c>
      <c r="T2285" t="str">
        <f t="shared" si="215"/>
        <v>rock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 t="shared" si="210"/>
        <v>40614.166666666664</v>
      </c>
      <c r="K2286">
        <v>1297451245</v>
      </c>
      <c r="L2286" s="10">
        <f t="shared" si="211"/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212"/>
        <v>1.0622116666666668</v>
      </c>
      <c r="R2286" s="8">
        <f t="shared" si="213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 t="shared" si="210"/>
        <v>41089.185682870368</v>
      </c>
      <c r="K2287">
        <v>1338352043</v>
      </c>
      <c r="L2287" s="10">
        <f t="shared" si="211"/>
        <v>41089.185682870368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212"/>
        <v>1.2136666666666667</v>
      </c>
      <c r="R2287" s="8">
        <f t="shared" si="213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 t="shared" si="210"/>
        <v>41523.165972222225</v>
      </c>
      <c r="K2288">
        <v>1376003254</v>
      </c>
      <c r="L2288" s="10">
        <f t="shared" si="211"/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212"/>
        <v>1.0006666666666666</v>
      </c>
      <c r="R2288" s="8">
        <f t="shared" si="213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 t="shared" si="210"/>
        <v>41813.667361111111</v>
      </c>
      <c r="K2289">
        <v>1401724860</v>
      </c>
      <c r="L2289" s="10">
        <f t="shared" si="211"/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212"/>
        <v>1.1997755555555556</v>
      </c>
      <c r="R2289" s="8">
        <f t="shared" si="213"/>
        <v>50.9338679245283</v>
      </c>
      <c r="S2289" t="str">
        <f t="shared" si="214"/>
        <v>music</v>
      </c>
      <c r="T2289" t="str">
        <f t="shared" si="215"/>
        <v>rock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 t="shared" si="210"/>
        <v>41086.75</v>
      </c>
      <c r="K2290">
        <v>1339098689</v>
      </c>
      <c r="L2290" s="10">
        <f t="shared" si="211"/>
        <v>41086.75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212"/>
        <v>1.0009999999999999</v>
      </c>
      <c r="R2290" s="8">
        <f t="shared" si="213"/>
        <v>40.04</v>
      </c>
      <c r="S2290" t="str">
        <f t="shared" si="214"/>
        <v>music</v>
      </c>
      <c r="T2290" t="str">
        <f t="shared" si="215"/>
        <v>rock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 t="shared" si="210"/>
        <v>41614.973611111112</v>
      </c>
      <c r="K2291">
        <v>1382659060</v>
      </c>
      <c r="L2291" s="10">
        <f t="shared" si="211"/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212"/>
        <v>1.0740000000000001</v>
      </c>
      <c r="R2291" s="8">
        <f t="shared" si="213"/>
        <v>64.44</v>
      </c>
      <c r="S2291" t="str">
        <f t="shared" si="214"/>
        <v>music</v>
      </c>
      <c r="T2291" t="str">
        <f t="shared" si="215"/>
        <v>rock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 t="shared" si="210"/>
        <v>40148.708333333336</v>
      </c>
      <c r="K2292">
        <v>1252908330</v>
      </c>
      <c r="L2292" s="10">
        <f t="shared" si="211"/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212"/>
        <v>1.0406666666666666</v>
      </c>
      <c r="R2292" s="8">
        <f t="shared" si="213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 t="shared" si="210"/>
        <v>41022.166666666664</v>
      </c>
      <c r="K2293">
        <v>1332199618</v>
      </c>
      <c r="L2293" s="10">
        <f t="shared" si="211"/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212"/>
        <v>1.728</v>
      </c>
      <c r="R2293" s="8">
        <f t="shared" si="213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 t="shared" si="210"/>
        <v>41017.697638888887</v>
      </c>
      <c r="K2294">
        <v>1332175476</v>
      </c>
      <c r="L2294" s="10">
        <f t="shared" si="211"/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212"/>
        <v>1.072505</v>
      </c>
      <c r="R2294" s="8">
        <f t="shared" si="213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 t="shared" si="210"/>
        <v>41177.165972222225</v>
      </c>
      <c r="K2295">
        <v>1346345999</v>
      </c>
      <c r="L2295" s="10">
        <f t="shared" si="211"/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212"/>
        <v>1.0823529411764705</v>
      </c>
      <c r="R2295" s="8">
        <f t="shared" si="213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 t="shared" si="210"/>
        <v>41294.72314814815</v>
      </c>
      <c r="K2296">
        <v>1356110480</v>
      </c>
      <c r="L2296" s="10">
        <f t="shared" si="211"/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212"/>
        <v>1.4608079999999999</v>
      </c>
      <c r="R2296" s="8">
        <f t="shared" si="213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 t="shared" si="210"/>
        <v>41300.954351851848</v>
      </c>
      <c r="K2297">
        <v>1356648856</v>
      </c>
      <c r="L2297" s="10">
        <f t="shared" si="211"/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212"/>
        <v>1.2524999999999999</v>
      </c>
      <c r="R2297" s="8">
        <f t="shared" si="213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 t="shared" si="210"/>
        <v>40962.731782407405</v>
      </c>
      <c r="K2298">
        <v>1326994426</v>
      </c>
      <c r="L2298" s="10">
        <f t="shared" si="211"/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212"/>
        <v>1.4907142857142857</v>
      </c>
      <c r="R2298" s="8">
        <f t="shared" si="213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 t="shared" si="210"/>
        <v>40982.165972222225</v>
      </c>
      <c r="K2299">
        <v>1328749249</v>
      </c>
      <c r="L2299" s="10">
        <f t="shared" si="211"/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212"/>
        <v>1.006</v>
      </c>
      <c r="R2299" s="8">
        <f t="shared" si="213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 t="shared" si="210"/>
        <v>41724.798993055556</v>
      </c>
      <c r="K2300">
        <v>1393272633</v>
      </c>
      <c r="L2300" s="10">
        <f t="shared" si="211"/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212"/>
        <v>1.0507333333333333</v>
      </c>
      <c r="R2300" s="8">
        <f t="shared" si="213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 t="shared" si="210"/>
        <v>40580.032511574071</v>
      </c>
      <c r="K2301">
        <v>1295657209</v>
      </c>
      <c r="L2301" s="10">
        <f t="shared" si="211"/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212"/>
        <v>3.5016666666666665</v>
      </c>
      <c r="R2301" s="8">
        <f t="shared" si="213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 t="shared" si="210"/>
        <v>41088.727037037039</v>
      </c>
      <c r="K2302">
        <v>1339694816</v>
      </c>
      <c r="L2302" s="10">
        <f t="shared" si="211"/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212"/>
        <v>1.0125</v>
      </c>
      <c r="R2302" s="8">
        <f t="shared" si="213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 t="shared" si="210"/>
        <v>41446.146944444445</v>
      </c>
      <c r="K2303">
        <v>1369193496</v>
      </c>
      <c r="L2303" s="10">
        <f t="shared" si="211"/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212"/>
        <v>1.336044</v>
      </c>
      <c r="R2303" s="8">
        <f t="shared" si="213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 t="shared" si="210"/>
        <v>41639.291666666664</v>
      </c>
      <c r="K2304">
        <v>1385585434</v>
      </c>
      <c r="L2304" s="10">
        <f t="shared" si="211"/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212"/>
        <v>1.7065217391304348</v>
      </c>
      <c r="R2304" s="8">
        <f t="shared" si="213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 t="shared" si="210"/>
        <v>40890.152731481481</v>
      </c>
      <c r="K2305">
        <v>1320287996</v>
      </c>
      <c r="L2305" s="10">
        <f t="shared" si="211"/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212"/>
        <v>1.0935829457364341</v>
      </c>
      <c r="R2305" s="8">
        <f t="shared" si="213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 t="shared" si="210"/>
        <v>40544.207638888889</v>
      </c>
      <c r="K2306">
        <v>1290281691</v>
      </c>
      <c r="L2306" s="10">
        <f t="shared" si="211"/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6">
        <f t="shared" si="212"/>
        <v>1.0070033333333335</v>
      </c>
      <c r="R2306" s="8">
        <f t="shared" si="213"/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 t="shared" ref="J2307:J2370" si="216">I2307/60/60/24 + DATE(1970,1,1)</f>
        <v>41859.75</v>
      </c>
      <c r="K2307">
        <v>1405356072</v>
      </c>
      <c r="L2307" s="10">
        <f t="shared" ref="L2307:L2370" si="217">I2307/60/60/24 + DATE(1970,1,1)</f>
        <v>41859.75</v>
      </c>
      <c r="M2307" t="b">
        <v>1</v>
      </c>
      <c r="N2307">
        <v>167</v>
      </c>
      <c r="O2307" t="b">
        <v>1</v>
      </c>
      <c r="P2307" t="s">
        <v>8279</v>
      </c>
      <c r="Q2307" s="6">
        <f t="shared" ref="Q2307:Q2370" si="218">E2307/D2307</f>
        <v>1.0122777777777778</v>
      </c>
      <c r="R2307" s="8">
        <f t="shared" ref="R2307:R2370" si="219">IFERROR(E2307/N2307,0)</f>
        <v>109.10778443113773</v>
      </c>
      <c r="S2307" t="str">
        <f t="shared" ref="S2307:S2370" si="220">LEFT(P2307,SEARCH("/",P2307)-1)</f>
        <v>music</v>
      </c>
      <c r="T2307" t="str">
        <f t="shared" ref="T2307:T2370" si="221">RIGHT(P2307,LEN(P2307)-SEARCH("/",P2307))</f>
        <v>indie rock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 t="shared" si="216"/>
        <v>40978.16815972222</v>
      </c>
      <c r="K2308">
        <v>1328760129</v>
      </c>
      <c r="L2308" s="10">
        <f t="shared" si="217"/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6">
        <f t="shared" si="218"/>
        <v>1.0675857142857144</v>
      </c>
      <c r="R2308" s="8">
        <f t="shared" si="219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 t="shared" si="216"/>
        <v>41034.802407407406</v>
      </c>
      <c r="K2309">
        <v>1333653333</v>
      </c>
      <c r="L2309" s="10">
        <f t="shared" si="217"/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218"/>
        <v>1.0665777537961894</v>
      </c>
      <c r="R2309" s="8">
        <f t="shared" si="219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 t="shared" si="216"/>
        <v>41880.041666666664</v>
      </c>
      <c r="K2310">
        <v>1406847996</v>
      </c>
      <c r="L2310" s="10">
        <f t="shared" si="217"/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218"/>
        <v>1.0130622</v>
      </c>
      <c r="R2310" s="8">
        <f t="shared" si="219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 t="shared" si="216"/>
        <v>41342.987696759257</v>
      </c>
      <c r="K2311">
        <v>1359848537</v>
      </c>
      <c r="L2311" s="10">
        <f t="shared" si="217"/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218"/>
        <v>1.0667450000000001</v>
      </c>
      <c r="R2311" s="8">
        <f t="shared" si="219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 t="shared" si="216"/>
        <v>41354.752488425926</v>
      </c>
      <c r="K2312">
        <v>1361300615</v>
      </c>
      <c r="L2312" s="10">
        <f t="shared" si="217"/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218"/>
        <v>4.288397837837838</v>
      </c>
      <c r="R2312" s="8">
        <f t="shared" si="219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 t="shared" si="216"/>
        <v>41766.004502314812</v>
      </c>
      <c r="K2313">
        <v>1396829189</v>
      </c>
      <c r="L2313" s="10">
        <f t="shared" si="217"/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218"/>
        <v>1.0411111111111111</v>
      </c>
      <c r="R2313" s="8">
        <f t="shared" si="219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 t="shared" si="216"/>
        <v>41747.958333333336</v>
      </c>
      <c r="K2314">
        <v>1395155478</v>
      </c>
      <c r="L2314" s="10">
        <f t="shared" si="217"/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218"/>
        <v>1.0786666666666667</v>
      </c>
      <c r="R2314" s="8">
        <f t="shared" si="219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 t="shared" si="216"/>
        <v>41032.958634259259</v>
      </c>
      <c r="K2315">
        <v>1333494026</v>
      </c>
      <c r="L2315" s="10">
        <f t="shared" si="217"/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218"/>
        <v>1.7584040000000001</v>
      </c>
      <c r="R2315" s="8">
        <f t="shared" si="219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 t="shared" si="216"/>
        <v>41067.551585648151</v>
      </c>
      <c r="K2316">
        <v>1336482857</v>
      </c>
      <c r="L2316" s="10">
        <f t="shared" si="217"/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218"/>
        <v>1.5697000000000001</v>
      </c>
      <c r="R2316" s="8">
        <f t="shared" si="219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 t="shared" si="216"/>
        <v>41034.72619212963</v>
      </c>
      <c r="K2317">
        <v>1333646743</v>
      </c>
      <c r="L2317" s="10">
        <f t="shared" si="217"/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218"/>
        <v>1.026</v>
      </c>
      <c r="R2317" s="8">
        <f t="shared" si="219"/>
        <v>40.078125</v>
      </c>
      <c r="S2317" t="str">
        <f t="shared" si="220"/>
        <v>music</v>
      </c>
      <c r="T2317" t="str">
        <f t="shared" si="221"/>
        <v>indie rock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 t="shared" si="216"/>
        <v>40156.76666666667</v>
      </c>
      <c r="K2318">
        <v>1253726650</v>
      </c>
      <c r="L2318" s="10">
        <f t="shared" si="217"/>
        <v>40156.76666666667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218"/>
        <v>1.0404266666666666</v>
      </c>
      <c r="R2318" s="8">
        <f t="shared" si="219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 t="shared" si="216"/>
        <v>40224.208333333336</v>
      </c>
      <c r="K2319">
        <v>1263474049</v>
      </c>
      <c r="L2319" s="10">
        <f t="shared" si="217"/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218"/>
        <v>1.04</v>
      </c>
      <c r="R2319" s="8">
        <f t="shared" si="219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 t="shared" si="216"/>
        <v>40082.165972222225</v>
      </c>
      <c r="K2320">
        <v>1251214014</v>
      </c>
      <c r="L2320" s="10">
        <f t="shared" si="217"/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218"/>
        <v>1.2105999999999999</v>
      </c>
      <c r="R2320" s="8">
        <f t="shared" si="219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 t="shared" si="216"/>
        <v>41623.082002314812</v>
      </c>
      <c r="K2321">
        <v>1384480685</v>
      </c>
      <c r="L2321" s="10">
        <f t="shared" si="217"/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218"/>
        <v>1.077</v>
      </c>
      <c r="R2321" s="8">
        <f t="shared" si="219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 t="shared" si="216"/>
        <v>41731.775462962964</v>
      </c>
      <c r="K2322">
        <v>1393443400</v>
      </c>
      <c r="L2322" s="10">
        <f t="shared" si="217"/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218"/>
        <v>1.0866</v>
      </c>
      <c r="R2322" s="8">
        <f t="shared" si="219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0">
        <f t="shared" si="216"/>
        <v>42829.21876157407</v>
      </c>
      <c r="K2323">
        <v>1488694501</v>
      </c>
      <c r="L2323" s="10">
        <f t="shared" si="217"/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218"/>
        <v>0.39120962394619685</v>
      </c>
      <c r="R2323" s="8">
        <f t="shared" si="219"/>
        <v>64.53125</v>
      </c>
      <c r="S2323" t="str">
        <f t="shared" si="220"/>
        <v>food</v>
      </c>
      <c r="T2323" t="str">
        <f t="shared" si="221"/>
        <v>small batch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 t="shared" si="216"/>
        <v>42834.853807870371</v>
      </c>
      <c r="K2324">
        <v>1489181369</v>
      </c>
      <c r="L2324" s="10">
        <f t="shared" si="217"/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218"/>
        <v>3.1481481481481478E-2</v>
      </c>
      <c r="R2324" s="8">
        <f t="shared" si="219"/>
        <v>21.25</v>
      </c>
      <c r="S2324" t="str">
        <f t="shared" si="220"/>
        <v>food</v>
      </c>
      <c r="T2324" t="str">
        <f t="shared" si="221"/>
        <v>small batch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 t="shared" si="216"/>
        <v>42814.755173611105</v>
      </c>
      <c r="K2325">
        <v>1489428447</v>
      </c>
      <c r="L2325" s="10">
        <f t="shared" si="217"/>
        <v>42814.755173611105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218"/>
        <v>0.48</v>
      </c>
      <c r="R2325" s="8">
        <f t="shared" si="219"/>
        <v>30</v>
      </c>
      <c r="S2325" t="str">
        <f t="shared" si="220"/>
        <v>food</v>
      </c>
      <c r="T2325" t="str">
        <f t="shared" si="221"/>
        <v>small batch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0">
        <f t="shared" si="216"/>
        <v>42820.843576388885</v>
      </c>
      <c r="K2326">
        <v>1487970885</v>
      </c>
      <c r="L2326" s="10">
        <f t="shared" si="217"/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218"/>
        <v>0.20733333333333334</v>
      </c>
      <c r="R2326" s="8">
        <f t="shared" si="219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 t="shared" si="216"/>
        <v>42823.980682870373</v>
      </c>
      <c r="K2327">
        <v>1488241931</v>
      </c>
      <c r="L2327" s="10">
        <f t="shared" si="217"/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218"/>
        <v>0.08</v>
      </c>
      <c r="R2327" s="8">
        <f t="shared" si="219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 t="shared" si="216"/>
        <v>42855.708333333328</v>
      </c>
      <c r="K2328">
        <v>1489106948</v>
      </c>
      <c r="L2328" s="10">
        <f t="shared" si="217"/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218"/>
        <v>7.1999999999999998E-3</v>
      </c>
      <c r="R2328" s="8">
        <f t="shared" si="219"/>
        <v>108</v>
      </c>
      <c r="S2328" t="str">
        <f t="shared" si="220"/>
        <v>food</v>
      </c>
      <c r="T2328" t="str">
        <f t="shared" si="221"/>
        <v>small batch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 t="shared" si="216"/>
        <v>41877.917129629634</v>
      </c>
      <c r="K2329">
        <v>1406066440</v>
      </c>
      <c r="L2329" s="10">
        <f t="shared" si="217"/>
        <v>41877.917129629634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218"/>
        <v>5.2609431428571432</v>
      </c>
      <c r="R2329" s="8">
        <f t="shared" si="219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 t="shared" si="216"/>
        <v>42169.781678240746</v>
      </c>
      <c r="K2330">
        <v>1431715537</v>
      </c>
      <c r="L2330" s="10">
        <f t="shared" si="217"/>
        <v>42169.781678240746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218"/>
        <v>2.5445000000000002</v>
      </c>
      <c r="R2330" s="8">
        <f t="shared" si="219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 t="shared" si="216"/>
        <v>41837.624374999999</v>
      </c>
      <c r="K2331">
        <v>1403017146</v>
      </c>
      <c r="L2331" s="10">
        <f t="shared" si="217"/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218"/>
        <v>1.0591999999999999</v>
      </c>
      <c r="R2331" s="8">
        <f t="shared" si="219"/>
        <v>211.84</v>
      </c>
      <c r="S2331" t="str">
        <f t="shared" si="220"/>
        <v>food</v>
      </c>
      <c r="T2331" t="str">
        <f t="shared" si="221"/>
        <v>small batch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 t="shared" si="216"/>
        <v>42363</v>
      </c>
      <c r="K2332">
        <v>1448400943</v>
      </c>
      <c r="L2332" s="10">
        <f t="shared" si="217"/>
        <v>42363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218"/>
        <v>1.0242285714285715</v>
      </c>
      <c r="R2332" s="8">
        <f t="shared" si="219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 t="shared" si="216"/>
        <v>41869.005671296298</v>
      </c>
      <c r="K2333">
        <v>1405728490</v>
      </c>
      <c r="L2333" s="10">
        <f t="shared" si="217"/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218"/>
        <v>1.4431375</v>
      </c>
      <c r="R2333" s="8">
        <f t="shared" si="219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 t="shared" si="216"/>
        <v>42041.628136574072</v>
      </c>
      <c r="K2334">
        <v>1420643071</v>
      </c>
      <c r="L2334" s="10">
        <f t="shared" si="217"/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218"/>
        <v>1.06308</v>
      </c>
      <c r="R2334" s="8">
        <f t="shared" si="219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 t="shared" si="216"/>
        <v>41788.743055555555</v>
      </c>
      <c r="K2335">
        <v>1399563390</v>
      </c>
      <c r="L2335" s="10">
        <f t="shared" si="217"/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218"/>
        <v>2.1216666666666666</v>
      </c>
      <c r="R2335" s="8">
        <f t="shared" si="219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 t="shared" si="216"/>
        <v>41948.731944444444</v>
      </c>
      <c r="K2336">
        <v>1412611498</v>
      </c>
      <c r="L2336" s="10">
        <f t="shared" si="217"/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218"/>
        <v>1.0195000000000001</v>
      </c>
      <c r="R2336" s="8">
        <f t="shared" si="219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 t="shared" si="216"/>
        <v>41801.572256944448</v>
      </c>
      <c r="K2337">
        <v>1399902243</v>
      </c>
      <c r="L2337" s="10">
        <f t="shared" si="217"/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218"/>
        <v>1.0227200000000001</v>
      </c>
      <c r="R2337" s="8">
        <f t="shared" si="219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 t="shared" si="216"/>
        <v>41706.924710648149</v>
      </c>
      <c r="K2338">
        <v>1390860695</v>
      </c>
      <c r="L2338" s="10">
        <f t="shared" si="217"/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218"/>
        <v>5.2073254999999996</v>
      </c>
      <c r="R2338" s="8">
        <f t="shared" si="219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 t="shared" si="216"/>
        <v>41816.640543981484</v>
      </c>
      <c r="K2339">
        <v>1401204143</v>
      </c>
      <c r="L2339" s="10">
        <f t="shared" si="217"/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218"/>
        <v>1.1065833333333333</v>
      </c>
      <c r="R2339" s="8">
        <f t="shared" si="219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 t="shared" si="216"/>
        <v>41819.896805555552</v>
      </c>
      <c r="K2340">
        <v>1401485484</v>
      </c>
      <c r="L2340" s="10">
        <f t="shared" si="217"/>
        <v>41819.896805555552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218"/>
        <v>1.0114333333333334</v>
      </c>
      <c r="R2340" s="8">
        <f t="shared" si="219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 t="shared" si="216"/>
        <v>42723.332638888889</v>
      </c>
      <c r="K2341">
        <v>1479496309</v>
      </c>
      <c r="L2341" s="10">
        <f t="shared" si="217"/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218"/>
        <v>2.9420799999999998</v>
      </c>
      <c r="R2341" s="8">
        <f t="shared" si="219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 t="shared" si="216"/>
        <v>42673.642800925925</v>
      </c>
      <c r="K2342">
        <v>1475249138</v>
      </c>
      <c r="L2342" s="10">
        <f t="shared" si="217"/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218"/>
        <v>1.0577749999999999</v>
      </c>
      <c r="R2342" s="8">
        <f t="shared" si="219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 t="shared" si="216"/>
        <v>42197.813703703709</v>
      </c>
      <c r="K2343">
        <v>1434137504</v>
      </c>
      <c r="L2343" s="10">
        <f t="shared" si="217"/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218"/>
        <v>0</v>
      </c>
      <c r="R2343" s="8">
        <f t="shared" si="219"/>
        <v>0</v>
      </c>
      <c r="S2343" t="str">
        <f t="shared" si="220"/>
        <v>technology</v>
      </c>
      <c r="T2343" t="str">
        <f t="shared" si="221"/>
        <v>web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 t="shared" si="216"/>
        <v>41918.208333333336</v>
      </c>
      <c r="K2344">
        <v>1410799870</v>
      </c>
      <c r="L2344" s="10">
        <f t="shared" si="217"/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218"/>
        <v>0</v>
      </c>
      <c r="R2344" s="8">
        <f t="shared" si="219"/>
        <v>0</v>
      </c>
      <c r="S2344" t="str">
        <f t="shared" si="220"/>
        <v>technology</v>
      </c>
      <c r="T2344" t="str">
        <f t="shared" si="221"/>
        <v>web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 t="shared" si="216"/>
        <v>42377.82430555555</v>
      </c>
      <c r="K2345">
        <v>1447962505</v>
      </c>
      <c r="L2345" s="10">
        <f t="shared" si="217"/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218"/>
        <v>0.03</v>
      </c>
      <c r="R2345" s="8">
        <f t="shared" si="219"/>
        <v>300</v>
      </c>
      <c r="S2345" t="str">
        <f t="shared" si="220"/>
        <v>technology</v>
      </c>
      <c r="T2345" t="str">
        <f t="shared" si="221"/>
        <v>web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0">
        <f t="shared" si="216"/>
        <v>42545.727650462963</v>
      </c>
      <c r="K2346">
        <v>1464197269</v>
      </c>
      <c r="L2346" s="10">
        <f t="shared" si="217"/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218"/>
        <v>1E-3</v>
      </c>
      <c r="R2346" s="8">
        <f t="shared" si="219"/>
        <v>1</v>
      </c>
      <c r="S2346" t="str">
        <f t="shared" si="220"/>
        <v>technology</v>
      </c>
      <c r="T2346" t="str">
        <f t="shared" si="221"/>
        <v>web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 t="shared" si="216"/>
        <v>42094.985416666663</v>
      </c>
      <c r="K2347">
        <v>1424822556</v>
      </c>
      <c r="L2347" s="10">
        <f t="shared" si="217"/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218"/>
        <v>0</v>
      </c>
      <c r="R2347" s="8">
        <f t="shared" si="219"/>
        <v>0</v>
      </c>
      <c r="S2347" t="str">
        <f t="shared" si="220"/>
        <v>technology</v>
      </c>
      <c r="T2347" t="str">
        <f t="shared" si="221"/>
        <v>web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 t="shared" si="216"/>
        <v>42660.79896990741</v>
      </c>
      <c r="K2348">
        <v>1472843431</v>
      </c>
      <c r="L2348" s="10">
        <f t="shared" si="217"/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218"/>
        <v>6.4999999999999997E-4</v>
      </c>
      <c r="R2348" s="8">
        <f t="shared" si="219"/>
        <v>13</v>
      </c>
      <c r="S2348" t="str">
        <f t="shared" si="220"/>
        <v>technology</v>
      </c>
      <c r="T2348" t="str">
        <f t="shared" si="221"/>
        <v>web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 t="shared" si="216"/>
        <v>42607.607361111113</v>
      </c>
      <c r="K2349">
        <v>1469543676</v>
      </c>
      <c r="L2349" s="10">
        <f t="shared" si="217"/>
        <v>42607.607361111113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218"/>
        <v>1.4999999999999999E-2</v>
      </c>
      <c r="R2349" s="8">
        <f t="shared" si="219"/>
        <v>15</v>
      </c>
      <c r="S2349" t="str">
        <f t="shared" si="220"/>
        <v>technology</v>
      </c>
      <c r="T2349" t="str">
        <f t="shared" si="221"/>
        <v>web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 t="shared" si="216"/>
        <v>42420.932152777779</v>
      </c>
      <c r="K2350">
        <v>1450822938</v>
      </c>
      <c r="L2350" s="10">
        <f t="shared" si="217"/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218"/>
        <v>3.8571428571428572E-3</v>
      </c>
      <c r="R2350" s="8">
        <f t="shared" si="219"/>
        <v>54</v>
      </c>
      <c r="S2350" t="str">
        <f t="shared" si="220"/>
        <v>technology</v>
      </c>
      <c r="T2350" t="str">
        <f t="shared" si="221"/>
        <v>web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0">
        <f t="shared" si="216"/>
        <v>42227.775787037041</v>
      </c>
      <c r="K2351">
        <v>1436812628</v>
      </c>
      <c r="L2351" s="10">
        <f t="shared" si="217"/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218"/>
        <v>0</v>
      </c>
      <c r="R2351" s="8">
        <f t="shared" si="219"/>
        <v>0</v>
      </c>
      <c r="S2351" t="str">
        <f t="shared" si="220"/>
        <v>technology</v>
      </c>
      <c r="T2351" t="str">
        <f t="shared" si="221"/>
        <v>web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0">
        <f t="shared" si="216"/>
        <v>42738.842245370368</v>
      </c>
      <c r="K2352">
        <v>1480882370</v>
      </c>
      <c r="L2352" s="10">
        <f t="shared" si="217"/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218"/>
        <v>0</v>
      </c>
      <c r="R2352" s="8">
        <f t="shared" si="219"/>
        <v>0</v>
      </c>
      <c r="S2352" t="str">
        <f t="shared" si="220"/>
        <v>technology</v>
      </c>
      <c r="T2352" t="str">
        <f t="shared" si="221"/>
        <v>web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0">
        <f t="shared" si="216"/>
        <v>42124.101145833338</v>
      </c>
      <c r="K2353">
        <v>1427768739</v>
      </c>
      <c r="L2353" s="10">
        <f t="shared" si="217"/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218"/>
        <v>5.7142857142857143E-3</v>
      </c>
      <c r="R2353" s="8">
        <f t="shared" si="219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 t="shared" si="216"/>
        <v>42161.633703703701</v>
      </c>
      <c r="K2354">
        <v>1428419552</v>
      </c>
      <c r="L2354" s="10">
        <f t="shared" si="217"/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218"/>
        <v>0</v>
      </c>
      <c r="R2354" s="8">
        <f t="shared" si="219"/>
        <v>0</v>
      </c>
      <c r="S2354" t="str">
        <f t="shared" si="220"/>
        <v>technology</v>
      </c>
      <c r="T2354" t="str">
        <f t="shared" si="221"/>
        <v>web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 t="shared" si="216"/>
        <v>42115.676180555558</v>
      </c>
      <c r="K2355">
        <v>1428596022</v>
      </c>
      <c r="L2355" s="10">
        <f t="shared" si="217"/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218"/>
        <v>0</v>
      </c>
      <c r="R2355" s="8">
        <f t="shared" si="219"/>
        <v>0</v>
      </c>
      <c r="S2355" t="str">
        <f t="shared" si="220"/>
        <v>technology</v>
      </c>
      <c r="T2355" t="str">
        <f t="shared" si="221"/>
        <v>web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 t="shared" si="216"/>
        <v>42014.722916666666</v>
      </c>
      <c r="K2356">
        <v>1415726460</v>
      </c>
      <c r="L2356" s="10">
        <f t="shared" si="217"/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218"/>
        <v>7.1428571428571429E-4</v>
      </c>
      <c r="R2356" s="8">
        <f t="shared" si="219"/>
        <v>25</v>
      </c>
      <c r="S2356" t="str">
        <f t="shared" si="220"/>
        <v>technology</v>
      </c>
      <c r="T2356" t="str">
        <f t="shared" si="221"/>
        <v>web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0">
        <f t="shared" si="216"/>
        <v>42126.918240740735</v>
      </c>
      <c r="K2357">
        <v>1428012136</v>
      </c>
      <c r="L2357" s="10">
        <f t="shared" si="217"/>
        <v>42126.918240740735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218"/>
        <v>6.875E-3</v>
      </c>
      <c r="R2357" s="8">
        <f t="shared" si="219"/>
        <v>27.5</v>
      </c>
      <c r="S2357" t="str">
        <f t="shared" si="220"/>
        <v>technology</v>
      </c>
      <c r="T2357" t="str">
        <f t="shared" si="221"/>
        <v>web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0">
        <f t="shared" si="216"/>
        <v>42160.78361111111</v>
      </c>
      <c r="K2358">
        <v>1430938104</v>
      </c>
      <c r="L2358" s="10">
        <f t="shared" si="217"/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218"/>
        <v>0</v>
      </c>
      <c r="R2358" s="8">
        <f t="shared" si="219"/>
        <v>0</v>
      </c>
      <c r="S2358" t="str">
        <f t="shared" si="220"/>
        <v>technology</v>
      </c>
      <c r="T2358" t="str">
        <f t="shared" si="221"/>
        <v>web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0">
        <f t="shared" si="216"/>
        <v>42294.620115740734</v>
      </c>
      <c r="K2359">
        <v>1442501578</v>
      </c>
      <c r="L2359" s="10">
        <f t="shared" si="217"/>
        <v>42294.620115740734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218"/>
        <v>0</v>
      </c>
      <c r="R2359" s="8">
        <f t="shared" si="219"/>
        <v>0</v>
      </c>
      <c r="S2359" t="str">
        <f t="shared" si="220"/>
        <v>technology</v>
      </c>
      <c r="T2359" t="str">
        <f t="shared" si="221"/>
        <v>web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0">
        <f t="shared" si="216"/>
        <v>42035.027083333334</v>
      </c>
      <c r="K2360">
        <v>1417818036</v>
      </c>
      <c r="L2360" s="10">
        <f t="shared" si="217"/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218"/>
        <v>0</v>
      </c>
      <c r="R2360" s="8">
        <f t="shared" si="219"/>
        <v>0</v>
      </c>
      <c r="S2360" t="str">
        <f t="shared" si="220"/>
        <v>technology</v>
      </c>
      <c r="T2360" t="str">
        <f t="shared" si="221"/>
        <v>web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 t="shared" si="216"/>
        <v>42219.649583333332</v>
      </c>
      <c r="K2361">
        <v>1433432124</v>
      </c>
      <c r="L2361" s="10">
        <f t="shared" si="217"/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218"/>
        <v>0.14680000000000001</v>
      </c>
      <c r="R2361" s="8">
        <f t="shared" si="219"/>
        <v>367</v>
      </c>
      <c r="S2361" t="str">
        <f t="shared" si="220"/>
        <v>technology</v>
      </c>
      <c r="T2361" t="str">
        <f t="shared" si="221"/>
        <v>web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0">
        <f t="shared" si="216"/>
        <v>42407.70694444445</v>
      </c>
      <c r="K2362">
        <v>1452272280</v>
      </c>
      <c r="L2362" s="10">
        <f t="shared" si="217"/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218"/>
        <v>4.0000000000000002E-4</v>
      </c>
      <c r="R2362" s="8">
        <f t="shared" si="219"/>
        <v>2</v>
      </c>
      <c r="S2362" t="str">
        <f t="shared" si="220"/>
        <v>technology</v>
      </c>
      <c r="T2362" t="str">
        <f t="shared" si="221"/>
        <v>web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0">
        <f t="shared" si="216"/>
        <v>42490.916666666672</v>
      </c>
      <c r="K2363">
        <v>1459975008</v>
      </c>
      <c r="L2363" s="10">
        <f t="shared" si="217"/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218"/>
        <v>0</v>
      </c>
      <c r="R2363" s="8">
        <f t="shared" si="219"/>
        <v>0</v>
      </c>
      <c r="S2363" t="str">
        <f t="shared" si="220"/>
        <v>technology</v>
      </c>
      <c r="T2363" t="str">
        <f t="shared" si="221"/>
        <v>web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 t="shared" si="216"/>
        <v>41984.688310185185</v>
      </c>
      <c r="K2364">
        <v>1415723470</v>
      </c>
      <c r="L2364" s="10">
        <f t="shared" si="217"/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218"/>
        <v>0.2857142857142857</v>
      </c>
      <c r="R2364" s="8">
        <f t="shared" si="219"/>
        <v>60</v>
      </c>
      <c r="S2364" t="str">
        <f t="shared" si="220"/>
        <v>technology</v>
      </c>
      <c r="T2364" t="str">
        <f t="shared" si="221"/>
        <v>web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 t="shared" si="216"/>
        <v>42367.011574074073</v>
      </c>
      <c r="K2365">
        <v>1447460200</v>
      </c>
      <c r="L2365" s="10">
        <f t="shared" si="217"/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218"/>
        <v>0</v>
      </c>
      <c r="R2365" s="8">
        <f t="shared" si="219"/>
        <v>0</v>
      </c>
      <c r="S2365" t="str">
        <f t="shared" si="220"/>
        <v>technology</v>
      </c>
      <c r="T2365" t="str">
        <f t="shared" si="221"/>
        <v>web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 t="shared" si="216"/>
        <v>42303.934675925921</v>
      </c>
      <c r="K2366">
        <v>1441146356</v>
      </c>
      <c r="L2366" s="10">
        <f t="shared" si="217"/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218"/>
        <v>0</v>
      </c>
      <c r="R2366" s="8">
        <f t="shared" si="219"/>
        <v>0</v>
      </c>
      <c r="S2366" t="str">
        <f t="shared" si="220"/>
        <v>technology</v>
      </c>
      <c r="T2366" t="str">
        <f t="shared" si="221"/>
        <v>web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0">
        <f t="shared" si="216"/>
        <v>42386.958333333328</v>
      </c>
      <c r="K2367">
        <v>1449596425</v>
      </c>
      <c r="L2367" s="10">
        <f t="shared" si="217"/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218"/>
        <v>0</v>
      </c>
      <c r="R2367" s="8">
        <f t="shared" si="219"/>
        <v>0</v>
      </c>
      <c r="S2367" t="str">
        <f t="shared" si="220"/>
        <v>technology</v>
      </c>
      <c r="T2367" t="str">
        <f t="shared" si="221"/>
        <v>web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0">
        <f t="shared" si="216"/>
        <v>42298.531631944439</v>
      </c>
      <c r="K2368">
        <v>1442839533</v>
      </c>
      <c r="L2368" s="10">
        <f t="shared" si="217"/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218"/>
        <v>0.1052</v>
      </c>
      <c r="R2368" s="8">
        <f t="shared" si="219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 t="shared" si="216"/>
        <v>42485.928425925929</v>
      </c>
      <c r="K2369">
        <v>1456442216</v>
      </c>
      <c r="L2369" s="10">
        <f t="shared" si="217"/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218"/>
        <v>1.34E-2</v>
      </c>
      <c r="R2369" s="8">
        <f t="shared" si="219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 t="shared" si="216"/>
        <v>42108.680150462969</v>
      </c>
      <c r="K2370">
        <v>1425143965</v>
      </c>
      <c r="L2370" s="10">
        <f t="shared" si="217"/>
        <v>42108.680150462969</v>
      </c>
      <c r="M2370" t="b">
        <v>0</v>
      </c>
      <c r="N2370">
        <v>2</v>
      </c>
      <c r="O2370" t="b">
        <v>0</v>
      </c>
      <c r="P2370" t="s">
        <v>8272</v>
      </c>
      <c r="Q2370" s="6">
        <f t="shared" si="218"/>
        <v>2.5000000000000001E-3</v>
      </c>
      <c r="R2370" s="8">
        <f t="shared" si="219"/>
        <v>50</v>
      </c>
      <c r="S2370" t="str">
        <f t="shared" si="220"/>
        <v>technology</v>
      </c>
      <c r="T2370" t="str">
        <f t="shared" si="221"/>
        <v>web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 t="shared" ref="J2371:J2434" si="222">I2371/60/60/24 + DATE(1970,1,1)</f>
        <v>42410.812627314815</v>
      </c>
      <c r="K2371">
        <v>1452540611</v>
      </c>
      <c r="L2371" s="10">
        <f t="shared" ref="L2371:L2434" si="223">I2371/60/60/24 + DATE(1970,1,1)</f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6">
        <f t="shared" ref="Q2371:Q2434" si="224">E2371/D2371</f>
        <v>0</v>
      </c>
      <c r="R2371" s="8">
        <f t="shared" ref="R2371:R2434" si="225">IFERROR(E2371/N2371,0)</f>
        <v>0</v>
      </c>
      <c r="S2371" t="str">
        <f t="shared" ref="S2371:S2434" si="226">LEFT(P2371,SEARCH("/",P2371)-1)</f>
        <v>technology</v>
      </c>
      <c r="T2371" t="str">
        <f t="shared" ref="T2371:T2434" si="227">RIGHT(P2371,LEN(P2371)-SEARCH("/",P2371))</f>
        <v>web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 t="shared" si="222"/>
        <v>41991.18913194444</v>
      </c>
      <c r="K2372">
        <v>1416285141</v>
      </c>
      <c r="L2372" s="10">
        <f t="shared" si="223"/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6">
        <f t="shared" si="224"/>
        <v>3.2799999999999999E-3</v>
      </c>
      <c r="R2372" s="8">
        <f t="shared" si="225"/>
        <v>20.5</v>
      </c>
      <c r="S2372" t="str">
        <f t="shared" si="226"/>
        <v>technology</v>
      </c>
      <c r="T2372" t="str">
        <f t="shared" si="227"/>
        <v>web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 t="shared" si="222"/>
        <v>42180.777731481481</v>
      </c>
      <c r="K2373">
        <v>1432665596</v>
      </c>
      <c r="L2373" s="10">
        <f t="shared" si="223"/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224"/>
        <v>0</v>
      </c>
      <c r="R2373" s="8">
        <f t="shared" si="225"/>
        <v>0</v>
      </c>
      <c r="S2373" t="str">
        <f t="shared" si="226"/>
        <v>technology</v>
      </c>
      <c r="T2373" t="str">
        <f t="shared" si="227"/>
        <v>web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0">
        <f t="shared" si="222"/>
        <v>42118.069108796291</v>
      </c>
      <c r="K2374">
        <v>1427247571</v>
      </c>
      <c r="L2374" s="10">
        <f t="shared" si="223"/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224"/>
        <v>3.272727272727273E-2</v>
      </c>
      <c r="R2374" s="8">
        <f t="shared" si="225"/>
        <v>30</v>
      </c>
      <c r="S2374" t="str">
        <f t="shared" si="226"/>
        <v>technology</v>
      </c>
      <c r="T2374" t="str">
        <f t="shared" si="227"/>
        <v>web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0">
        <f t="shared" si="222"/>
        <v>42245.662314814821</v>
      </c>
      <c r="K2375">
        <v>1438271624</v>
      </c>
      <c r="L2375" s="10">
        <f t="shared" si="223"/>
        <v>42245.662314814821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224"/>
        <v>5.8823529411764708E-5</v>
      </c>
      <c r="R2375" s="8">
        <f t="shared" si="225"/>
        <v>50</v>
      </c>
      <c r="S2375" t="str">
        <f t="shared" si="226"/>
        <v>technology</v>
      </c>
      <c r="T2375" t="str">
        <f t="shared" si="227"/>
        <v>web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 t="shared" si="222"/>
        <v>42047.843287037031</v>
      </c>
      <c r="K2376">
        <v>1421180060</v>
      </c>
      <c r="L2376" s="10">
        <f t="shared" si="223"/>
        <v>42047.843287037031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224"/>
        <v>4.5454545454545455E-4</v>
      </c>
      <c r="R2376" s="8">
        <f t="shared" si="225"/>
        <v>10</v>
      </c>
      <c r="S2376" t="str">
        <f t="shared" si="226"/>
        <v>technology</v>
      </c>
      <c r="T2376" t="str">
        <f t="shared" si="227"/>
        <v>web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 t="shared" si="222"/>
        <v>42622.836076388892</v>
      </c>
      <c r="K2377">
        <v>1470859437</v>
      </c>
      <c r="L2377" s="10">
        <f t="shared" si="223"/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224"/>
        <v>0</v>
      </c>
      <c r="R2377" s="8">
        <f t="shared" si="225"/>
        <v>0</v>
      </c>
      <c r="S2377" t="str">
        <f t="shared" si="226"/>
        <v>technology</v>
      </c>
      <c r="T2377" t="str">
        <f t="shared" si="227"/>
        <v>web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 t="shared" si="222"/>
        <v>42348.925532407404</v>
      </c>
      <c r="K2378">
        <v>1447193566</v>
      </c>
      <c r="L2378" s="10">
        <f t="shared" si="223"/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224"/>
        <v>0.10877666666666666</v>
      </c>
      <c r="R2378" s="8">
        <f t="shared" si="225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0">
        <f t="shared" si="222"/>
        <v>42699.911840277782</v>
      </c>
      <c r="K2379">
        <v>1477515183</v>
      </c>
      <c r="L2379" s="10">
        <f t="shared" si="223"/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224"/>
        <v>0</v>
      </c>
      <c r="R2379" s="8">
        <f t="shared" si="225"/>
        <v>0</v>
      </c>
      <c r="S2379" t="str">
        <f t="shared" si="226"/>
        <v>technology</v>
      </c>
      <c r="T2379" t="str">
        <f t="shared" si="227"/>
        <v>web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 t="shared" si="222"/>
        <v>42242.013078703705</v>
      </c>
      <c r="K2380">
        <v>1438042730</v>
      </c>
      <c r="L2380" s="10">
        <f t="shared" si="223"/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224"/>
        <v>0</v>
      </c>
      <c r="R2380" s="8">
        <f t="shared" si="225"/>
        <v>0</v>
      </c>
      <c r="S2380" t="str">
        <f t="shared" si="226"/>
        <v>technology</v>
      </c>
      <c r="T2380" t="str">
        <f t="shared" si="227"/>
        <v>web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 t="shared" si="222"/>
        <v>42282.016388888893</v>
      </c>
      <c r="K2381">
        <v>1440116616</v>
      </c>
      <c r="L2381" s="10">
        <f t="shared" si="223"/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224"/>
        <v>0</v>
      </c>
      <c r="R2381" s="8">
        <f t="shared" si="225"/>
        <v>0</v>
      </c>
      <c r="S2381" t="str">
        <f t="shared" si="226"/>
        <v>technology</v>
      </c>
      <c r="T2381" t="str">
        <f t="shared" si="227"/>
        <v>web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 t="shared" si="222"/>
        <v>42278.793310185181</v>
      </c>
      <c r="K2382">
        <v>1441134142</v>
      </c>
      <c r="L2382" s="10">
        <f t="shared" si="223"/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224"/>
        <v>3.6666666666666666E-3</v>
      </c>
      <c r="R2382" s="8">
        <f t="shared" si="225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 t="shared" si="222"/>
        <v>42104.935740740737</v>
      </c>
      <c r="K2383">
        <v>1426112848</v>
      </c>
      <c r="L2383" s="10">
        <f t="shared" si="223"/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224"/>
        <v>1.8193398957730169E-2</v>
      </c>
      <c r="R2383" s="8">
        <f t="shared" si="225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 t="shared" si="222"/>
        <v>42220.187534722223</v>
      </c>
      <c r="K2384">
        <v>1436502603</v>
      </c>
      <c r="L2384" s="10">
        <f t="shared" si="223"/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224"/>
        <v>2.5000000000000001E-2</v>
      </c>
      <c r="R2384" s="8">
        <f t="shared" si="225"/>
        <v>37.5</v>
      </c>
      <c r="S2384" t="str">
        <f t="shared" si="226"/>
        <v>technology</v>
      </c>
      <c r="T2384" t="str">
        <f t="shared" si="227"/>
        <v>web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0">
        <f t="shared" si="222"/>
        <v>42057.056793981479</v>
      </c>
      <c r="K2385">
        <v>1421976107</v>
      </c>
      <c r="L2385" s="10">
        <f t="shared" si="223"/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224"/>
        <v>4.3499999999999997E-2</v>
      </c>
      <c r="R2385" s="8">
        <f t="shared" si="225"/>
        <v>145</v>
      </c>
      <c r="S2385" t="str">
        <f t="shared" si="226"/>
        <v>technology</v>
      </c>
      <c r="T2385" t="str">
        <f t="shared" si="227"/>
        <v>web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 t="shared" si="222"/>
        <v>41957.109293981484</v>
      </c>
      <c r="K2386">
        <v>1413337043</v>
      </c>
      <c r="L2386" s="10">
        <f t="shared" si="223"/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224"/>
        <v>8.0000000000000002E-3</v>
      </c>
      <c r="R2386" s="8">
        <f t="shared" si="225"/>
        <v>1</v>
      </c>
      <c r="S2386" t="str">
        <f t="shared" si="226"/>
        <v>technology</v>
      </c>
      <c r="T2386" t="str">
        <f t="shared" si="227"/>
        <v>web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 t="shared" si="222"/>
        <v>42221.70175925926</v>
      </c>
      <c r="K2387">
        <v>1436201432</v>
      </c>
      <c r="L2387" s="10">
        <f t="shared" si="223"/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224"/>
        <v>1.2123076923076924E-2</v>
      </c>
      <c r="R2387" s="8">
        <f t="shared" si="225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0">
        <f t="shared" si="222"/>
        <v>42014.838240740741</v>
      </c>
      <c r="K2388">
        <v>1415736424</v>
      </c>
      <c r="L2388" s="10">
        <f t="shared" si="223"/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224"/>
        <v>0</v>
      </c>
      <c r="R2388" s="8">
        <f t="shared" si="225"/>
        <v>0</v>
      </c>
      <c r="S2388" t="str">
        <f t="shared" si="226"/>
        <v>technology</v>
      </c>
      <c r="T2388" t="str">
        <f t="shared" si="227"/>
        <v>web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 t="shared" si="222"/>
        <v>42573.626620370371</v>
      </c>
      <c r="K2389">
        <v>1465311740</v>
      </c>
      <c r="L2389" s="10">
        <f t="shared" si="223"/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224"/>
        <v>6.8399999999999997E-3</v>
      </c>
      <c r="R2389" s="8">
        <f t="shared" si="225"/>
        <v>342</v>
      </c>
      <c r="S2389" t="str">
        <f t="shared" si="226"/>
        <v>technology</v>
      </c>
      <c r="T2389" t="str">
        <f t="shared" si="227"/>
        <v>web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 t="shared" si="222"/>
        <v>42019.811805555553</v>
      </c>
      <c r="K2390">
        <v>1418761759</v>
      </c>
      <c r="L2390" s="10">
        <f t="shared" si="223"/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224"/>
        <v>1.2513513513513513E-2</v>
      </c>
      <c r="R2390" s="8">
        <f t="shared" si="225"/>
        <v>57.875</v>
      </c>
      <c r="S2390" t="str">
        <f t="shared" si="226"/>
        <v>technology</v>
      </c>
      <c r="T2390" t="str">
        <f t="shared" si="227"/>
        <v>web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0">
        <f t="shared" si="222"/>
        <v>42210.915972222225</v>
      </c>
      <c r="K2391">
        <v>1435160452</v>
      </c>
      <c r="L2391" s="10">
        <f t="shared" si="223"/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224"/>
        <v>1.8749999999999999E-3</v>
      </c>
      <c r="R2391" s="8">
        <f t="shared" si="225"/>
        <v>30</v>
      </c>
      <c r="S2391" t="str">
        <f t="shared" si="226"/>
        <v>technology</v>
      </c>
      <c r="T2391" t="str">
        <f t="shared" si="227"/>
        <v>web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0">
        <f t="shared" si="222"/>
        <v>42008.262314814812</v>
      </c>
      <c r="K2392">
        <v>1416896264</v>
      </c>
      <c r="L2392" s="10">
        <f t="shared" si="223"/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224"/>
        <v>0</v>
      </c>
      <c r="R2392" s="8">
        <f t="shared" si="225"/>
        <v>0</v>
      </c>
      <c r="S2392" t="str">
        <f t="shared" si="226"/>
        <v>technology</v>
      </c>
      <c r="T2392" t="str">
        <f t="shared" si="227"/>
        <v>web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 t="shared" si="222"/>
        <v>42094.752824074079</v>
      </c>
      <c r="K2393">
        <v>1425236644</v>
      </c>
      <c r="L2393" s="10">
        <f t="shared" si="223"/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224"/>
        <v>1.25E-3</v>
      </c>
      <c r="R2393" s="8">
        <f t="shared" si="225"/>
        <v>25</v>
      </c>
      <c r="S2393" t="str">
        <f t="shared" si="226"/>
        <v>technology</v>
      </c>
      <c r="T2393" t="str">
        <f t="shared" si="227"/>
        <v>web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 t="shared" si="222"/>
        <v>42306.120636574073</v>
      </c>
      <c r="K2394">
        <v>1443495223</v>
      </c>
      <c r="L2394" s="10">
        <f t="shared" si="223"/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224"/>
        <v>0</v>
      </c>
      <c r="R2394" s="8">
        <f t="shared" si="225"/>
        <v>0</v>
      </c>
      <c r="S2394" t="str">
        <f t="shared" si="226"/>
        <v>technology</v>
      </c>
      <c r="T2394" t="str">
        <f t="shared" si="227"/>
        <v>web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 t="shared" si="222"/>
        <v>42224.648344907408</v>
      </c>
      <c r="K2395">
        <v>1436456017</v>
      </c>
      <c r="L2395" s="10">
        <f t="shared" si="223"/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224"/>
        <v>5.0000000000000001E-4</v>
      </c>
      <c r="R2395" s="8">
        <f t="shared" si="225"/>
        <v>50</v>
      </c>
      <c r="S2395" t="str">
        <f t="shared" si="226"/>
        <v>technology</v>
      </c>
      <c r="T2395" t="str">
        <f t="shared" si="227"/>
        <v>web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0">
        <f t="shared" si="222"/>
        <v>42061.362187499995</v>
      </c>
      <c r="K2396">
        <v>1422348093</v>
      </c>
      <c r="L2396" s="10">
        <f t="shared" si="223"/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224"/>
        <v>5.9999999999999995E-4</v>
      </c>
      <c r="R2396" s="8">
        <f t="shared" si="225"/>
        <v>1.5</v>
      </c>
      <c r="S2396" t="str">
        <f t="shared" si="226"/>
        <v>technology</v>
      </c>
      <c r="T2396" t="str">
        <f t="shared" si="227"/>
        <v>web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 t="shared" si="222"/>
        <v>42745.372916666667</v>
      </c>
      <c r="K2397">
        <v>1481597687</v>
      </c>
      <c r="L2397" s="10">
        <f t="shared" si="223"/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224"/>
        <v>0</v>
      </c>
      <c r="R2397" s="8">
        <f t="shared" si="225"/>
        <v>0</v>
      </c>
      <c r="S2397" t="str">
        <f t="shared" si="226"/>
        <v>technology</v>
      </c>
      <c r="T2397" t="str">
        <f t="shared" si="227"/>
        <v>web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0">
        <f t="shared" si="222"/>
        <v>42292.849050925928</v>
      </c>
      <c r="K2398">
        <v>1442348558</v>
      </c>
      <c r="L2398" s="10">
        <f t="shared" si="223"/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224"/>
        <v>2E-3</v>
      </c>
      <c r="R2398" s="8">
        <f t="shared" si="225"/>
        <v>10</v>
      </c>
      <c r="S2398" t="str">
        <f t="shared" si="226"/>
        <v>technology</v>
      </c>
      <c r="T2398" t="str">
        <f t="shared" si="227"/>
        <v>web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 t="shared" si="222"/>
        <v>42006.88490740741</v>
      </c>
      <c r="K2399">
        <v>1417641256</v>
      </c>
      <c r="L2399" s="10">
        <f t="shared" si="223"/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224"/>
        <v>0</v>
      </c>
      <c r="R2399" s="8">
        <f t="shared" si="225"/>
        <v>0</v>
      </c>
      <c r="S2399" t="str">
        <f t="shared" si="226"/>
        <v>technology</v>
      </c>
      <c r="T2399" t="str">
        <f t="shared" si="227"/>
        <v>web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 t="shared" si="222"/>
        <v>42187.916481481487</v>
      </c>
      <c r="K2400">
        <v>1433282384</v>
      </c>
      <c r="L2400" s="10">
        <f t="shared" si="223"/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224"/>
        <v>0</v>
      </c>
      <c r="R2400" s="8">
        <f t="shared" si="225"/>
        <v>0</v>
      </c>
      <c r="S2400" t="str">
        <f t="shared" si="226"/>
        <v>technology</v>
      </c>
      <c r="T2400" t="str">
        <f t="shared" si="227"/>
        <v>web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0">
        <f t="shared" si="222"/>
        <v>41991.853078703702</v>
      </c>
      <c r="K2401">
        <v>1415910506</v>
      </c>
      <c r="L2401" s="10">
        <f t="shared" si="223"/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224"/>
        <v>0</v>
      </c>
      <c r="R2401" s="8">
        <f t="shared" si="225"/>
        <v>0</v>
      </c>
      <c r="S2401" t="str">
        <f t="shared" si="226"/>
        <v>technology</v>
      </c>
      <c r="T2401" t="str">
        <f t="shared" si="227"/>
        <v>web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0">
        <f t="shared" si="222"/>
        <v>42474.268101851849</v>
      </c>
      <c r="K2402">
        <v>1458023164</v>
      </c>
      <c r="L2402" s="10">
        <f t="shared" si="223"/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224"/>
        <v>0</v>
      </c>
      <c r="R2402" s="8">
        <f t="shared" si="225"/>
        <v>0</v>
      </c>
      <c r="S2402" t="str">
        <f t="shared" si="226"/>
        <v>technology</v>
      </c>
      <c r="T2402" t="str">
        <f t="shared" si="227"/>
        <v>web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 t="shared" si="222"/>
        <v>42434.822870370372</v>
      </c>
      <c r="K2403">
        <v>1452023096</v>
      </c>
      <c r="L2403" s="10">
        <f t="shared" si="223"/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224"/>
        <v>7.1785714285714283E-3</v>
      </c>
      <c r="R2403" s="8">
        <f t="shared" si="225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 t="shared" si="222"/>
        <v>42137.679756944446</v>
      </c>
      <c r="K2404">
        <v>1428941931</v>
      </c>
      <c r="L2404" s="10">
        <f t="shared" si="223"/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224"/>
        <v>4.3333333333333331E-3</v>
      </c>
      <c r="R2404" s="8">
        <f t="shared" si="225"/>
        <v>52</v>
      </c>
      <c r="S2404" t="str">
        <f t="shared" si="226"/>
        <v>food</v>
      </c>
      <c r="T2404" t="str">
        <f t="shared" si="227"/>
        <v>food trucks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0">
        <f t="shared" si="222"/>
        <v>42459.840949074074</v>
      </c>
      <c r="K2405">
        <v>1454188258</v>
      </c>
      <c r="L2405" s="10">
        <f t="shared" si="223"/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224"/>
        <v>0.16833333333333333</v>
      </c>
      <c r="R2405" s="8">
        <f t="shared" si="225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 t="shared" si="222"/>
        <v>42372.03943287037</v>
      </c>
      <c r="K2406">
        <v>1449190607</v>
      </c>
      <c r="L2406" s="10">
        <f t="shared" si="223"/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224"/>
        <v>0</v>
      </c>
      <c r="R2406" s="8">
        <f t="shared" si="225"/>
        <v>0</v>
      </c>
      <c r="S2406" t="str">
        <f t="shared" si="226"/>
        <v>food</v>
      </c>
      <c r="T2406" t="str">
        <f t="shared" si="227"/>
        <v>food trucks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 t="shared" si="222"/>
        <v>42616.585358796292</v>
      </c>
      <c r="K2407">
        <v>1471096975</v>
      </c>
      <c r="L2407" s="10">
        <f t="shared" si="223"/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224"/>
        <v>0.22520000000000001</v>
      </c>
      <c r="R2407" s="8">
        <f t="shared" si="225"/>
        <v>56.3</v>
      </c>
      <c r="S2407" t="str">
        <f t="shared" si="226"/>
        <v>food</v>
      </c>
      <c r="T2407" t="str">
        <f t="shared" si="227"/>
        <v>food trucks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 t="shared" si="222"/>
        <v>42023.110995370371</v>
      </c>
      <c r="K2408">
        <v>1418179190</v>
      </c>
      <c r="L2408" s="10">
        <f t="shared" si="223"/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224"/>
        <v>0.41384615384615386</v>
      </c>
      <c r="R2408" s="8">
        <f t="shared" si="225"/>
        <v>84.0625</v>
      </c>
      <c r="S2408" t="str">
        <f t="shared" si="226"/>
        <v>food</v>
      </c>
      <c r="T2408" t="str">
        <f t="shared" si="227"/>
        <v>food trucks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 t="shared" si="222"/>
        <v>42105.25</v>
      </c>
      <c r="K2409">
        <v>1426772928</v>
      </c>
      <c r="L2409" s="10">
        <f t="shared" si="223"/>
        <v>42105.25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224"/>
        <v>0.25259090909090909</v>
      </c>
      <c r="R2409" s="8">
        <f t="shared" si="225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 t="shared" si="222"/>
        <v>41949.182372685187</v>
      </c>
      <c r="K2410">
        <v>1412652157</v>
      </c>
      <c r="L2410" s="10">
        <f t="shared" si="223"/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224"/>
        <v>2E-3</v>
      </c>
      <c r="R2410" s="8">
        <f t="shared" si="225"/>
        <v>15</v>
      </c>
      <c r="S2410" t="str">
        <f t="shared" si="226"/>
        <v>food</v>
      </c>
      <c r="T2410" t="str">
        <f t="shared" si="227"/>
        <v>food trucks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 t="shared" si="222"/>
        <v>42234.875868055555</v>
      </c>
      <c r="K2411">
        <v>1437339675</v>
      </c>
      <c r="L2411" s="10">
        <f t="shared" si="223"/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224"/>
        <v>1.84E-2</v>
      </c>
      <c r="R2411" s="8">
        <f t="shared" si="225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0">
        <f t="shared" si="222"/>
        <v>42254.408275462964</v>
      </c>
      <c r="K2412">
        <v>1439027275</v>
      </c>
      <c r="L2412" s="10">
        <f t="shared" si="223"/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224"/>
        <v>0</v>
      </c>
      <c r="R2412" s="8">
        <f t="shared" si="225"/>
        <v>0</v>
      </c>
      <c r="S2412" t="str">
        <f t="shared" si="226"/>
        <v>food</v>
      </c>
      <c r="T2412" t="str">
        <f t="shared" si="227"/>
        <v>food trucks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 t="shared" si="222"/>
        <v>42241.732430555552</v>
      </c>
      <c r="K2413">
        <v>1437932082</v>
      </c>
      <c r="L2413" s="10">
        <f t="shared" si="223"/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224"/>
        <v>6.0400000000000002E-3</v>
      </c>
      <c r="R2413" s="8">
        <f t="shared" si="225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0">
        <f t="shared" si="222"/>
        <v>42700.778622685189</v>
      </c>
      <c r="K2414">
        <v>1476294073</v>
      </c>
      <c r="L2414" s="10">
        <f t="shared" si="223"/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224"/>
        <v>0</v>
      </c>
      <c r="R2414" s="8">
        <f t="shared" si="225"/>
        <v>0</v>
      </c>
      <c r="S2414" t="str">
        <f t="shared" si="226"/>
        <v>food</v>
      </c>
      <c r="T2414" t="str">
        <f t="shared" si="227"/>
        <v>food trucks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 t="shared" si="222"/>
        <v>41790.979166666664</v>
      </c>
      <c r="K2415">
        <v>1398911882</v>
      </c>
      <c r="L2415" s="10">
        <f t="shared" si="223"/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224"/>
        <v>8.3333333333333332E-3</v>
      </c>
      <c r="R2415" s="8">
        <f t="shared" si="225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 t="shared" si="222"/>
        <v>42238.165972222225</v>
      </c>
      <c r="K2416">
        <v>1436805660</v>
      </c>
      <c r="L2416" s="10">
        <f t="shared" si="223"/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224"/>
        <v>3.0666666666666665E-2</v>
      </c>
      <c r="R2416" s="8">
        <f t="shared" si="225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 t="shared" si="222"/>
        <v>42566.862800925926</v>
      </c>
      <c r="K2417">
        <v>1466023346</v>
      </c>
      <c r="L2417" s="10">
        <f t="shared" si="223"/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224"/>
        <v>5.5833333333333334E-3</v>
      </c>
      <c r="R2417" s="8">
        <f t="shared" si="225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 t="shared" si="222"/>
        <v>42077.625</v>
      </c>
      <c r="K2418">
        <v>1421343743</v>
      </c>
      <c r="L2418" s="10">
        <f t="shared" si="223"/>
        <v>42077.625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224"/>
        <v>2.5000000000000001E-4</v>
      </c>
      <c r="R2418" s="8">
        <f t="shared" si="225"/>
        <v>5</v>
      </c>
      <c r="S2418" t="str">
        <f t="shared" si="226"/>
        <v>food</v>
      </c>
      <c r="T2418" t="str">
        <f t="shared" si="227"/>
        <v>food trucks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 t="shared" si="222"/>
        <v>41861.884108796294</v>
      </c>
      <c r="K2419">
        <v>1405113187</v>
      </c>
      <c r="L2419" s="10">
        <f t="shared" si="223"/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224"/>
        <v>0</v>
      </c>
      <c r="R2419" s="8">
        <f t="shared" si="225"/>
        <v>0</v>
      </c>
      <c r="S2419" t="str">
        <f t="shared" si="226"/>
        <v>food</v>
      </c>
      <c r="T2419" t="str">
        <f t="shared" si="227"/>
        <v>food trucks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 t="shared" si="222"/>
        <v>42087.815324074079</v>
      </c>
      <c r="K2420">
        <v>1422045244</v>
      </c>
      <c r="L2420" s="10">
        <f t="shared" si="223"/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224"/>
        <v>2.0000000000000001E-4</v>
      </c>
      <c r="R2420" s="8">
        <f t="shared" si="225"/>
        <v>1</v>
      </c>
      <c r="S2420" t="str">
        <f t="shared" si="226"/>
        <v>food</v>
      </c>
      <c r="T2420" t="str">
        <f t="shared" si="227"/>
        <v>food trucks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 t="shared" si="222"/>
        <v>42053.738298611104</v>
      </c>
      <c r="K2421">
        <v>1419097389</v>
      </c>
      <c r="L2421" s="10">
        <f t="shared" si="223"/>
        <v>42053.738298611104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224"/>
        <v>0</v>
      </c>
      <c r="R2421" s="8">
        <f t="shared" si="225"/>
        <v>0</v>
      </c>
      <c r="S2421" t="str">
        <f t="shared" si="226"/>
        <v>food</v>
      </c>
      <c r="T2421" t="str">
        <f t="shared" si="227"/>
        <v>food trucks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 t="shared" si="222"/>
        <v>41953.070543981477</v>
      </c>
      <c r="K2422">
        <v>1410396095</v>
      </c>
      <c r="L2422" s="10">
        <f t="shared" si="223"/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224"/>
        <v>0.14825133372851215</v>
      </c>
      <c r="R2422" s="8">
        <f t="shared" si="225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 t="shared" si="222"/>
        <v>42056.687453703707</v>
      </c>
      <c r="K2423">
        <v>1421944196</v>
      </c>
      <c r="L2423" s="10">
        <f t="shared" si="223"/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224"/>
        <v>1.6666666666666666E-4</v>
      </c>
      <c r="R2423" s="8">
        <f t="shared" si="225"/>
        <v>1</v>
      </c>
      <c r="S2423" t="str">
        <f t="shared" si="226"/>
        <v>food</v>
      </c>
      <c r="T2423" t="str">
        <f t="shared" si="227"/>
        <v>food trucks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 t="shared" si="222"/>
        <v>42074.683287037042</v>
      </c>
      <c r="K2424">
        <v>1423502636</v>
      </c>
      <c r="L2424" s="10">
        <f t="shared" si="223"/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224"/>
        <v>2E-3</v>
      </c>
      <c r="R2424" s="8">
        <f t="shared" si="225"/>
        <v>1</v>
      </c>
      <c r="S2424" t="str">
        <f t="shared" si="226"/>
        <v>food</v>
      </c>
      <c r="T2424" t="str">
        <f t="shared" si="227"/>
        <v>food trucks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 t="shared" si="222"/>
        <v>42004.704745370371</v>
      </c>
      <c r="K2425">
        <v>1417452890</v>
      </c>
      <c r="L2425" s="10">
        <f t="shared" si="223"/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224"/>
        <v>1.3333333333333334E-4</v>
      </c>
      <c r="R2425" s="8">
        <f t="shared" si="225"/>
        <v>8</v>
      </c>
      <c r="S2425" t="str">
        <f t="shared" si="226"/>
        <v>food</v>
      </c>
      <c r="T2425" t="str">
        <f t="shared" si="227"/>
        <v>food trucks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 t="shared" si="222"/>
        <v>41939.892453703702</v>
      </c>
      <c r="K2426">
        <v>1411853108</v>
      </c>
      <c r="L2426" s="10">
        <f t="shared" si="223"/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224"/>
        <v>1.24E-2</v>
      </c>
      <c r="R2426" s="8">
        <f t="shared" si="225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 t="shared" si="222"/>
        <v>42517.919444444444</v>
      </c>
      <c r="K2427">
        <v>1463090149</v>
      </c>
      <c r="L2427" s="10">
        <f t="shared" si="223"/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224"/>
        <v>2.8571428571428574E-4</v>
      </c>
      <c r="R2427" s="8">
        <f t="shared" si="225"/>
        <v>1</v>
      </c>
      <c r="S2427" t="str">
        <f t="shared" si="226"/>
        <v>food</v>
      </c>
      <c r="T2427" t="str">
        <f t="shared" si="227"/>
        <v>food trucks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 t="shared" si="222"/>
        <v>42224.170046296291</v>
      </c>
      <c r="K2428">
        <v>1433822692</v>
      </c>
      <c r="L2428" s="10">
        <f t="shared" si="223"/>
        <v>42224.170046296291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224"/>
        <v>0</v>
      </c>
      <c r="R2428" s="8">
        <f t="shared" si="225"/>
        <v>0</v>
      </c>
      <c r="S2428" t="str">
        <f t="shared" si="226"/>
        <v>food</v>
      </c>
      <c r="T2428" t="str">
        <f t="shared" si="227"/>
        <v>food trucks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 t="shared" si="222"/>
        <v>42452.277002314819</v>
      </c>
      <c r="K2429">
        <v>1455262733</v>
      </c>
      <c r="L2429" s="10">
        <f t="shared" si="223"/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224"/>
        <v>2.0000000000000002E-5</v>
      </c>
      <c r="R2429" s="8">
        <f t="shared" si="225"/>
        <v>1</v>
      </c>
      <c r="S2429" t="str">
        <f t="shared" si="226"/>
        <v>food</v>
      </c>
      <c r="T2429" t="str">
        <f t="shared" si="227"/>
        <v>food trucks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 t="shared" si="222"/>
        <v>42075.742488425924</v>
      </c>
      <c r="K2430">
        <v>1423594151</v>
      </c>
      <c r="L2430" s="10">
        <f t="shared" si="223"/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224"/>
        <v>2.8571428571428571E-5</v>
      </c>
      <c r="R2430" s="8">
        <f t="shared" si="225"/>
        <v>1</v>
      </c>
      <c r="S2430" t="str">
        <f t="shared" si="226"/>
        <v>food</v>
      </c>
      <c r="T2430" t="str">
        <f t="shared" si="227"/>
        <v>food trucks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0">
        <f t="shared" si="222"/>
        <v>42771.697222222225</v>
      </c>
      <c r="K2431">
        <v>1483131966</v>
      </c>
      <c r="L2431" s="10">
        <f t="shared" si="223"/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224"/>
        <v>1.4321428571428572E-2</v>
      </c>
      <c r="R2431" s="8">
        <f t="shared" si="225"/>
        <v>501.25</v>
      </c>
      <c r="S2431" t="str">
        <f t="shared" si="226"/>
        <v>food</v>
      </c>
      <c r="T2431" t="str">
        <f t="shared" si="227"/>
        <v>food trucks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 t="shared" si="222"/>
        <v>42412.130833333329</v>
      </c>
      <c r="K2432">
        <v>1452654504</v>
      </c>
      <c r="L2432" s="10">
        <f t="shared" si="223"/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224"/>
        <v>7.0000000000000001E-3</v>
      </c>
      <c r="R2432" s="8">
        <f t="shared" si="225"/>
        <v>10.5</v>
      </c>
      <c r="S2432" t="str">
        <f t="shared" si="226"/>
        <v>food</v>
      </c>
      <c r="T2432" t="str">
        <f t="shared" si="227"/>
        <v>food trucks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 t="shared" si="222"/>
        <v>42549.099687499998</v>
      </c>
      <c r="K2433">
        <v>1461896613</v>
      </c>
      <c r="L2433" s="10">
        <f t="shared" si="223"/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224"/>
        <v>2.0000000000000002E-5</v>
      </c>
      <c r="R2433" s="8">
        <f t="shared" si="225"/>
        <v>1</v>
      </c>
      <c r="S2433" t="str">
        <f t="shared" si="226"/>
        <v>food</v>
      </c>
      <c r="T2433" t="str">
        <f t="shared" si="227"/>
        <v>food trucks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 t="shared" si="222"/>
        <v>42071.218715277777</v>
      </c>
      <c r="K2434">
        <v>1423199697</v>
      </c>
      <c r="L2434" s="10">
        <f t="shared" si="223"/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6">
        <f t="shared" si="224"/>
        <v>1.4285714285714287E-4</v>
      </c>
      <c r="R2434" s="8">
        <f t="shared" si="225"/>
        <v>1</v>
      </c>
      <c r="S2434" t="str">
        <f t="shared" si="226"/>
        <v>food</v>
      </c>
      <c r="T2434" t="str">
        <f t="shared" si="227"/>
        <v>food trucks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 t="shared" ref="J2435:J2498" si="228">I2435/60/60/24 + DATE(1970,1,1)</f>
        <v>42427.89980324074</v>
      </c>
      <c r="K2435">
        <v>1454016943</v>
      </c>
      <c r="L2435" s="10">
        <f t="shared" ref="L2435:L2498" si="229">I2435/60/60/24 + DATE(1970,1,1)</f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6">
        <f t="shared" ref="Q2435:Q2498" si="230">E2435/D2435</f>
        <v>0</v>
      </c>
      <c r="R2435" s="8">
        <f t="shared" ref="R2435:R2498" si="231">IFERROR(E2435/N2435,0)</f>
        <v>0</v>
      </c>
      <c r="S2435" t="str">
        <f t="shared" ref="S2435:S2498" si="232">LEFT(P2435,SEARCH("/",P2435)-1)</f>
        <v>food</v>
      </c>
      <c r="T2435" t="str">
        <f t="shared" ref="T2435:T2498" si="233">RIGHT(P2435,LEN(P2435)-SEARCH("/",P2435))</f>
        <v>food trucks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 t="shared" si="228"/>
        <v>42220.18604166666</v>
      </c>
      <c r="K2436">
        <v>1435206474</v>
      </c>
      <c r="L2436" s="10">
        <f t="shared" si="229"/>
        <v>42220.18604166666</v>
      </c>
      <c r="M2436" t="b">
        <v>0</v>
      </c>
      <c r="N2436">
        <v>2</v>
      </c>
      <c r="O2436" t="b">
        <v>0</v>
      </c>
      <c r="P2436" t="s">
        <v>8284</v>
      </c>
      <c r="Q2436" s="6">
        <f t="shared" si="230"/>
        <v>1.2999999999999999E-3</v>
      </c>
      <c r="R2436" s="8">
        <f t="shared" si="231"/>
        <v>13</v>
      </c>
      <c r="S2436" t="str">
        <f t="shared" si="232"/>
        <v>food</v>
      </c>
      <c r="T2436" t="str">
        <f t="shared" si="233"/>
        <v>food trucks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0">
        <f t="shared" si="228"/>
        <v>42282.277615740735</v>
      </c>
      <c r="K2437">
        <v>1441435186</v>
      </c>
      <c r="L2437" s="10">
        <f t="shared" si="229"/>
        <v>42282.277615740735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230"/>
        <v>4.8960000000000002E-3</v>
      </c>
      <c r="R2437" s="8">
        <f t="shared" si="231"/>
        <v>306</v>
      </c>
      <c r="S2437" t="str">
        <f t="shared" si="232"/>
        <v>food</v>
      </c>
      <c r="T2437" t="str">
        <f t="shared" si="233"/>
        <v>food trucks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0">
        <f t="shared" si="228"/>
        <v>42398.615393518514</v>
      </c>
      <c r="K2438">
        <v>1448894770</v>
      </c>
      <c r="L2438" s="10">
        <f t="shared" si="229"/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230"/>
        <v>3.8461538461538462E-4</v>
      </c>
      <c r="R2438" s="8">
        <f t="shared" si="231"/>
        <v>22.5</v>
      </c>
      <c r="S2438" t="str">
        <f t="shared" si="232"/>
        <v>food</v>
      </c>
      <c r="T2438" t="str">
        <f t="shared" si="233"/>
        <v>food trucks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 t="shared" si="228"/>
        <v>42080.75</v>
      </c>
      <c r="K2439">
        <v>1422400188</v>
      </c>
      <c r="L2439" s="10">
        <f t="shared" si="229"/>
        <v>42080.75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230"/>
        <v>0</v>
      </c>
      <c r="R2439" s="8">
        <f t="shared" si="231"/>
        <v>0</v>
      </c>
      <c r="S2439" t="str">
        <f t="shared" si="232"/>
        <v>food</v>
      </c>
      <c r="T2439" t="str">
        <f t="shared" si="233"/>
        <v>food trucks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 t="shared" si="228"/>
        <v>42345.956736111111</v>
      </c>
      <c r="K2440">
        <v>1444341462</v>
      </c>
      <c r="L2440" s="10">
        <f t="shared" si="229"/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230"/>
        <v>3.3333333333333335E-3</v>
      </c>
      <c r="R2440" s="8">
        <f t="shared" si="231"/>
        <v>50</v>
      </c>
      <c r="S2440" t="str">
        <f t="shared" si="232"/>
        <v>food</v>
      </c>
      <c r="T2440" t="str">
        <f t="shared" si="233"/>
        <v>food trucks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 t="shared" si="228"/>
        <v>42295.818622685183</v>
      </c>
      <c r="K2441">
        <v>1442605129</v>
      </c>
      <c r="L2441" s="10">
        <f t="shared" si="229"/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230"/>
        <v>0</v>
      </c>
      <c r="R2441" s="8">
        <f t="shared" si="231"/>
        <v>0</v>
      </c>
      <c r="S2441" t="str">
        <f t="shared" si="232"/>
        <v>food</v>
      </c>
      <c r="T2441" t="str">
        <f t="shared" si="233"/>
        <v>food trucks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0">
        <f t="shared" si="228"/>
        <v>42413.899456018517</v>
      </c>
      <c r="K2442">
        <v>1452807313</v>
      </c>
      <c r="L2442" s="10">
        <f t="shared" si="229"/>
        <v>42413.899456018517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230"/>
        <v>2E-3</v>
      </c>
      <c r="R2442" s="8">
        <f t="shared" si="231"/>
        <v>5</v>
      </c>
      <c r="S2442" t="str">
        <f t="shared" si="232"/>
        <v>food</v>
      </c>
      <c r="T2442" t="str">
        <f t="shared" si="233"/>
        <v>food trucks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 t="shared" si="228"/>
        <v>42208.207638888889</v>
      </c>
      <c r="K2443">
        <v>1435806054</v>
      </c>
      <c r="L2443" s="10">
        <f t="shared" si="229"/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230"/>
        <v>1.0788</v>
      </c>
      <c r="R2443" s="8">
        <f t="shared" si="231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 t="shared" si="228"/>
        <v>42082.625324074077</v>
      </c>
      <c r="K2444">
        <v>1424188828</v>
      </c>
      <c r="L2444" s="10">
        <f t="shared" si="229"/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230"/>
        <v>1.2594166666666666</v>
      </c>
      <c r="R2444" s="8">
        <f t="shared" si="231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 t="shared" si="228"/>
        <v>41866.625254629631</v>
      </c>
      <c r="K2445">
        <v>1405522822</v>
      </c>
      <c r="L2445" s="10">
        <f t="shared" si="229"/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230"/>
        <v>2.0251494999999999</v>
      </c>
      <c r="R2445" s="8">
        <f t="shared" si="231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 t="shared" si="228"/>
        <v>42515.754525462966</v>
      </c>
      <c r="K2446">
        <v>1461607591</v>
      </c>
      <c r="L2446" s="10">
        <f t="shared" si="229"/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230"/>
        <v>1.0860000000000001</v>
      </c>
      <c r="R2446" s="8">
        <f t="shared" si="231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 t="shared" si="228"/>
        <v>42273.190057870372</v>
      </c>
      <c r="K2447">
        <v>1440650021</v>
      </c>
      <c r="L2447" s="10">
        <f t="shared" si="229"/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230"/>
        <v>1.728</v>
      </c>
      <c r="R2447" s="8">
        <f t="shared" si="231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 t="shared" si="228"/>
        <v>42700.64434027778</v>
      </c>
      <c r="K2448">
        <v>1477578471</v>
      </c>
      <c r="L2448" s="10">
        <f t="shared" si="229"/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230"/>
        <v>1.6798</v>
      </c>
      <c r="R2448" s="8">
        <f t="shared" si="231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 t="shared" si="228"/>
        <v>42686.166666666672</v>
      </c>
      <c r="K2449">
        <v>1476184593</v>
      </c>
      <c r="L2449" s="10">
        <f t="shared" si="229"/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230"/>
        <v>4.2720000000000002</v>
      </c>
      <c r="R2449" s="8">
        <f t="shared" si="231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 t="shared" si="228"/>
        <v>42613.233333333337</v>
      </c>
      <c r="K2450">
        <v>1472110513</v>
      </c>
      <c r="L2450" s="10">
        <f t="shared" si="229"/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230"/>
        <v>1.075</v>
      </c>
      <c r="R2450" s="8">
        <f t="shared" si="231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 t="shared" si="228"/>
        <v>41973.184201388889</v>
      </c>
      <c r="K2451">
        <v>1414725915</v>
      </c>
      <c r="L2451" s="10">
        <f t="shared" si="229"/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230"/>
        <v>1.08</v>
      </c>
      <c r="R2451" s="8">
        <f t="shared" si="231"/>
        <v>90</v>
      </c>
      <c r="S2451" t="str">
        <f t="shared" si="232"/>
        <v>food</v>
      </c>
      <c r="T2451" t="str">
        <f t="shared" si="233"/>
        <v>small batch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 t="shared" si="228"/>
        <v>41940.132638888892</v>
      </c>
      <c r="K2452">
        <v>1411177456</v>
      </c>
      <c r="L2452" s="10">
        <f t="shared" si="229"/>
        <v>41940.132638888892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230"/>
        <v>1.0153353333333335</v>
      </c>
      <c r="R2452" s="8">
        <f t="shared" si="231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 t="shared" si="228"/>
        <v>42799.908449074079</v>
      </c>
      <c r="K2453">
        <v>1487022490</v>
      </c>
      <c r="L2453" s="10">
        <f t="shared" si="229"/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230"/>
        <v>1.1545000000000001</v>
      </c>
      <c r="R2453" s="8">
        <f t="shared" si="231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 t="shared" si="228"/>
        <v>42367.958333333328</v>
      </c>
      <c r="K2454">
        <v>1448914500</v>
      </c>
      <c r="L2454" s="10">
        <f t="shared" si="229"/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230"/>
        <v>1.335</v>
      </c>
      <c r="R2454" s="8">
        <f t="shared" si="231"/>
        <v>53.4</v>
      </c>
      <c r="S2454" t="str">
        <f t="shared" si="232"/>
        <v>food</v>
      </c>
      <c r="T2454" t="str">
        <f t="shared" si="233"/>
        <v>small batch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 t="shared" si="228"/>
        <v>42768.692233796297</v>
      </c>
      <c r="K2455">
        <v>1483461409</v>
      </c>
      <c r="L2455" s="10">
        <f t="shared" si="229"/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230"/>
        <v>1.5469999999999999</v>
      </c>
      <c r="R2455" s="8">
        <f t="shared" si="231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 t="shared" si="228"/>
        <v>42805.201481481476</v>
      </c>
      <c r="K2456">
        <v>1486183808</v>
      </c>
      <c r="L2456" s="10">
        <f t="shared" si="229"/>
        <v>42805.201481481476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230"/>
        <v>1.0084571428571429</v>
      </c>
      <c r="R2456" s="8">
        <f t="shared" si="231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 t="shared" si="228"/>
        <v>42480.781828703708</v>
      </c>
      <c r="K2457">
        <v>1458758750</v>
      </c>
      <c r="L2457" s="10">
        <f t="shared" si="229"/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230"/>
        <v>1.82</v>
      </c>
      <c r="R2457" s="8">
        <f t="shared" si="231"/>
        <v>34.125</v>
      </c>
      <c r="S2457" t="str">
        <f t="shared" si="232"/>
        <v>food</v>
      </c>
      <c r="T2457" t="str">
        <f t="shared" si="233"/>
        <v>small batch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 t="shared" si="228"/>
        <v>42791.961099537039</v>
      </c>
      <c r="K2458">
        <v>1485471839</v>
      </c>
      <c r="L2458" s="10">
        <f t="shared" si="229"/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230"/>
        <v>1.8086666666666666</v>
      </c>
      <c r="R2458" s="8">
        <f t="shared" si="231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 t="shared" si="228"/>
        <v>42453.560833333337</v>
      </c>
      <c r="K2459">
        <v>1456237656</v>
      </c>
      <c r="L2459" s="10">
        <f t="shared" si="229"/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230"/>
        <v>1.0230434782608695</v>
      </c>
      <c r="R2459" s="8">
        <f t="shared" si="231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 t="shared" si="228"/>
        <v>42530.791666666672</v>
      </c>
      <c r="K2460">
        <v>1462481718</v>
      </c>
      <c r="L2460" s="10">
        <f t="shared" si="229"/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230"/>
        <v>1.1017999999999999</v>
      </c>
      <c r="R2460" s="8">
        <f t="shared" si="231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 t="shared" si="228"/>
        <v>42452.595891203702</v>
      </c>
      <c r="K2461">
        <v>1454858285</v>
      </c>
      <c r="L2461" s="10">
        <f t="shared" si="229"/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230"/>
        <v>1.0225</v>
      </c>
      <c r="R2461" s="8">
        <f t="shared" si="231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 t="shared" si="228"/>
        <v>42738.178472222222</v>
      </c>
      <c r="K2462">
        <v>1480480167</v>
      </c>
      <c r="L2462" s="10">
        <f t="shared" si="229"/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230"/>
        <v>1.0078823529411765</v>
      </c>
      <c r="R2462" s="8">
        <f t="shared" si="231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 t="shared" si="228"/>
        <v>40817.125</v>
      </c>
      <c r="K2463">
        <v>1314577097</v>
      </c>
      <c r="L2463" s="10">
        <f t="shared" si="229"/>
        <v>40817.125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230"/>
        <v>1.038</v>
      </c>
      <c r="R2463" s="8">
        <f t="shared" si="231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 t="shared" si="228"/>
        <v>41109.186296296299</v>
      </c>
      <c r="K2464">
        <v>1340944096</v>
      </c>
      <c r="L2464" s="10">
        <f t="shared" si="229"/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230"/>
        <v>1.1070833333333334</v>
      </c>
      <c r="R2464" s="8">
        <f t="shared" si="231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 t="shared" si="228"/>
        <v>41380.791666666664</v>
      </c>
      <c r="K2465">
        <v>1362710425</v>
      </c>
      <c r="L2465" s="10">
        <f t="shared" si="229"/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230"/>
        <v>1.1625000000000001</v>
      </c>
      <c r="R2465" s="8">
        <f t="shared" si="231"/>
        <v>31</v>
      </c>
      <c r="S2465" t="str">
        <f t="shared" si="232"/>
        <v>music</v>
      </c>
      <c r="T2465" t="str">
        <f t="shared" si="233"/>
        <v>indie rock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0">
        <f t="shared" si="228"/>
        <v>42277.811805555553</v>
      </c>
      <c r="K2466">
        <v>1441143397</v>
      </c>
      <c r="L2466" s="10">
        <f t="shared" si="229"/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230"/>
        <v>1.111</v>
      </c>
      <c r="R2466" s="8">
        <f t="shared" si="231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 t="shared" si="228"/>
        <v>41175.719305555554</v>
      </c>
      <c r="K2467">
        <v>1345828548</v>
      </c>
      <c r="L2467" s="10">
        <f t="shared" si="229"/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230"/>
        <v>1.8014285714285714</v>
      </c>
      <c r="R2467" s="8">
        <f t="shared" si="231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 t="shared" si="228"/>
        <v>41403.102465277778</v>
      </c>
      <c r="K2468">
        <v>1365474453</v>
      </c>
      <c r="L2468" s="10">
        <f t="shared" si="229"/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230"/>
        <v>1</v>
      </c>
      <c r="R2468" s="8">
        <f t="shared" si="231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 t="shared" si="228"/>
        <v>41039.708333333336</v>
      </c>
      <c r="K2469">
        <v>1335473931</v>
      </c>
      <c r="L2469" s="10">
        <f t="shared" si="229"/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230"/>
        <v>1.1850000000000001</v>
      </c>
      <c r="R2469" s="8">
        <f t="shared" si="231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 t="shared" si="228"/>
        <v>41210.208333333336</v>
      </c>
      <c r="K2470">
        <v>1348285321</v>
      </c>
      <c r="L2470" s="10">
        <f t="shared" si="229"/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230"/>
        <v>1.0721700000000001</v>
      </c>
      <c r="R2470" s="8">
        <f t="shared" si="231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 t="shared" si="228"/>
        <v>40582.429733796293</v>
      </c>
      <c r="K2471">
        <v>1295000329</v>
      </c>
      <c r="L2471" s="10">
        <f t="shared" si="229"/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230"/>
        <v>1.1366666666666667</v>
      </c>
      <c r="R2471" s="8">
        <f t="shared" si="231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 t="shared" si="228"/>
        <v>41053.07471064815</v>
      </c>
      <c r="K2472">
        <v>1335232055</v>
      </c>
      <c r="L2472" s="10">
        <f t="shared" si="229"/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230"/>
        <v>1.0316400000000001</v>
      </c>
      <c r="R2472" s="8">
        <f t="shared" si="231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 t="shared" si="228"/>
        <v>40933.992962962962</v>
      </c>
      <c r="K2473">
        <v>1324079392</v>
      </c>
      <c r="L2473" s="10">
        <f t="shared" si="229"/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230"/>
        <v>1.28</v>
      </c>
      <c r="R2473" s="8">
        <f t="shared" si="231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 t="shared" si="228"/>
        <v>40425.043749999997</v>
      </c>
      <c r="K2474">
        <v>1277433980</v>
      </c>
      <c r="L2474" s="10">
        <f t="shared" si="229"/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230"/>
        <v>1.3576026666666667</v>
      </c>
      <c r="R2474" s="8">
        <f t="shared" si="231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 t="shared" si="228"/>
        <v>41223.790150462963</v>
      </c>
      <c r="K2475">
        <v>1349978269</v>
      </c>
      <c r="L2475" s="10">
        <f t="shared" si="229"/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230"/>
        <v>1</v>
      </c>
      <c r="R2475" s="8">
        <f t="shared" si="231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 t="shared" si="228"/>
        <v>40462.011296296296</v>
      </c>
      <c r="K2476">
        <v>1282868176</v>
      </c>
      <c r="L2476" s="10">
        <f t="shared" si="229"/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230"/>
        <v>1.0000360000000001</v>
      </c>
      <c r="R2476" s="8">
        <f t="shared" si="231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 t="shared" si="228"/>
        <v>40369.916666666664</v>
      </c>
      <c r="K2477">
        <v>1273647255</v>
      </c>
      <c r="L2477" s="10">
        <f t="shared" si="229"/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230"/>
        <v>1.0471999999999999</v>
      </c>
      <c r="R2477" s="8">
        <f t="shared" si="231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 t="shared" si="228"/>
        <v>41946.370023148149</v>
      </c>
      <c r="K2478">
        <v>1412149970</v>
      </c>
      <c r="L2478" s="10">
        <f t="shared" si="229"/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230"/>
        <v>1.050225</v>
      </c>
      <c r="R2478" s="8">
        <f t="shared" si="231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 t="shared" si="228"/>
        <v>41133.691493055558</v>
      </c>
      <c r="K2479">
        <v>1340901345</v>
      </c>
      <c r="L2479" s="10">
        <f t="shared" si="229"/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230"/>
        <v>1.7133333333333334</v>
      </c>
      <c r="R2479" s="8">
        <f t="shared" si="231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 t="shared" si="228"/>
        <v>41287.950381944444</v>
      </c>
      <c r="K2480">
        <v>1355525313</v>
      </c>
      <c r="L2480" s="10">
        <f t="shared" si="229"/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230"/>
        <v>1.2749999999999999</v>
      </c>
      <c r="R2480" s="8">
        <f t="shared" si="231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 t="shared" si="228"/>
        <v>41118.083333333336</v>
      </c>
      <c r="K2481">
        <v>1342545994</v>
      </c>
      <c r="L2481" s="10">
        <f t="shared" si="229"/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230"/>
        <v>1.3344333333333334</v>
      </c>
      <c r="R2481" s="8">
        <f t="shared" si="231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 t="shared" si="228"/>
        <v>42287.936157407406</v>
      </c>
      <c r="K2482">
        <v>1439332084</v>
      </c>
      <c r="L2482" s="10">
        <f t="shared" si="229"/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230"/>
        <v>1</v>
      </c>
      <c r="R2482" s="8">
        <f t="shared" si="231"/>
        <v>250</v>
      </c>
      <c r="S2482" t="str">
        <f t="shared" si="232"/>
        <v>music</v>
      </c>
      <c r="T2482" t="str">
        <f t="shared" si="233"/>
        <v>indie rock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 t="shared" si="228"/>
        <v>41029.645925925928</v>
      </c>
      <c r="K2483">
        <v>1333207808</v>
      </c>
      <c r="L2483" s="10">
        <f t="shared" si="229"/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230"/>
        <v>1.1291099999999998</v>
      </c>
      <c r="R2483" s="8">
        <f t="shared" si="231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 t="shared" si="228"/>
        <v>40756.782210648147</v>
      </c>
      <c r="K2484">
        <v>1308336383</v>
      </c>
      <c r="L2484" s="10">
        <f t="shared" si="229"/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230"/>
        <v>1.0009999999999999</v>
      </c>
      <c r="R2484" s="8">
        <f t="shared" si="231"/>
        <v>40.04</v>
      </c>
      <c r="S2484" t="str">
        <f t="shared" si="232"/>
        <v>music</v>
      </c>
      <c r="T2484" t="str">
        <f t="shared" si="233"/>
        <v>indie rock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 t="shared" si="228"/>
        <v>41030.708368055559</v>
      </c>
      <c r="K2485">
        <v>1330711203</v>
      </c>
      <c r="L2485" s="10">
        <f t="shared" si="229"/>
        <v>41030.708368055559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230"/>
        <v>1.1372727272727272</v>
      </c>
      <c r="R2485" s="8">
        <f t="shared" si="231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 t="shared" si="228"/>
        <v>40801.916701388887</v>
      </c>
      <c r="K2486">
        <v>1313532003</v>
      </c>
      <c r="L2486" s="10">
        <f t="shared" si="229"/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230"/>
        <v>1.1931742857142855</v>
      </c>
      <c r="R2486" s="8">
        <f t="shared" si="231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 t="shared" si="228"/>
        <v>40828.998599537037</v>
      </c>
      <c r="K2487">
        <v>1315439879</v>
      </c>
      <c r="L2487" s="10">
        <f t="shared" si="229"/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230"/>
        <v>1.0325</v>
      </c>
      <c r="R2487" s="8">
        <f t="shared" si="231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 t="shared" si="228"/>
        <v>41021.708055555559</v>
      </c>
      <c r="K2488">
        <v>1332521976</v>
      </c>
      <c r="L2488" s="10">
        <f t="shared" si="229"/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230"/>
        <v>2.6566666666666667</v>
      </c>
      <c r="R2488" s="8">
        <f t="shared" si="231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 t="shared" si="228"/>
        <v>41056.083298611113</v>
      </c>
      <c r="K2489">
        <v>1335491997</v>
      </c>
      <c r="L2489" s="10">
        <f t="shared" si="229"/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230"/>
        <v>1.0005066666666667</v>
      </c>
      <c r="R2489" s="8">
        <f t="shared" si="231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 t="shared" si="228"/>
        <v>40863.674861111111</v>
      </c>
      <c r="K2490">
        <v>1318864308</v>
      </c>
      <c r="L2490" s="10">
        <f t="shared" si="229"/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230"/>
        <v>1.0669999999999999</v>
      </c>
      <c r="R2490" s="8">
        <f t="shared" si="231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 t="shared" si="228"/>
        <v>41403.690266203703</v>
      </c>
      <c r="K2491">
        <v>1365525239</v>
      </c>
      <c r="L2491" s="10">
        <f t="shared" si="229"/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230"/>
        <v>1.3367142857142857</v>
      </c>
      <c r="R2491" s="8">
        <f t="shared" si="231"/>
        <v>62.38</v>
      </c>
      <c r="S2491" t="str">
        <f t="shared" si="232"/>
        <v>music</v>
      </c>
      <c r="T2491" t="str">
        <f t="shared" si="233"/>
        <v>indie rock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 t="shared" si="228"/>
        <v>41083.227731481478</v>
      </c>
      <c r="K2492">
        <v>1335245276</v>
      </c>
      <c r="L2492" s="10">
        <f t="shared" si="229"/>
        <v>41083.227731481478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230"/>
        <v>1.214</v>
      </c>
      <c r="R2492" s="8">
        <f t="shared" si="231"/>
        <v>37.9375</v>
      </c>
      <c r="S2492" t="str">
        <f t="shared" si="232"/>
        <v>music</v>
      </c>
      <c r="T2492" t="str">
        <f t="shared" si="233"/>
        <v>indie rock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 t="shared" si="228"/>
        <v>40559.07708333333</v>
      </c>
      <c r="K2493">
        <v>1293739714</v>
      </c>
      <c r="L2493" s="10">
        <f t="shared" si="229"/>
        <v>40559.07708333333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230"/>
        <v>1.032</v>
      </c>
      <c r="R2493" s="8">
        <f t="shared" si="231"/>
        <v>51.6</v>
      </c>
      <c r="S2493" t="str">
        <f t="shared" si="232"/>
        <v>music</v>
      </c>
      <c r="T2493" t="str">
        <f t="shared" si="233"/>
        <v>indie rock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 t="shared" si="228"/>
        <v>41076.415972222225</v>
      </c>
      <c r="K2494">
        <v>1335397188</v>
      </c>
      <c r="L2494" s="10">
        <f t="shared" si="229"/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230"/>
        <v>1.25</v>
      </c>
      <c r="R2494" s="8">
        <f t="shared" si="231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 t="shared" si="228"/>
        <v>41393.168287037035</v>
      </c>
      <c r="K2495">
        <v>1363320140</v>
      </c>
      <c r="L2495" s="10">
        <f t="shared" si="229"/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230"/>
        <v>1.2869999999999999</v>
      </c>
      <c r="R2495" s="8">
        <f t="shared" si="231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 t="shared" si="228"/>
        <v>41052.645185185182</v>
      </c>
      <c r="K2496">
        <v>1335194944</v>
      </c>
      <c r="L2496" s="10">
        <f t="shared" si="229"/>
        <v>41052.645185185182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230"/>
        <v>1.0100533333333332</v>
      </c>
      <c r="R2496" s="8">
        <f t="shared" si="231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 t="shared" si="228"/>
        <v>41066.946469907409</v>
      </c>
      <c r="K2497">
        <v>1336430575</v>
      </c>
      <c r="L2497" s="10">
        <f t="shared" si="229"/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230"/>
        <v>1.2753666666666665</v>
      </c>
      <c r="R2497" s="8">
        <f t="shared" si="231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 t="shared" si="228"/>
        <v>41362.954768518517</v>
      </c>
      <c r="K2498">
        <v>1361577292</v>
      </c>
      <c r="L2498" s="10">
        <f t="shared" si="229"/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6">
        <f t="shared" si="230"/>
        <v>1</v>
      </c>
      <c r="R2498" s="8">
        <f t="shared" si="231"/>
        <v>600</v>
      </c>
      <c r="S2498" t="str">
        <f t="shared" si="232"/>
        <v>music</v>
      </c>
      <c r="T2498" t="str">
        <f t="shared" si="233"/>
        <v>indie rock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 t="shared" ref="J2499:J2562" si="234">I2499/60/60/24 + DATE(1970,1,1)</f>
        <v>40760.878912037035</v>
      </c>
      <c r="K2499">
        <v>1309986338</v>
      </c>
      <c r="L2499" s="10">
        <f t="shared" ref="L2499:L2562" si="235">I2499/60/60/24 + DATE(1970,1,1)</f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6">
        <f t="shared" ref="Q2499:Q2562" si="236">E2499/D2499</f>
        <v>1.127715</v>
      </c>
      <c r="R2499" s="8">
        <f t="shared" ref="R2499:R2562" si="237">IFERROR(E2499/N2499,0)</f>
        <v>80.551071428571419</v>
      </c>
      <c r="S2499" t="str">
        <f t="shared" ref="S2499:S2562" si="238">LEFT(P2499,SEARCH("/",P2499)-1)</f>
        <v>music</v>
      </c>
      <c r="T2499" t="str">
        <f t="shared" ref="T2499:T2562" si="239">RIGHT(P2499,LEN(P2499)-SEARCH("/",P2499))</f>
        <v>indie rock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 t="shared" si="234"/>
        <v>42031.967442129629</v>
      </c>
      <c r="K2500">
        <v>1421190787</v>
      </c>
      <c r="L2500" s="10">
        <f t="shared" si="235"/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6">
        <f t="shared" si="236"/>
        <v>1.056</v>
      </c>
      <c r="R2500" s="8">
        <f t="shared" si="237"/>
        <v>52.8</v>
      </c>
      <c r="S2500" t="str">
        <f t="shared" si="238"/>
        <v>music</v>
      </c>
      <c r="T2500" t="str">
        <f t="shared" si="239"/>
        <v>indie rock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 t="shared" si="234"/>
        <v>41274.75</v>
      </c>
      <c r="K2501">
        <v>1352820837</v>
      </c>
      <c r="L2501" s="10">
        <f t="shared" si="235"/>
        <v>41274.75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236"/>
        <v>2.0262500000000001</v>
      </c>
      <c r="R2501" s="8">
        <f t="shared" si="237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 t="shared" si="234"/>
        <v>41083.772858796299</v>
      </c>
      <c r="K2502">
        <v>1337884375</v>
      </c>
      <c r="L2502" s="10">
        <f t="shared" si="235"/>
        <v>41083.772858796299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236"/>
        <v>1.1333333333333333</v>
      </c>
      <c r="R2502" s="8">
        <f t="shared" si="237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0">
        <f t="shared" si="234"/>
        <v>42274.776666666665</v>
      </c>
      <c r="K2503">
        <v>1440787104</v>
      </c>
      <c r="L2503" s="10">
        <f t="shared" si="235"/>
        <v>42274.776666666665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236"/>
        <v>2.5545454545454545E-2</v>
      </c>
      <c r="R2503" s="8">
        <f t="shared" si="237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 t="shared" si="234"/>
        <v>41903.825439814813</v>
      </c>
      <c r="K2504">
        <v>1407440918</v>
      </c>
      <c r="L2504" s="10">
        <f t="shared" si="235"/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236"/>
        <v>7.8181818181818181E-4</v>
      </c>
      <c r="R2504" s="8">
        <f t="shared" si="237"/>
        <v>17.2</v>
      </c>
      <c r="S2504" t="str">
        <f t="shared" si="238"/>
        <v>food</v>
      </c>
      <c r="T2504" t="str">
        <f t="shared" si="239"/>
        <v>restaurants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 t="shared" si="234"/>
        <v>42528.879166666666</v>
      </c>
      <c r="K2505">
        <v>1462743308</v>
      </c>
      <c r="L2505" s="10">
        <f t="shared" si="235"/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236"/>
        <v>0</v>
      </c>
      <c r="R2505" s="8">
        <f t="shared" si="237"/>
        <v>0</v>
      </c>
      <c r="S2505" t="str">
        <f t="shared" si="238"/>
        <v>food</v>
      </c>
      <c r="T2505" t="str">
        <f t="shared" si="239"/>
        <v>restaurants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 t="shared" si="234"/>
        <v>41958.057106481487</v>
      </c>
      <c r="K2506">
        <v>1413418934</v>
      </c>
      <c r="L2506" s="10">
        <f t="shared" si="235"/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236"/>
        <v>0</v>
      </c>
      <c r="R2506" s="8">
        <f t="shared" si="237"/>
        <v>0</v>
      </c>
      <c r="S2506" t="str">
        <f t="shared" si="238"/>
        <v>food</v>
      </c>
      <c r="T2506" t="str">
        <f t="shared" si="239"/>
        <v>restaurants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 t="shared" si="234"/>
        <v>42077.014074074075</v>
      </c>
      <c r="K2507">
        <v>1423704016</v>
      </c>
      <c r="L2507" s="10">
        <f t="shared" si="235"/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236"/>
        <v>0</v>
      </c>
      <c r="R2507" s="8">
        <f t="shared" si="237"/>
        <v>0</v>
      </c>
      <c r="S2507" t="str">
        <f t="shared" si="238"/>
        <v>food</v>
      </c>
      <c r="T2507" t="str">
        <f t="shared" si="239"/>
        <v>restaurants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0">
        <f t="shared" si="234"/>
        <v>42280.875</v>
      </c>
      <c r="K2508">
        <v>1441955269</v>
      </c>
      <c r="L2508" s="10">
        <f t="shared" si="235"/>
        <v>42280.875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236"/>
        <v>6.0000000000000001E-3</v>
      </c>
      <c r="R2508" s="8">
        <f t="shared" si="237"/>
        <v>15</v>
      </c>
      <c r="S2508" t="str">
        <f t="shared" si="238"/>
        <v>food</v>
      </c>
      <c r="T2508" t="str">
        <f t="shared" si="239"/>
        <v>restaurants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 t="shared" si="234"/>
        <v>42135.072962962964</v>
      </c>
      <c r="K2509">
        <v>1428716704</v>
      </c>
      <c r="L2509" s="10">
        <f t="shared" si="235"/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236"/>
        <v>0</v>
      </c>
      <c r="R2509" s="8">
        <f t="shared" si="237"/>
        <v>0</v>
      </c>
      <c r="S2509" t="str">
        <f t="shared" si="238"/>
        <v>food</v>
      </c>
      <c r="T2509" t="str">
        <f t="shared" si="239"/>
        <v>restaurants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 t="shared" si="234"/>
        <v>41865.951782407406</v>
      </c>
      <c r="K2510">
        <v>1405464634</v>
      </c>
      <c r="L2510" s="10">
        <f t="shared" si="235"/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236"/>
        <v>0</v>
      </c>
      <c r="R2510" s="8">
        <f t="shared" si="237"/>
        <v>0</v>
      </c>
      <c r="S2510" t="str">
        <f t="shared" si="238"/>
        <v>food</v>
      </c>
      <c r="T2510" t="str">
        <f t="shared" si="239"/>
        <v>restaurants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0">
        <f t="shared" si="234"/>
        <v>42114.767928240741</v>
      </c>
      <c r="K2511">
        <v>1424719549</v>
      </c>
      <c r="L2511" s="10">
        <f t="shared" si="235"/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236"/>
        <v>1.0526315789473684E-2</v>
      </c>
      <c r="R2511" s="8">
        <f t="shared" si="237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 t="shared" si="234"/>
        <v>42138.997361111105</v>
      </c>
      <c r="K2512">
        <v>1426463772</v>
      </c>
      <c r="L2512" s="10">
        <f t="shared" si="235"/>
        <v>42138.997361111105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236"/>
        <v>1.5E-3</v>
      </c>
      <c r="R2512" s="8">
        <f t="shared" si="237"/>
        <v>37.5</v>
      </c>
      <c r="S2512" t="str">
        <f t="shared" si="238"/>
        <v>food</v>
      </c>
      <c r="T2512" t="str">
        <f t="shared" si="239"/>
        <v>restaurants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0">
        <f t="shared" si="234"/>
        <v>42401.446909722217</v>
      </c>
      <c r="K2513">
        <v>1451731413</v>
      </c>
      <c r="L2513" s="10">
        <f t="shared" si="235"/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236"/>
        <v>0</v>
      </c>
      <c r="R2513" s="8">
        <f t="shared" si="237"/>
        <v>0</v>
      </c>
      <c r="S2513" t="str">
        <f t="shared" si="238"/>
        <v>food</v>
      </c>
      <c r="T2513" t="str">
        <f t="shared" si="239"/>
        <v>restaurants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 t="shared" si="234"/>
        <v>41986.876863425925</v>
      </c>
      <c r="K2514">
        <v>1417208561</v>
      </c>
      <c r="L2514" s="10">
        <f t="shared" si="235"/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236"/>
        <v>0</v>
      </c>
      <c r="R2514" s="8">
        <f t="shared" si="237"/>
        <v>0</v>
      </c>
      <c r="S2514" t="str">
        <f t="shared" si="238"/>
        <v>food</v>
      </c>
      <c r="T2514" t="str">
        <f t="shared" si="239"/>
        <v>restaurants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0">
        <f t="shared" si="234"/>
        <v>42792.00681712963</v>
      </c>
      <c r="K2515">
        <v>1482883789</v>
      </c>
      <c r="L2515" s="10">
        <f t="shared" si="235"/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236"/>
        <v>0</v>
      </c>
      <c r="R2515" s="8">
        <f t="shared" si="237"/>
        <v>0</v>
      </c>
      <c r="S2515" t="str">
        <f t="shared" si="238"/>
        <v>food</v>
      </c>
      <c r="T2515" t="str">
        <f t="shared" si="239"/>
        <v>restaurants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 t="shared" si="234"/>
        <v>41871.389780092592</v>
      </c>
      <c r="K2516">
        <v>1407057677</v>
      </c>
      <c r="L2516" s="10">
        <f t="shared" si="235"/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236"/>
        <v>1.7500000000000002E-2</v>
      </c>
      <c r="R2516" s="8">
        <f t="shared" si="237"/>
        <v>52.5</v>
      </c>
      <c r="S2516" t="str">
        <f t="shared" si="238"/>
        <v>food</v>
      </c>
      <c r="T2516" t="str">
        <f t="shared" si="239"/>
        <v>restaurants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 t="shared" si="234"/>
        <v>42057.839733796296</v>
      </c>
      <c r="K2517">
        <v>1422043753</v>
      </c>
      <c r="L2517" s="10">
        <f t="shared" si="235"/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236"/>
        <v>0.186</v>
      </c>
      <c r="R2517" s="8">
        <f t="shared" si="237"/>
        <v>77.5</v>
      </c>
      <c r="S2517" t="str">
        <f t="shared" si="238"/>
        <v>food</v>
      </c>
      <c r="T2517" t="str">
        <f t="shared" si="239"/>
        <v>restaurants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 t="shared" si="234"/>
        <v>41972.6950462963</v>
      </c>
      <c r="K2518">
        <v>1414683652</v>
      </c>
      <c r="L2518" s="10">
        <f t="shared" si="235"/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236"/>
        <v>0</v>
      </c>
      <c r="R2518" s="8">
        <f t="shared" si="237"/>
        <v>0</v>
      </c>
      <c r="S2518" t="str">
        <f t="shared" si="238"/>
        <v>food</v>
      </c>
      <c r="T2518" t="str">
        <f t="shared" si="239"/>
        <v>restaurants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0">
        <f t="shared" si="234"/>
        <v>42082.760763888888</v>
      </c>
      <c r="K2519">
        <v>1424200530</v>
      </c>
      <c r="L2519" s="10">
        <f t="shared" si="235"/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236"/>
        <v>9.8166666666666666E-2</v>
      </c>
      <c r="R2519" s="8">
        <f t="shared" si="237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 t="shared" si="234"/>
        <v>41956.722546296296</v>
      </c>
      <c r="K2520">
        <v>1413303628</v>
      </c>
      <c r="L2520" s="10">
        <f t="shared" si="235"/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236"/>
        <v>0</v>
      </c>
      <c r="R2520" s="8">
        <f t="shared" si="237"/>
        <v>0</v>
      </c>
      <c r="S2520" t="str">
        <f t="shared" si="238"/>
        <v>food</v>
      </c>
      <c r="T2520" t="str">
        <f t="shared" si="239"/>
        <v>restaurants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 t="shared" si="234"/>
        <v>41839.155138888891</v>
      </c>
      <c r="K2521">
        <v>1403149404</v>
      </c>
      <c r="L2521" s="10">
        <f t="shared" si="235"/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236"/>
        <v>4.3333333333333331E-4</v>
      </c>
      <c r="R2521" s="8">
        <f t="shared" si="237"/>
        <v>16.25</v>
      </c>
      <c r="S2521" t="str">
        <f t="shared" si="238"/>
        <v>food</v>
      </c>
      <c r="T2521" t="str">
        <f t="shared" si="239"/>
        <v>restaurants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 t="shared" si="234"/>
        <v>42658.806249999994</v>
      </c>
      <c r="K2522">
        <v>1472567085</v>
      </c>
      <c r="L2522" s="10">
        <f t="shared" si="235"/>
        <v>42658.806249999994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236"/>
        <v>0</v>
      </c>
      <c r="R2522" s="8">
        <f t="shared" si="237"/>
        <v>0</v>
      </c>
      <c r="S2522" t="str">
        <f t="shared" si="238"/>
        <v>food</v>
      </c>
      <c r="T2522" t="str">
        <f t="shared" si="239"/>
        <v>restaurants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 t="shared" si="234"/>
        <v>42290.967835648145</v>
      </c>
      <c r="K2523">
        <v>1442963621</v>
      </c>
      <c r="L2523" s="10">
        <f t="shared" si="235"/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236"/>
        <v>1.0948792000000001</v>
      </c>
      <c r="R2523" s="8">
        <f t="shared" si="237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 t="shared" si="234"/>
        <v>42482.619444444441</v>
      </c>
      <c r="K2524">
        <v>1459431960</v>
      </c>
      <c r="L2524" s="10">
        <f t="shared" si="235"/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236"/>
        <v>1</v>
      </c>
      <c r="R2524" s="8">
        <f t="shared" si="237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 t="shared" si="234"/>
        <v>41961.017268518524</v>
      </c>
      <c r="K2525">
        <v>1413674692</v>
      </c>
      <c r="L2525" s="10">
        <f t="shared" si="235"/>
        <v>41961.017268518524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236"/>
        <v>1.5644444444444445</v>
      </c>
      <c r="R2525" s="8">
        <f t="shared" si="237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 t="shared" si="234"/>
        <v>41994.1875</v>
      </c>
      <c r="K2526">
        <v>1416338557</v>
      </c>
      <c r="L2526" s="10">
        <f t="shared" si="235"/>
        <v>41994.1875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236"/>
        <v>1.016</v>
      </c>
      <c r="R2526" s="8">
        <f t="shared" si="237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 t="shared" si="234"/>
        <v>41088.844571759262</v>
      </c>
      <c r="K2527">
        <v>1338322571</v>
      </c>
      <c r="L2527" s="10">
        <f t="shared" si="235"/>
        <v>41088.844571759262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236"/>
        <v>1.00325</v>
      </c>
      <c r="R2527" s="8">
        <f t="shared" si="237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 t="shared" si="234"/>
        <v>41981.207638888889</v>
      </c>
      <c r="K2528">
        <v>1415585474</v>
      </c>
      <c r="L2528" s="10">
        <f t="shared" si="235"/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236"/>
        <v>1.1294999999999999</v>
      </c>
      <c r="R2528" s="8">
        <f t="shared" si="237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 t="shared" si="234"/>
        <v>41565.165972222225</v>
      </c>
      <c r="K2529">
        <v>1380477691</v>
      </c>
      <c r="L2529" s="10">
        <f t="shared" si="235"/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236"/>
        <v>1.02125</v>
      </c>
      <c r="R2529" s="8">
        <f t="shared" si="237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0">
        <f t="shared" si="234"/>
        <v>42236.458333333328</v>
      </c>
      <c r="K2530">
        <v>1438459303</v>
      </c>
      <c r="L2530" s="10">
        <f t="shared" si="235"/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236"/>
        <v>1.0724974999999999</v>
      </c>
      <c r="R2530" s="8">
        <f t="shared" si="237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 t="shared" si="234"/>
        <v>40993.0390625</v>
      </c>
      <c r="K2531">
        <v>1328752575</v>
      </c>
      <c r="L2531" s="10">
        <f t="shared" si="235"/>
        <v>40993.0390625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236"/>
        <v>1.0428333333333333</v>
      </c>
      <c r="R2531" s="8">
        <f t="shared" si="237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 t="shared" si="234"/>
        <v>42114.201388888891</v>
      </c>
      <c r="K2532">
        <v>1426711505</v>
      </c>
      <c r="L2532" s="10">
        <f t="shared" si="235"/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236"/>
        <v>1</v>
      </c>
      <c r="R2532" s="8">
        <f t="shared" si="237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 t="shared" si="234"/>
        <v>42231.165972222225</v>
      </c>
      <c r="K2533">
        <v>1437668354</v>
      </c>
      <c r="L2533" s="10">
        <f t="shared" si="235"/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236"/>
        <v>1.004</v>
      </c>
      <c r="R2533" s="8">
        <f t="shared" si="237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 t="shared" si="234"/>
        <v>41137.849143518521</v>
      </c>
      <c r="K2534">
        <v>1342556566</v>
      </c>
      <c r="L2534" s="10">
        <f t="shared" si="235"/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236"/>
        <v>1.26125</v>
      </c>
      <c r="R2534" s="8">
        <f t="shared" si="237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 t="shared" si="234"/>
        <v>41334.750787037039</v>
      </c>
      <c r="K2535">
        <v>1359568911</v>
      </c>
      <c r="L2535" s="10">
        <f t="shared" si="235"/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236"/>
        <v>1.1066666666666667</v>
      </c>
      <c r="R2535" s="8">
        <f t="shared" si="237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 t="shared" si="234"/>
        <v>40179.25</v>
      </c>
      <c r="K2536">
        <v>1257871712</v>
      </c>
      <c r="L2536" s="10">
        <f t="shared" si="235"/>
        <v>40179.25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236"/>
        <v>1.05</v>
      </c>
      <c r="R2536" s="8">
        <f t="shared" si="237"/>
        <v>150</v>
      </c>
      <c r="S2536" t="str">
        <f t="shared" si="238"/>
        <v>music</v>
      </c>
      <c r="T2536" t="str">
        <f t="shared" si="239"/>
        <v>classical music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 t="shared" si="234"/>
        <v>41974.832696759258</v>
      </c>
      <c r="K2537">
        <v>1414781945</v>
      </c>
      <c r="L2537" s="10">
        <f t="shared" si="235"/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236"/>
        <v>1.03775</v>
      </c>
      <c r="R2537" s="8">
        <f t="shared" si="237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 t="shared" si="234"/>
        <v>41485.106087962966</v>
      </c>
      <c r="K2538">
        <v>1373337166</v>
      </c>
      <c r="L2538" s="10">
        <f t="shared" si="235"/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236"/>
        <v>1.1599999999999999</v>
      </c>
      <c r="R2538" s="8">
        <f t="shared" si="237"/>
        <v>7.25</v>
      </c>
      <c r="S2538" t="str">
        <f t="shared" si="238"/>
        <v>music</v>
      </c>
      <c r="T2538" t="str">
        <f t="shared" si="239"/>
        <v>classical music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 t="shared" si="234"/>
        <v>40756.648784722223</v>
      </c>
      <c r="K2539">
        <v>1307028855</v>
      </c>
      <c r="L2539" s="10">
        <f t="shared" si="235"/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236"/>
        <v>1.1000000000000001</v>
      </c>
      <c r="R2539" s="8">
        <f t="shared" si="237"/>
        <v>100</v>
      </c>
      <c r="S2539" t="str">
        <f t="shared" si="238"/>
        <v>music</v>
      </c>
      <c r="T2539" t="str">
        <f t="shared" si="239"/>
        <v>classical music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 t="shared" si="234"/>
        <v>41329.207638888889</v>
      </c>
      <c r="K2540">
        <v>1359029661</v>
      </c>
      <c r="L2540" s="10">
        <f t="shared" si="235"/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236"/>
        <v>1.130176111111111</v>
      </c>
      <c r="R2540" s="8">
        <f t="shared" si="237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 t="shared" si="234"/>
        <v>42037.902222222227</v>
      </c>
      <c r="K2541">
        <v>1417729152</v>
      </c>
      <c r="L2541" s="10">
        <f t="shared" si="235"/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236"/>
        <v>1.0024999999999999</v>
      </c>
      <c r="R2541" s="8">
        <f t="shared" si="237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 t="shared" si="234"/>
        <v>40845.675011574072</v>
      </c>
      <c r="K2542">
        <v>1314720721</v>
      </c>
      <c r="L2542" s="10">
        <f t="shared" si="235"/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236"/>
        <v>1.034</v>
      </c>
      <c r="R2542" s="8">
        <f t="shared" si="237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0">
        <f t="shared" si="234"/>
        <v>41543.449282407404</v>
      </c>
      <c r="K2543">
        <v>1375008418</v>
      </c>
      <c r="L2543" s="10">
        <f t="shared" si="235"/>
        <v>41543.449282407404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236"/>
        <v>1.0702857142857143</v>
      </c>
      <c r="R2543" s="8">
        <f t="shared" si="237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 t="shared" si="234"/>
        <v>41548.165972222225</v>
      </c>
      <c r="K2544">
        <v>1377252857</v>
      </c>
      <c r="L2544" s="10">
        <f t="shared" si="235"/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236"/>
        <v>1.0357142857142858</v>
      </c>
      <c r="R2544" s="8">
        <f t="shared" si="237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 t="shared" si="234"/>
        <v>40545.125</v>
      </c>
      <c r="K2545">
        <v>1291257298</v>
      </c>
      <c r="L2545" s="10">
        <f t="shared" si="235"/>
        <v>40545.125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236"/>
        <v>1.5640000000000001</v>
      </c>
      <c r="R2545" s="8">
        <f t="shared" si="237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 t="shared" si="234"/>
        <v>41098.520474537036</v>
      </c>
      <c r="K2546">
        <v>1339158569</v>
      </c>
      <c r="L2546" s="10">
        <f t="shared" si="235"/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236"/>
        <v>1.0082</v>
      </c>
      <c r="R2546" s="8">
        <f t="shared" si="237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 t="shared" si="234"/>
        <v>42062.020833333328</v>
      </c>
      <c r="K2547">
        <v>1421983138</v>
      </c>
      <c r="L2547" s="10">
        <f t="shared" si="235"/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236"/>
        <v>1.9530000000000001</v>
      </c>
      <c r="R2547" s="8">
        <f t="shared" si="237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 t="shared" si="234"/>
        <v>41552.208333333336</v>
      </c>
      <c r="K2548">
        <v>1378586179</v>
      </c>
      <c r="L2548" s="10">
        <f t="shared" si="235"/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236"/>
        <v>1.1171428571428572</v>
      </c>
      <c r="R2548" s="8">
        <f t="shared" si="237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 t="shared" si="234"/>
        <v>41003.731516203705</v>
      </c>
      <c r="K2549">
        <v>1330972403</v>
      </c>
      <c r="L2549" s="10">
        <f t="shared" si="235"/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236"/>
        <v>1.1985454545454546</v>
      </c>
      <c r="R2549" s="8">
        <f t="shared" si="237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0">
        <f t="shared" si="234"/>
        <v>42643.185416666667</v>
      </c>
      <c r="K2550">
        <v>1473087637</v>
      </c>
      <c r="L2550" s="10">
        <f t="shared" si="235"/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236"/>
        <v>1.0185</v>
      </c>
      <c r="R2550" s="8">
        <f t="shared" si="237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0">
        <f t="shared" si="234"/>
        <v>41425.708333333336</v>
      </c>
      <c r="K2551">
        <v>1366999870</v>
      </c>
      <c r="L2551" s="10">
        <f t="shared" si="235"/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236"/>
        <v>1.0280254777070064</v>
      </c>
      <c r="R2551" s="8">
        <f t="shared" si="237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 t="shared" si="234"/>
        <v>42285.165972222225</v>
      </c>
      <c r="K2552">
        <v>1439392406</v>
      </c>
      <c r="L2552" s="10">
        <f t="shared" si="235"/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236"/>
        <v>1.0084615384615385</v>
      </c>
      <c r="R2552" s="8">
        <f t="shared" si="237"/>
        <v>43.7</v>
      </c>
      <c r="S2552" t="str">
        <f t="shared" si="238"/>
        <v>music</v>
      </c>
      <c r="T2552" t="str">
        <f t="shared" si="239"/>
        <v>classical music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 t="shared" si="234"/>
        <v>40989.866666666669</v>
      </c>
      <c r="K2553">
        <v>1329890585</v>
      </c>
      <c r="L2553" s="10">
        <f t="shared" si="235"/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236"/>
        <v>1.0273469387755103</v>
      </c>
      <c r="R2553" s="8">
        <f t="shared" si="237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 t="shared" si="234"/>
        <v>42799.809965277775</v>
      </c>
      <c r="K2554">
        <v>1486149981</v>
      </c>
      <c r="L2554" s="10">
        <f t="shared" si="235"/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236"/>
        <v>1.0649999999999999</v>
      </c>
      <c r="R2554" s="8">
        <f t="shared" si="237"/>
        <v>177.5</v>
      </c>
      <c r="S2554" t="str">
        <f t="shared" si="238"/>
        <v>music</v>
      </c>
      <c r="T2554" t="str">
        <f t="shared" si="239"/>
        <v>classical music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 t="shared" si="234"/>
        <v>41173.199155092596</v>
      </c>
      <c r="K2555">
        <v>1343018807</v>
      </c>
      <c r="L2555" s="10">
        <f t="shared" si="235"/>
        <v>41173.199155092596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236"/>
        <v>1.5553333333333332</v>
      </c>
      <c r="R2555" s="8">
        <f t="shared" si="237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 t="shared" si="234"/>
        <v>42156.165972222225</v>
      </c>
      <c r="K2556">
        <v>1430445163</v>
      </c>
      <c r="L2556" s="10">
        <f t="shared" si="235"/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236"/>
        <v>1.228</v>
      </c>
      <c r="R2556" s="8">
        <f t="shared" si="237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 t="shared" si="234"/>
        <v>41057.655011574076</v>
      </c>
      <c r="K2557">
        <v>1335541393</v>
      </c>
      <c r="L2557" s="10">
        <f t="shared" si="235"/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236"/>
        <v>1.0734999999999999</v>
      </c>
      <c r="R2557" s="8">
        <f t="shared" si="237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 t="shared" si="234"/>
        <v>41267.991400462961</v>
      </c>
      <c r="K2558">
        <v>1352504857</v>
      </c>
      <c r="L2558" s="10">
        <f t="shared" si="235"/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236"/>
        <v>1.0550335570469798</v>
      </c>
      <c r="R2558" s="8">
        <f t="shared" si="237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0">
        <f t="shared" si="234"/>
        <v>41774.745208333334</v>
      </c>
      <c r="K2559">
        <v>1397584386</v>
      </c>
      <c r="L2559" s="10">
        <f t="shared" si="235"/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236"/>
        <v>1.1844444444444444</v>
      </c>
      <c r="R2559" s="8">
        <f t="shared" si="237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0">
        <f t="shared" si="234"/>
        <v>42125.582638888889</v>
      </c>
      <c r="K2560">
        <v>1427747906</v>
      </c>
      <c r="L2560" s="10">
        <f t="shared" si="235"/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236"/>
        <v>1.0888</v>
      </c>
      <c r="R2560" s="8">
        <f t="shared" si="237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 t="shared" si="234"/>
        <v>40862.817361111112</v>
      </c>
      <c r="K2561">
        <v>1318539484</v>
      </c>
      <c r="L2561" s="10">
        <f t="shared" si="235"/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236"/>
        <v>1.1125</v>
      </c>
      <c r="R2561" s="8">
        <f t="shared" si="237"/>
        <v>35.6</v>
      </c>
      <c r="S2561" t="str">
        <f t="shared" si="238"/>
        <v>music</v>
      </c>
      <c r="T2561" t="str">
        <f t="shared" si="239"/>
        <v>classical music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0">
        <f t="shared" si="234"/>
        <v>42069.951087962967</v>
      </c>
      <c r="K2562">
        <v>1423090174</v>
      </c>
      <c r="L2562" s="10">
        <f t="shared" si="235"/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6">
        <f t="shared" si="236"/>
        <v>1.0009999999999999</v>
      </c>
      <c r="R2562" s="8">
        <f t="shared" si="237"/>
        <v>143</v>
      </c>
      <c r="S2562" t="str">
        <f t="shared" si="238"/>
        <v>music</v>
      </c>
      <c r="T2562" t="str">
        <f t="shared" si="239"/>
        <v>classical music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0">
        <f t="shared" ref="J2563:J2626" si="240">I2563/60/60/24 + DATE(1970,1,1)</f>
        <v>42290.528807870374</v>
      </c>
      <c r="K2563">
        <v>1442148089</v>
      </c>
      <c r="L2563" s="10">
        <f t="shared" ref="L2563:L2626" si="241">I2563/60/60/24 + DATE(1970,1,1)</f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6">
        <f t="shared" ref="Q2563:Q2626" si="242">E2563/D2563</f>
        <v>0</v>
      </c>
      <c r="R2563" s="8">
        <f t="shared" ref="R2563:R2626" si="243">IFERROR(E2563/N2563,0)</f>
        <v>0</v>
      </c>
      <c r="S2563" t="str">
        <f t="shared" ref="S2563:S2626" si="244">LEFT(P2563,SEARCH("/",P2563)-1)</f>
        <v>food</v>
      </c>
      <c r="T2563" t="str">
        <f t="shared" ref="T2563:T2626" si="245">RIGHT(P2563,LEN(P2563)-SEARCH("/",P2563))</f>
        <v>food trucks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0">
        <f t="shared" si="240"/>
        <v>42654.524756944447</v>
      </c>
      <c r="K2564">
        <v>1471005339</v>
      </c>
      <c r="L2564" s="10">
        <f t="shared" si="241"/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6">
        <f t="shared" si="242"/>
        <v>7.4999999999999997E-3</v>
      </c>
      <c r="R2564" s="8">
        <f t="shared" si="243"/>
        <v>25</v>
      </c>
      <c r="S2564" t="str">
        <f t="shared" si="244"/>
        <v>food</v>
      </c>
      <c r="T2564" t="str">
        <f t="shared" si="245"/>
        <v>food trucks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 t="shared" si="240"/>
        <v>42215.139479166668</v>
      </c>
      <c r="K2565">
        <v>1433042451</v>
      </c>
      <c r="L2565" s="10">
        <f t="shared" si="241"/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242"/>
        <v>0</v>
      </c>
      <c r="R2565" s="8">
        <f t="shared" si="243"/>
        <v>0</v>
      </c>
      <c r="S2565" t="str">
        <f t="shared" si="244"/>
        <v>food</v>
      </c>
      <c r="T2565" t="str">
        <f t="shared" si="245"/>
        <v>food trucks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0">
        <f t="shared" si="240"/>
        <v>41852.040497685186</v>
      </c>
      <c r="K2566">
        <v>1404262699</v>
      </c>
      <c r="L2566" s="10">
        <f t="shared" si="241"/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242"/>
        <v>0</v>
      </c>
      <c r="R2566" s="8">
        <f t="shared" si="243"/>
        <v>0</v>
      </c>
      <c r="S2566" t="str">
        <f t="shared" si="244"/>
        <v>food</v>
      </c>
      <c r="T2566" t="str">
        <f t="shared" si="245"/>
        <v>food trucks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 t="shared" si="240"/>
        <v>42499.868055555555</v>
      </c>
      <c r="K2567">
        <v>1457710589</v>
      </c>
      <c r="L2567" s="10">
        <f t="shared" si="241"/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242"/>
        <v>0.01</v>
      </c>
      <c r="R2567" s="8">
        <f t="shared" si="243"/>
        <v>100</v>
      </c>
      <c r="S2567" t="str">
        <f t="shared" si="244"/>
        <v>food</v>
      </c>
      <c r="T2567" t="str">
        <f t="shared" si="245"/>
        <v>food trucks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 t="shared" si="240"/>
        <v>41872.980879629627</v>
      </c>
      <c r="K2568">
        <v>1406071948</v>
      </c>
      <c r="L2568" s="10">
        <f t="shared" si="241"/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242"/>
        <v>0</v>
      </c>
      <c r="R2568" s="8">
        <f t="shared" si="243"/>
        <v>0</v>
      </c>
      <c r="S2568" t="str">
        <f t="shared" si="244"/>
        <v>food</v>
      </c>
      <c r="T2568" t="str">
        <f t="shared" si="245"/>
        <v>food trucks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 t="shared" si="240"/>
        <v>42117.878912037035</v>
      </c>
      <c r="K2569">
        <v>1427231138</v>
      </c>
      <c r="L2569" s="10">
        <f t="shared" si="241"/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242"/>
        <v>2.6666666666666666E-3</v>
      </c>
      <c r="R2569" s="8">
        <f t="shared" si="243"/>
        <v>60</v>
      </c>
      <c r="S2569" t="str">
        <f t="shared" si="244"/>
        <v>food</v>
      </c>
      <c r="T2569" t="str">
        <f t="shared" si="245"/>
        <v>food trucks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0">
        <f t="shared" si="240"/>
        <v>42614.666597222225</v>
      </c>
      <c r="K2570">
        <v>1470153594</v>
      </c>
      <c r="L2570" s="10">
        <f t="shared" si="241"/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242"/>
        <v>5.0000000000000001E-3</v>
      </c>
      <c r="R2570" s="8">
        <f t="shared" si="243"/>
        <v>50</v>
      </c>
      <c r="S2570" t="str">
        <f t="shared" si="244"/>
        <v>food</v>
      </c>
      <c r="T2570" t="str">
        <f t="shared" si="245"/>
        <v>food trucks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 t="shared" si="240"/>
        <v>42264.105462962965</v>
      </c>
      <c r="K2571">
        <v>1439865112</v>
      </c>
      <c r="L2571" s="10">
        <f t="shared" si="241"/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242"/>
        <v>2.2307692307692306E-2</v>
      </c>
      <c r="R2571" s="8">
        <f t="shared" si="243"/>
        <v>72.5</v>
      </c>
      <c r="S2571" t="str">
        <f t="shared" si="244"/>
        <v>food</v>
      </c>
      <c r="T2571" t="str">
        <f t="shared" si="245"/>
        <v>food trucks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 t="shared" si="240"/>
        <v>42774.903182870374</v>
      </c>
      <c r="K2572">
        <v>1483998035</v>
      </c>
      <c r="L2572" s="10">
        <f t="shared" si="241"/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242"/>
        <v>8.4285714285714294E-3</v>
      </c>
      <c r="R2572" s="8">
        <f t="shared" si="243"/>
        <v>29.5</v>
      </c>
      <c r="S2572" t="str">
        <f t="shared" si="244"/>
        <v>food</v>
      </c>
      <c r="T2572" t="str">
        <f t="shared" si="245"/>
        <v>food trucks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0">
        <f t="shared" si="240"/>
        <v>42509.341678240744</v>
      </c>
      <c r="K2573">
        <v>1458461521</v>
      </c>
      <c r="L2573" s="10">
        <f t="shared" si="241"/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242"/>
        <v>2.5000000000000001E-3</v>
      </c>
      <c r="R2573" s="8">
        <f t="shared" si="243"/>
        <v>62.5</v>
      </c>
      <c r="S2573" t="str">
        <f t="shared" si="244"/>
        <v>food</v>
      </c>
      <c r="T2573" t="str">
        <f t="shared" si="245"/>
        <v>food trucks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 t="shared" si="240"/>
        <v>42107.119409722218</v>
      </c>
      <c r="K2574">
        <v>1426301517</v>
      </c>
      <c r="L2574" s="10">
        <f t="shared" si="241"/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242"/>
        <v>0</v>
      </c>
      <c r="R2574" s="8">
        <f t="shared" si="243"/>
        <v>0</v>
      </c>
      <c r="S2574" t="str">
        <f t="shared" si="244"/>
        <v>food</v>
      </c>
      <c r="T2574" t="str">
        <f t="shared" si="245"/>
        <v>food trucks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 t="shared" si="240"/>
        <v>41874.592002314814</v>
      </c>
      <c r="K2575">
        <v>1404915149</v>
      </c>
      <c r="L2575" s="10">
        <f t="shared" si="241"/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242"/>
        <v>0</v>
      </c>
      <c r="R2575" s="8">
        <f t="shared" si="243"/>
        <v>0</v>
      </c>
      <c r="S2575" t="str">
        <f t="shared" si="244"/>
        <v>food</v>
      </c>
      <c r="T2575" t="str">
        <f t="shared" si="245"/>
        <v>food trucks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 t="shared" si="240"/>
        <v>42508.825752314813</v>
      </c>
      <c r="K2576">
        <v>1461786545</v>
      </c>
      <c r="L2576" s="10">
        <f t="shared" si="241"/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242"/>
        <v>0</v>
      </c>
      <c r="R2576" s="8">
        <f t="shared" si="243"/>
        <v>0</v>
      </c>
      <c r="S2576" t="str">
        <f t="shared" si="244"/>
        <v>food</v>
      </c>
      <c r="T2576" t="str">
        <f t="shared" si="245"/>
        <v>food trucks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 t="shared" si="240"/>
        <v>42016.108726851846</v>
      </c>
      <c r="K2577">
        <v>1418438194</v>
      </c>
      <c r="L2577" s="10">
        <f t="shared" si="241"/>
        <v>42016.108726851846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242"/>
        <v>0</v>
      </c>
      <c r="R2577" s="8">
        <f t="shared" si="243"/>
        <v>0</v>
      </c>
      <c r="S2577" t="str">
        <f t="shared" si="244"/>
        <v>food</v>
      </c>
      <c r="T2577" t="str">
        <f t="shared" si="245"/>
        <v>food trucks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 t="shared" si="240"/>
        <v>42104.968136574069</v>
      </c>
      <c r="K2578">
        <v>1424823247</v>
      </c>
      <c r="L2578" s="10">
        <f t="shared" si="241"/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242"/>
        <v>0</v>
      </c>
      <c r="R2578" s="8">
        <f t="shared" si="243"/>
        <v>0</v>
      </c>
      <c r="S2578" t="str">
        <f t="shared" si="244"/>
        <v>food</v>
      </c>
      <c r="T2578" t="str">
        <f t="shared" si="245"/>
        <v>food trucks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 t="shared" si="240"/>
        <v>41855.820567129631</v>
      </c>
      <c r="K2579">
        <v>1405021297</v>
      </c>
      <c r="L2579" s="10">
        <f t="shared" si="241"/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242"/>
        <v>0</v>
      </c>
      <c r="R2579" s="8">
        <f t="shared" si="243"/>
        <v>0</v>
      </c>
      <c r="S2579" t="str">
        <f t="shared" si="244"/>
        <v>food</v>
      </c>
      <c r="T2579" t="str">
        <f t="shared" si="245"/>
        <v>food trucks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 t="shared" si="240"/>
        <v>42286.708333333328</v>
      </c>
      <c r="K2580">
        <v>1440203579</v>
      </c>
      <c r="L2580" s="10">
        <f t="shared" si="241"/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242"/>
        <v>0</v>
      </c>
      <c r="R2580" s="8">
        <f t="shared" si="243"/>
        <v>0</v>
      </c>
      <c r="S2580" t="str">
        <f t="shared" si="244"/>
        <v>food</v>
      </c>
      <c r="T2580" t="str">
        <f t="shared" si="245"/>
        <v>food trucks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 t="shared" si="240"/>
        <v>41897.829895833333</v>
      </c>
      <c r="K2581">
        <v>1405626903</v>
      </c>
      <c r="L2581" s="10">
        <f t="shared" si="241"/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242"/>
        <v>1.3849999999999999E-3</v>
      </c>
      <c r="R2581" s="8">
        <f t="shared" si="243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 t="shared" si="240"/>
        <v>42140.125</v>
      </c>
      <c r="K2582">
        <v>1429170603</v>
      </c>
      <c r="L2582" s="10">
        <f t="shared" si="241"/>
        <v>42140.125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242"/>
        <v>6.0000000000000001E-3</v>
      </c>
      <c r="R2582" s="8">
        <f t="shared" si="243"/>
        <v>25.5</v>
      </c>
      <c r="S2582" t="str">
        <f t="shared" si="244"/>
        <v>food</v>
      </c>
      <c r="T2582" t="str">
        <f t="shared" si="245"/>
        <v>food trucks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 t="shared" si="240"/>
        <v>42324.670115740737</v>
      </c>
      <c r="K2583">
        <v>1445094298</v>
      </c>
      <c r="L2583" s="10">
        <f t="shared" si="241"/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242"/>
        <v>0.106</v>
      </c>
      <c r="R2583" s="8">
        <f t="shared" si="243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 t="shared" si="240"/>
        <v>42672.988819444443</v>
      </c>
      <c r="K2584">
        <v>1475192634</v>
      </c>
      <c r="L2584" s="10">
        <f t="shared" si="241"/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242"/>
        <v>1.1111111111111112E-5</v>
      </c>
      <c r="R2584" s="8">
        <f t="shared" si="243"/>
        <v>1</v>
      </c>
      <c r="S2584" t="str">
        <f t="shared" si="244"/>
        <v>food</v>
      </c>
      <c r="T2584" t="str">
        <f t="shared" si="245"/>
        <v>food trucks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 t="shared" si="240"/>
        <v>42079.727777777778</v>
      </c>
      <c r="K2585">
        <v>1421346480</v>
      </c>
      <c r="L2585" s="10">
        <f t="shared" si="241"/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242"/>
        <v>5.0000000000000001E-3</v>
      </c>
      <c r="R2585" s="8">
        <f t="shared" si="243"/>
        <v>1</v>
      </c>
      <c r="S2585" t="str">
        <f t="shared" si="244"/>
        <v>food</v>
      </c>
      <c r="T2585" t="str">
        <f t="shared" si="245"/>
        <v>food trucks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 t="shared" si="240"/>
        <v>42170.173252314817</v>
      </c>
      <c r="K2586">
        <v>1431749369</v>
      </c>
      <c r="L2586" s="10">
        <f t="shared" si="241"/>
        <v>42170.173252314817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242"/>
        <v>0</v>
      </c>
      <c r="R2586" s="8">
        <f t="shared" si="243"/>
        <v>0</v>
      </c>
      <c r="S2586" t="str">
        <f t="shared" si="244"/>
        <v>food</v>
      </c>
      <c r="T2586" t="str">
        <f t="shared" si="245"/>
        <v>food trucks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 t="shared" si="240"/>
        <v>41825.963333333333</v>
      </c>
      <c r="K2587">
        <v>1402009632</v>
      </c>
      <c r="L2587" s="10">
        <f t="shared" si="241"/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242"/>
        <v>1.6666666666666668E-3</v>
      </c>
      <c r="R2587" s="8">
        <f t="shared" si="243"/>
        <v>50</v>
      </c>
      <c r="S2587" t="str">
        <f t="shared" si="244"/>
        <v>food</v>
      </c>
      <c r="T2587" t="str">
        <f t="shared" si="245"/>
        <v>food trucks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0">
        <f t="shared" si="240"/>
        <v>42363.330277777779</v>
      </c>
      <c r="K2588">
        <v>1448438136</v>
      </c>
      <c r="L2588" s="10">
        <f t="shared" si="241"/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242"/>
        <v>1.6666666666666668E-3</v>
      </c>
      <c r="R2588" s="8">
        <f t="shared" si="243"/>
        <v>5</v>
      </c>
      <c r="S2588" t="str">
        <f t="shared" si="244"/>
        <v>food</v>
      </c>
      <c r="T2588" t="str">
        <f t="shared" si="245"/>
        <v>food trucks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 t="shared" si="240"/>
        <v>42368.675381944442</v>
      </c>
      <c r="K2589">
        <v>1448899953</v>
      </c>
      <c r="L2589" s="10">
        <f t="shared" si="241"/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242"/>
        <v>2.4340000000000001E-2</v>
      </c>
      <c r="R2589" s="8">
        <f t="shared" si="243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 t="shared" si="240"/>
        <v>42094.551388888889</v>
      </c>
      <c r="K2590">
        <v>1423325626</v>
      </c>
      <c r="L2590" s="10">
        <f t="shared" si="241"/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242"/>
        <v>3.8833333333333331E-2</v>
      </c>
      <c r="R2590" s="8">
        <f t="shared" si="243"/>
        <v>29.125</v>
      </c>
      <c r="S2590" t="str">
        <f t="shared" si="244"/>
        <v>food</v>
      </c>
      <c r="T2590" t="str">
        <f t="shared" si="245"/>
        <v>food trucks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0">
        <f t="shared" si="240"/>
        <v>42452.494525462964</v>
      </c>
      <c r="K2591">
        <v>1456145527</v>
      </c>
      <c r="L2591" s="10">
        <f t="shared" si="241"/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242"/>
        <v>1E-4</v>
      </c>
      <c r="R2591" s="8">
        <f t="shared" si="243"/>
        <v>5</v>
      </c>
      <c r="S2591" t="str">
        <f t="shared" si="244"/>
        <v>food</v>
      </c>
      <c r="T2591" t="str">
        <f t="shared" si="245"/>
        <v>food trucks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0">
        <f t="shared" si="240"/>
        <v>42395.589085648149</v>
      </c>
      <c r="K2592">
        <v>1453212497</v>
      </c>
      <c r="L2592" s="10">
        <f t="shared" si="241"/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242"/>
        <v>0</v>
      </c>
      <c r="R2592" s="8">
        <f t="shared" si="243"/>
        <v>0</v>
      </c>
      <c r="S2592" t="str">
        <f t="shared" si="244"/>
        <v>food</v>
      </c>
      <c r="T2592" t="str">
        <f t="shared" si="245"/>
        <v>food trucks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 t="shared" si="240"/>
        <v>42442.864861111113</v>
      </c>
      <c r="K2593">
        <v>1452721524</v>
      </c>
      <c r="L2593" s="10">
        <f t="shared" si="241"/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242"/>
        <v>1.7333333333333333E-2</v>
      </c>
      <c r="R2593" s="8">
        <f t="shared" si="243"/>
        <v>13</v>
      </c>
      <c r="S2593" t="str">
        <f t="shared" si="244"/>
        <v>food</v>
      </c>
      <c r="T2593" t="str">
        <f t="shared" si="245"/>
        <v>food trucks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 t="shared" si="240"/>
        <v>41917.801168981481</v>
      </c>
      <c r="K2594">
        <v>1409944421</v>
      </c>
      <c r="L2594" s="10">
        <f t="shared" si="241"/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242"/>
        <v>1.6666666666666668E-3</v>
      </c>
      <c r="R2594" s="8">
        <f t="shared" si="243"/>
        <v>50</v>
      </c>
      <c r="S2594" t="str">
        <f t="shared" si="244"/>
        <v>food</v>
      </c>
      <c r="T2594" t="str">
        <f t="shared" si="245"/>
        <v>food trucks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 t="shared" si="240"/>
        <v>42119.84520833334</v>
      </c>
      <c r="K2595">
        <v>1427401026</v>
      </c>
      <c r="L2595" s="10">
        <f t="shared" si="241"/>
        <v>42119.84520833334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242"/>
        <v>0</v>
      </c>
      <c r="R2595" s="8">
        <f t="shared" si="243"/>
        <v>0</v>
      </c>
      <c r="S2595" t="str">
        <f t="shared" si="244"/>
        <v>food</v>
      </c>
      <c r="T2595" t="str">
        <f t="shared" si="245"/>
        <v>food trucks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 t="shared" si="240"/>
        <v>41858.967916666668</v>
      </c>
      <c r="K2596">
        <v>1404861228</v>
      </c>
      <c r="L2596" s="10">
        <f t="shared" si="241"/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242"/>
        <v>1.2500000000000001E-5</v>
      </c>
      <c r="R2596" s="8">
        <f t="shared" si="243"/>
        <v>1</v>
      </c>
      <c r="S2596" t="str">
        <f t="shared" si="244"/>
        <v>food</v>
      </c>
      <c r="T2596" t="str">
        <f t="shared" si="245"/>
        <v>food trucks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 t="shared" si="240"/>
        <v>42790.244212962964</v>
      </c>
      <c r="K2597">
        <v>1485323500</v>
      </c>
      <c r="L2597" s="10">
        <f t="shared" si="241"/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242"/>
        <v>0.12166666666666667</v>
      </c>
      <c r="R2597" s="8">
        <f t="shared" si="243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0">
        <f t="shared" si="240"/>
        <v>41858.664456018516</v>
      </c>
      <c r="K2598">
        <v>1404835009</v>
      </c>
      <c r="L2598" s="10">
        <f t="shared" si="241"/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242"/>
        <v>0.23588571428571428</v>
      </c>
      <c r="R2598" s="8">
        <f t="shared" si="243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0">
        <f t="shared" si="240"/>
        <v>42540.341631944444</v>
      </c>
      <c r="K2599">
        <v>1463731917</v>
      </c>
      <c r="L2599" s="10">
        <f t="shared" si="241"/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242"/>
        <v>5.6666666666666664E-2</v>
      </c>
      <c r="R2599" s="8">
        <f t="shared" si="243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 t="shared" si="240"/>
        <v>42270.840289351851</v>
      </c>
      <c r="K2600">
        <v>1440447001</v>
      </c>
      <c r="L2600" s="10">
        <f t="shared" si="241"/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242"/>
        <v>0.39</v>
      </c>
      <c r="R2600" s="8">
        <f t="shared" si="243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 t="shared" si="240"/>
        <v>41854.754016203704</v>
      </c>
      <c r="K2601">
        <v>1403201147</v>
      </c>
      <c r="L2601" s="10">
        <f t="shared" si="241"/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242"/>
        <v>9.9546510341776348E-3</v>
      </c>
      <c r="R2601" s="8">
        <f t="shared" si="243"/>
        <v>18</v>
      </c>
      <c r="S2601" t="str">
        <f t="shared" si="244"/>
        <v>food</v>
      </c>
      <c r="T2601" t="str">
        <f t="shared" si="245"/>
        <v>food trucks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 t="shared" si="240"/>
        <v>42454.858796296292</v>
      </c>
      <c r="K2602">
        <v>1453757800</v>
      </c>
      <c r="L2602" s="10">
        <f t="shared" si="241"/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242"/>
        <v>6.9320000000000007E-2</v>
      </c>
      <c r="R2602" s="8">
        <f t="shared" si="243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 t="shared" si="240"/>
        <v>41165.165972222225</v>
      </c>
      <c r="K2603">
        <v>1346276349</v>
      </c>
      <c r="L2603" s="10">
        <f t="shared" si="241"/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242"/>
        <v>6.6139999999999999</v>
      </c>
      <c r="R2603" s="8">
        <f t="shared" si="243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 t="shared" si="240"/>
        <v>41955.888888888891</v>
      </c>
      <c r="K2604">
        <v>1412358968</v>
      </c>
      <c r="L2604" s="10">
        <f t="shared" si="241"/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242"/>
        <v>3.2609166666666667</v>
      </c>
      <c r="R2604" s="8">
        <f t="shared" si="243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 t="shared" si="240"/>
        <v>41631.912662037037</v>
      </c>
      <c r="K2605">
        <v>1386626054</v>
      </c>
      <c r="L2605" s="10">
        <f t="shared" si="241"/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242"/>
        <v>1.0148571428571429</v>
      </c>
      <c r="R2605" s="8">
        <f t="shared" si="243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 t="shared" si="240"/>
        <v>41028.051192129627</v>
      </c>
      <c r="K2606">
        <v>1333070023</v>
      </c>
      <c r="L2606" s="10">
        <f t="shared" si="241"/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242"/>
        <v>1.0421799999999999</v>
      </c>
      <c r="R2606" s="8">
        <f t="shared" si="243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 t="shared" si="240"/>
        <v>42538.541550925926</v>
      </c>
      <c r="K2607">
        <v>1463576390</v>
      </c>
      <c r="L2607" s="10">
        <f t="shared" si="241"/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242"/>
        <v>1.0742157000000001</v>
      </c>
      <c r="R2607" s="8">
        <f t="shared" si="243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 t="shared" si="240"/>
        <v>41758.712754629632</v>
      </c>
      <c r="K2608">
        <v>1396026382</v>
      </c>
      <c r="L2608" s="10">
        <f t="shared" si="241"/>
        <v>41758.712754629632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242"/>
        <v>1.1005454545454545</v>
      </c>
      <c r="R2608" s="8">
        <f t="shared" si="243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 t="shared" si="240"/>
        <v>42228.083333333328</v>
      </c>
      <c r="K2609">
        <v>1435611572</v>
      </c>
      <c r="L2609" s="10">
        <f t="shared" si="241"/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242"/>
        <v>4.077</v>
      </c>
      <c r="R2609" s="8">
        <f t="shared" si="243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 t="shared" si="240"/>
        <v>42809</v>
      </c>
      <c r="K2610">
        <v>1485976468</v>
      </c>
      <c r="L2610" s="10">
        <f t="shared" si="241"/>
        <v>42809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242"/>
        <v>2.2392500000000002</v>
      </c>
      <c r="R2610" s="8">
        <f t="shared" si="243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 t="shared" si="240"/>
        <v>41105.237858796296</v>
      </c>
      <c r="K2611">
        <v>1339738951</v>
      </c>
      <c r="L2611" s="10">
        <f t="shared" si="241"/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242"/>
        <v>3.038011142857143</v>
      </c>
      <c r="R2611" s="8">
        <f t="shared" si="243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 t="shared" si="240"/>
        <v>42604.290972222225</v>
      </c>
      <c r="K2612">
        <v>1468444125</v>
      </c>
      <c r="L2612" s="10">
        <f t="shared" si="241"/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242"/>
        <v>1.4132510432681749</v>
      </c>
      <c r="R2612" s="8">
        <f t="shared" si="243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0">
        <f t="shared" si="240"/>
        <v>42737.957638888889</v>
      </c>
      <c r="K2613">
        <v>1480493014</v>
      </c>
      <c r="L2613" s="10">
        <f t="shared" si="241"/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242"/>
        <v>27.906363636363636</v>
      </c>
      <c r="R2613" s="8">
        <f t="shared" si="243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 t="shared" si="240"/>
        <v>42013.143171296295</v>
      </c>
      <c r="K2614">
        <v>1418095570</v>
      </c>
      <c r="L2614" s="10">
        <f t="shared" si="241"/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242"/>
        <v>1.7176130000000001</v>
      </c>
      <c r="R2614" s="8">
        <f t="shared" si="243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 t="shared" si="240"/>
        <v>41173.81821759259</v>
      </c>
      <c r="K2615">
        <v>1345664294</v>
      </c>
      <c r="L2615" s="10">
        <f t="shared" si="241"/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242"/>
        <v>1.0101333333333333</v>
      </c>
      <c r="R2615" s="8">
        <f t="shared" si="243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 t="shared" si="240"/>
        <v>41759.208333333336</v>
      </c>
      <c r="K2616">
        <v>1396371612</v>
      </c>
      <c r="L2616" s="10">
        <f t="shared" si="241"/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242"/>
        <v>1.02</v>
      </c>
      <c r="R2616" s="8">
        <f t="shared" si="243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0">
        <f t="shared" si="240"/>
        <v>42490.5</v>
      </c>
      <c r="K2617">
        <v>1458820564</v>
      </c>
      <c r="L2617" s="10">
        <f t="shared" si="241"/>
        <v>42490.5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242"/>
        <v>1.6976511744127936</v>
      </c>
      <c r="R2617" s="8">
        <f t="shared" si="243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 t="shared" si="240"/>
        <v>42241.99454861111</v>
      </c>
      <c r="K2618">
        <v>1437954729</v>
      </c>
      <c r="L2618" s="10">
        <f t="shared" si="241"/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242"/>
        <v>1.14534</v>
      </c>
      <c r="R2618" s="8">
        <f t="shared" si="243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 t="shared" si="240"/>
        <v>41932.874432870369</v>
      </c>
      <c r="K2619">
        <v>1411246751</v>
      </c>
      <c r="L2619" s="10">
        <f t="shared" si="241"/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242"/>
        <v>8.7759999999999998</v>
      </c>
      <c r="R2619" s="8">
        <f t="shared" si="243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 t="shared" si="240"/>
        <v>42339.834039351852</v>
      </c>
      <c r="K2620">
        <v>1443812461</v>
      </c>
      <c r="L2620" s="10">
        <f t="shared" si="241"/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242"/>
        <v>1.0538666666666667</v>
      </c>
      <c r="R2620" s="8">
        <f t="shared" si="243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 t="shared" si="240"/>
        <v>42300.458333333328</v>
      </c>
      <c r="K2621">
        <v>1443302004</v>
      </c>
      <c r="L2621" s="10">
        <f t="shared" si="241"/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242"/>
        <v>1.8839999999999999</v>
      </c>
      <c r="R2621" s="8">
        <f t="shared" si="243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0">
        <f t="shared" si="240"/>
        <v>42288.041666666672</v>
      </c>
      <c r="K2622">
        <v>1441339242</v>
      </c>
      <c r="L2622" s="10">
        <f t="shared" si="241"/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242"/>
        <v>1.436523076923077</v>
      </c>
      <c r="R2622" s="8">
        <f t="shared" si="243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 t="shared" si="240"/>
        <v>42145.74754629629</v>
      </c>
      <c r="K2623">
        <v>1429638988</v>
      </c>
      <c r="L2623" s="10">
        <f t="shared" si="241"/>
        <v>42145.74754629629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242"/>
        <v>1.4588000000000001</v>
      </c>
      <c r="R2623" s="8">
        <f t="shared" si="243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0">
        <f t="shared" si="240"/>
        <v>42734.74324074074</v>
      </c>
      <c r="K2624">
        <v>1479232216</v>
      </c>
      <c r="L2624" s="10">
        <f t="shared" si="241"/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242"/>
        <v>1.3118399999999999</v>
      </c>
      <c r="R2624" s="8">
        <f t="shared" si="243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 t="shared" si="240"/>
        <v>42706.256550925929</v>
      </c>
      <c r="K2625">
        <v>1479449366</v>
      </c>
      <c r="L2625" s="10">
        <f t="shared" si="241"/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242"/>
        <v>1.1399999999999999</v>
      </c>
      <c r="R2625" s="8">
        <f t="shared" si="243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 t="shared" si="240"/>
        <v>41165.42155092593</v>
      </c>
      <c r="K2626">
        <v>1345716422</v>
      </c>
      <c r="L2626" s="10">
        <f t="shared" si="241"/>
        <v>41165.42155092593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si="242"/>
        <v>13.794206249999998</v>
      </c>
      <c r="R2626" s="8">
        <f t="shared" si="243"/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0">
        <f t="shared" ref="J2627:J2690" si="246">I2627/60/60/24 + DATE(1970,1,1)</f>
        <v>42683.851944444439</v>
      </c>
      <c r="K2627">
        <v>1476559608</v>
      </c>
      <c r="L2627" s="10">
        <f t="shared" ref="L2627:L2690" si="247">I2627/60/60/24 + DATE(1970,1,1)</f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6">
        <f t="shared" ref="Q2627:Q2690" si="248">E2627/D2627</f>
        <v>9.56</v>
      </c>
      <c r="R2627" s="8">
        <f t="shared" ref="R2627:R2690" si="249">IFERROR(E2627/N2627,0)</f>
        <v>27.576923076923077</v>
      </c>
      <c r="S2627" t="str">
        <f t="shared" ref="S2627:S2690" si="250">LEFT(P2627,SEARCH("/",P2627)-1)</f>
        <v>technology</v>
      </c>
      <c r="T2627" t="str">
        <f t="shared" ref="T2627:T2690" si="251">RIGHT(P2627,LEN(P2627)-SEARCH("/",P2627))</f>
        <v>space exploration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 t="shared" si="246"/>
        <v>42158.628113425926</v>
      </c>
      <c r="K2628">
        <v>1430751869</v>
      </c>
      <c r="L2628" s="10">
        <f t="shared" si="247"/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6">
        <f t="shared" si="248"/>
        <v>1.1200000000000001</v>
      </c>
      <c r="R2628" s="8">
        <f t="shared" si="249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 t="shared" si="246"/>
        <v>42334.871076388896</v>
      </c>
      <c r="K2629">
        <v>1445975661</v>
      </c>
      <c r="L2629" s="10">
        <f t="shared" si="247"/>
        <v>42334.871076388896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248"/>
        <v>6.4666666666666668</v>
      </c>
      <c r="R2629" s="8">
        <f t="shared" si="249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 t="shared" si="246"/>
        <v>41973.966053240743</v>
      </c>
      <c r="K2630">
        <v>1415661067</v>
      </c>
      <c r="L2630" s="10">
        <f t="shared" si="247"/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248"/>
        <v>1.1036948748510131</v>
      </c>
      <c r="R2630" s="8">
        <f t="shared" si="249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0">
        <f t="shared" si="246"/>
        <v>42138.538449074069</v>
      </c>
      <c r="K2631">
        <v>1429016122</v>
      </c>
      <c r="L2631" s="10">
        <f t="shared" si="247"/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248"/>
        <v>1.2774000000000001</v>
      </c>
      <c r="R2631" s="8">
        <f t="shared" si="249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0">
        <f t="shared" si="246"/>
        <v>42551.416666666672</v>
      </c>
      <c r="K2632">
        <v>1464921112</v>
      </c>
      <c r="L2632" s="10">
        <f t="shared" si="247"/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248"/>
        <v>1.579</v>
      </c>
      <c r="R2632" s="8">
        <f t="shared" si="249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 t="shared" si="246"/>
        <v>42246.169293981482</v>
      </c>
      <c r="K2633">
        <v>1438488227</v>
      </c>
      <c r="L2633" s="10">
        <f t="shared" si="247"/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248"/>
        <v>1.1466525000000001</v>
      </c>
      <c r="R2633" s="8">
        <f t="shared" si="249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 t="shared" si="246"/>
        <v>42519.061793981484</v>
      </c>
      <c r="K2634">
        <v>1462325339</v>
      </c>
      <c r="L2634" s="10">
        <f t="shared" si="247"/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248"/>
        <v>1.3700934579439252</v>
      </c>
      <c r="R2634" s="8">
        <f t="shared" si="249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 t="shared" si="246"/>
        <v>41697.958333333336</v>
      </c>
      <c r="K2635">
        <v>1390938332</v>
      </c>
      <c r="L2635" s="10">
        <f t="shared" si="247"/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248"/>
        <v>3.5461999999999998</v>
      </c>
      <c r="R2635" s="8">
        <f t="shared" si="249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 t="shared" si="246"/>
        <v>42642.656493055561</v>
      </c>
      <c r="K2636">
        <v>1472571921</v>
      </c>
      <c r="L2636" s="10">
        <f t="shared" si="247"/>
        <v>42642.656493055561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248"/>
        <v>1.0602150537634409</v>
      </c>
      <c r="R2636" s="8">
        <f t="shared" si="249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0">
        <f t="shared" si="246"/>
        <v>42072.909270833334</v>
      </c>
      <c r="K2637">
        <v>1422917361</v>
      </c>
      <c r="L2637" s="10">
        <f t="shared" si="247"/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248"/>
        <v>1</v>
      </c>
      <c r="R2637" s="8">
        <f t="shared" si="249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 t="shared" si="246"/>
        <v>42659.041666666672</v>
      </c>
      <c r="K2638">
        <v>1474641914</v>
      </c>
      <c r="L2638" s="10">
        <f t="shared" si="247"/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248"/>
        <v>1.873</v>
      </c>
      <c r="R2638" s="8">
        <f t="shared" si="249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 t="shared" si="246"/>
        <v>42655.549479166672</v>
      </c>
      <c r="K2639">
        <v>1474895475</v>
      </c>
      <c r="L2639" s="10">
        <f t="shared" si="247"/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248"/>
        <v>1.6619999999999999</v>
      </c>
      <c r="R2639" s="8">
        <f t="shared" si="249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 t="shared" si="246"/>
        <v>42019.913136574076</v>
      </c>
      <c r="K2640">
        <v>1418766895</v>
      </c>
      <c r="L2640" s="10">
        <f t="shared" si="247"/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248"/>
        <v>1.0172910662824208</v>
      </c>
      <c r="R2640" s="8">
        <f t="shared" si="249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0">
        <f t="shared" si="246"/>
        <v>42054.86513888889</v>
      </c>
      <c r="K2641">
        <v>1421786748</v>
      </c>
      <c r="L2641" s="10">
        <f t="shared" si="247"/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248"/>
        <v>1.64</v>
      </c>
      <c r="R2641" s="8">
        <f t="shared" si="249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 t="shared" si="246"/>
        <v>42163.160578703704</v>
      </c>
      <c r="K2642">
        <v>1428551474</v>
      </c>
      <c r="L2642" s="10">
        <f t="shared" si="247"/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248"/>
        <v>1.0566666666666666</v>
      </c>
      <c r="R2642" s="8">
        <f t="shared" si="249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 t="shared" si="246"/>
        <v>41897.839583333334</v>
      </c>
      <c r="K2643">
        <v>1409341863</v>
      </c>
      <c r="L2643" s="10">
        <f t="shared" si="247"/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248"/>
        <v>0.01</v>
      </c>
      <c r="R2643" s="8">
        <f t="shared" si="249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0">
        <f t="shared" si="246"/>
        <v>42566.289583333331</v>
      </c>
      <c r="K2644">
        <v>1465970108</v>
      </c>
      <c r="L2644" s="10">
        <f t="shared" si="247"/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248"/>
        <v>0</v>
      </c>
      <c r="R2644" s="8">
        <f t="shared" si="249"/>
        <v>0</v>
      </c>
      <c r="S2644" t="str">
        <f t="shared" si="250"/>
        <v>technology</v>
      </c>
      <c r="T2644" t="str">
        <f t="shared" si="251"/>
        <v>space exploration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 t="shared" si="246"/>
        <v>42725.332638888889</v>
      </c>
      <c r="K2645">
        <v>1479218315</v>
      </c>
      <c r="L2645" s="10">
        <f t="shared" si="247"/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248"/>
        <v>0.33559730999999998</v>
      </c>
      <c r="R2645" s="8">
        <f t="shared" si="249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 t="shared" si="246"/>
        <v>42804.792071759264</v>
      </c>
      <c r="K2646">
        <v>1486580435</v>
      </c>
      <c r="L2646" s="10">
        <f t="shared" si="247"/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248"/>
        <v>2.053E-2</v>
      </c>
      <c r="R2646" s="8">
        <f t="shared" si="249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0">
        <f t="shared" si="246"/>
        <v>41951.884293981479</v>
      </c>
      <c r="K2647">
        <v>1412885603</v>
      </c>
      <c r="L2647" s="10">
        <f t="shared" si="247"/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248"/>
        <v>0.105</v>
      </c>
      <c r="R2647" s="8">
        <f t="shared" si="249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 t="shared" si="246"/>
        <v>42256.313298611116</v>
      </c>
      <c r="K2648">
        <v>1439191869</v>
      </c>
      <c r="L2648" s="10">
        <f t="shared" si="247"/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248"/>
        <v>8.4172839999999999E-2</v>
      </c>
      <c r="R2648" s="8">
        <f t="shared" si="249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0">
        <f t="shared" si="246"/>
        <v>42230.261793981481</v>
      </c>
      <c r="K2649">
        <v>1436941019</v>
      </c>
      <c r="L2649" s="10">
        <f t="shared" si="247"/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248"/>
        <v>1.44E-2</v>
      </c>
      <c r="R2649" s="8">
        <f t="shared" si="249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 t="shared" si="246"/>
        <v>42438.714814814812</v>
      </c>
      <c r="K2650">
        <v>1454951360</v>
      </c>
      <c r="L2650" s="10">
        <f t="shared" si="247"/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248"/>
        <v>8.8333333333333337E-3</v>
      </c>
      <c r="R2650" s="8">
        <f t="shared" si="249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 t="shared" si="246"/>
        <v>42401.99700231482</v>
      </c>
      <c r="K2651">
        <v>1449186941</v>
      </c>
      <c r="L2651" s="10">
        <f t="shared" si="247"/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248"/>
        <v>9.9200000000000004E-4</v>
      </c>
      <c r="R2651" s="8">
        <f t="shared" si="249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 t="shared" si="246"/>
        <v>42725.624340277776</v>
      </c>
      <c r="K2652">
        <v>1479740343</v>
      </c>
      <c r="L2652" s="10">
        <f t="shared" si="247"/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248"/>
        <v>5.966666666666667E-3</v>
      </c>
      <c r="R2652" s="8">
        <f t="shared" si="249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 t="shared" si="246"/>
        <v>42355.805659722217</v>
      </c>
      <c r="K2653">
        <v>1447960809</v>
      </c>
      <c r="L2653" s="10">
        <f t="shared" si="247"/>
        <v>42355.805659722217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248"/>
        <v>1.8689285714285714E-2</v>
      </c>
      <c r="R2653" s="8">
        <f t="shared" si="249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0">
        <f t="shared" si="246"/>
        <v>41983.158854166672</v>
      </c>
      <c r="K2654">
        <v>1415591325</v>
      </c>
      <c r="L2654" s="10">
        <f t="shared" si="247"/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248"/>
        <v>8.8500000000000002E-3</v>
      </c>
      <c r="R2654" s="8">
        <f t="shared" si="249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 t="shared" si="246"/>
        <v>41803.166666666664</v>
      </c>
      <c r="K2655">
        <v>1399909127</v>
      </c>
      <c r="L2655" s="10">
        <f t="shared" si="247"/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248"/>
        <v>0.1152156862745098</v>
      </c>
      <c r="R2655" s="8">
        <f t="shared" si="249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 t="shared" si="246"/>
        <v>42115.559328703705</v>
      </c>
      <c r="K2656">
        <v>1424442326</v>
      </c>
      <c r="L2656" s="10">
        <f t="shared" si="247"/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248"/>
        <v>5.1000000000000004E-4</v>
      </c>
      <c r="R2656" s="8">
        <f t="shared" si="249"/>
        <v>8.5</v>
      </c>
      <c r="S2656" t="str">
        <f t="shared" si="250"/>
        <v>technology</v>
      </c>
      <c r="T2656" t="str">
        <f t="shared" si="251"/>
        <v>space exploration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 t="shared" si="246"/>
        <v>42409.833333333328</v>
      </c>
      <c r="K2657">
        <v>1452631647</v>
      </c>
      <c r="L2657" s="10">
        <f t="shared" si="247"/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248"/>
        <v>0.21033333333333334</v>
      </c>
      <c r="R2657" s="8">
        <f t="shared" si="249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 t="shared" si="246"/>
        <v>42806.791666666672</v>
      </c>
      <c r="K2658">
        <v>1485966688</v>
      </c>
      <c r="L2658" s="10">
        <f t="shared" si="247"/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248"/>
        <v>0.11436666666666667</v>
      </c>
      <c r="R2658" s="8">
        <f t="shared" si="249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 t="shared" si="246"/>
        <v>42585.0625</v>
      </c>
      <c r="K2659">
        <v>1467325053</v>
      </c>
      <c r="L2659" s="10">
        <f t="shared" si="247"/>
        <v>42585.0625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248"/>
        <v>0.18737933333333334</v>
      </c>
      <c r="R2659" s="8">
        <f t="shared" si="249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 t="shared" si="246"/>
        <v>42581.884189814817</v>
      </c>
      <c r="K2660">
        <v>1467321194</v>
      </c>
      <c r="L2660" s="10">
        <f t="shared" si="247"/>
        <v>42581.884189814817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248"/>
        <v>9.2857142857142856E-4</v>
      </c>
      <c r="R2660" s="8">
        <f t="shared" si="249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 t="shared" si="246"/>
        <v>42112.069560185191</v>
      </c>
      <c r="K2661">
        <v>1426729210</v>
      </c>
      <c r="L2661" s="10">
        <f t="shared" si="247"/>
        <v>42112.069560185191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248"/>
        <v>2.720408163265306E-2</v>
      </c>
      <c r="R2661" s="8">
        <f t="shared" si="249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 t="shared" si="246"/>
        <v>42332.754837962959</v>
      </c>
      <c r="K2662">
        <v>1443200818</v>
      </c>
      <c r="L2662" s="10">
        <f t="shared" si="247"/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248"/>
        <v>9.5E-4</v>
      </c>
      <c r="R2662" s="8">
        <f t="shared" si="249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 t="shared" si="246"/>
        <v>41572.958449074074</v>
      </c>
      <c r="K2663">
        <v>1380150010</v>
      </c>
      <c r="L2663" s="10">
        <f t="shared" si="247"/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248"/>
        <v>1.0289999999999999</v>
      </c>
      <c r="R2663" s="8">
        <f t="shared" si="249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 t="shared" si="246"/>
        <v>42237.746678240743</v>
      </c>
      <c r="K2664">
        <v>1437587713</v>
      </c>
      <c r="L2664" s="10">
        <f t="shared" si="247"/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248"/>
        <v>1.0680000000000001</v>
      </c>
      <c r="R2664" s="8">
        <f t="shared" si="249"/>
        <v>267</v>
      </c>
      <c r="S2664" t="str">
        <f t="shared" si="250"/>
        <v>technology</v>
      </c>
      <c r="T2664" t="str">
        <f t="shared" si="251"/>
        <v>makerspaces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0">
        <f t="shared" si="246"/>
        <v>42251.625</v>
      </c>
      <c r="K2665">
        <v>1438873007</v>
      </c>
      <c r="L2665" s="10">
        <f t="shared" si="247"/>
        <v>42251.625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248"/>
        <v>1.0459624999999999</v>
      </c>
      <c r="R2665" s="8">
        <f t="shared" si="249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 t="shared" si="246"/>
        <v>42347.290972222225</v>
      </c>
      <c r="K2666">
        <v>1446683797</v>
      </c>
      <c r="L2666" s="10">
        <f t="shared" si="247"/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248"/>
        <v>1.0342857142857143</v>
      </c>
      <c r="R2666" s="8">
        <f t="shared" si="249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 t="shared" si="246"/>
        <v>42128.895532407405</v>
      </c>
      <c r="K2667">
        <v>1426886974</v>
      </c>
      <c r="L2667" s="10">
        <f t="shared" si="247"/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248"/>
        <v>1.2314285714285715</v>
      </c>
      <c r="R2667" s="8">
        <f t="shared" si="249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 t="shared" si="246"/>
        <v>42272.875</v>
      </c>
      <c r="K2668">
        <v>1440008439</v>
      </c>
      <c r="L2668" s="10">
        <f t="shared" si="247"/>
        <v>42272.875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248"/>
        <v>1.592951</v>
      </c>
      <c r="R2668" s="8">
        <f t="shared" si="249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 t="shared" si="246"/>
        <v>42410.926111111112</v>
      </c>
      <c r="K2669">
        <v>1452550416</v>
      </c>
      <c r="L2669" s="10">
        <f t="shared" si="247"/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248"/>
        <v>1.1066666666666667</v>
      </c>
      <c r="R2669" s="8">
        <f t="shared" si="249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0">
        <f t="shared" si="246"/>
        <v>42317.60555555555</v>
      </c>
      <c r="K2670">
        <v>1443449265</v>
      </c>
      <c r="L2670" s="10">
        <f t="shared" si="247"/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248"/>
        <v>1.7070000000000001</v>
      </c>
      <c r="R2670" s="8">
        <f t="shared" si="249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 t="shared" si="246"/>
        <v>42379.035833333335</v>
      </c>
      <c r="K2671">
        <v>1447203096</v>
      </c>
      <c r="L2671" s="10">
        <f t="shared" si="247"/>
        <v>42379.035833333335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248"/>
        <v>1.25125</v>
      </c>
      <c r="R2671" s="8">
        <f t="shared" si="249"/>
        <v>91</v>
      </c>
      <c r="S2671" t="str">
        <f t="shared" si="250"/>
        <v>technology</v>
      </c>
      <c r="T2671" t="str">
        <f t="shared" si="251"/>
        <v>makerspaces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0">
        <f t="shared" si="246"/>
        <v>41849.020601851851</v>
      </c>
      <c r="K2672">
        <v>1404174580</v>
      </c>
      <c r="L2672" s="10">
        <f t="shared" si="247"/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248"/>
        <v>6.4158609339642042E-2</v>
      </c>
      <c r="R2672" s="8">
        <f t="shared" si="249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 t="shared" si="246"/>
        <v>41992.818055555559</v>
      </c>
      <c r="K2673">
        <v>1416419916</v>
      </c>
      <c r="L2673" s="10">
        <f t="shared" si="247"/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248"/>
        <v>0.11344</v>
      </c>
      <c r="R2673" s="8">
        <f t="shared" si="249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 t="shared" si="246"/>
        <v>42366.25</v>
      </c>
      <c r="K2674">
        <v>1449436390</v>
      </c>
      <c r="L2674" s="10">
        <f t="shared" si="247"/>
        <v>42366.25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248"/>
        <v>0.33189999999999997</v>
      </c>
      <c r="R2674" s="8">
        <f t="shared" si="249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 t="shared" si="246"/>
        <v>41941.947916666664</v>
      </c>
      <c r="K2675">
        <v>1412081999</v>
      </c>
      <c r="L2675" s="10">
        <f t="shared" si="247"/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248"/>
        <v>0.27579999999999999</v>
      </c>
      <c r="R2675" s="8">
        <f t="shared" si="249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 t="shared" si="246"/>
        <v>42556.207638888889</v>
      </c>
      <c r="K2676">
        <v>1465398670</v>
      </c>
      <c r="L2676" s="10">
        <f t="shared" si="247"/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248"/>
        <v>0.62839999999999996</v>
      </c>
      <c r="R2676" s="8">
        <f t="shared" si="249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 t="shared" si="246"/>
        <v>41953.899178240739</v>
      </c>
      <c r="K2677">
        <v>1413059689</v>
      </c>
      <c r="L2677" s="10">
        <f t="shared" si="247"/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248"/>
        <v>7.5880000000000003E-2</v>
      </c>
      <c r="R2677" s="8">
        <f t="shared" si="249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0">
        <f t="shared" si="246"/>
        <v>42512.624699074076</v>
      </c>
      <c r="K2678">
        <v>1461337174</v>
      </c>
      <c r="L2678" s="10">
        <f t="shared" si="247"/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248"/>
        <v>0.50380952380952382</v>
      </c>
      <c r="R2678" s="8">
        <f t="shared" si="249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 t="shared" si="246"/>
        <v>41823.029432870368</v>
      </c>
      <c r="K2679">
        <v>1401756143</v>
      </c>
      <c r="L2679" s="10">
        <f t="shared" si="247"/>
        <v>41823.029432870368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248"/>
        <v>0.17512820512820512</v>
      </c>
      <c r="R2679" s="8">
        <f t="shared" si="249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0">
        <f t="shared" si="246"/>
        <v>42271.798206018517</v>
      </c>
      <c r="K2680">
        <v>1440529765</v>
      </c>
      <c r="L2680" s="10">
        <f t="shared" si="247"/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248"/>
        <v>1.3750000000000001E-4</v>
      </c>
      <c r="R2680" s="8">
        <f t="shared" si="249"/>
        <v>550</v>
      </c>
      <c r="S2680" t="str">
        <f t="shared" si="250"/>
        <v>technology</v>
      </c>
      <c r="T2680" t="str">
        <f t="shared" si="251"/>
        <v>makerspaces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 t="shared" si="246"/>
        <v>42063.001087962963</v>
      </c>
      <c r="K2681">
        <v>1422489694</v>
      </c>
      <c r="L2681" s="10">
        <f t="shared" si="247"/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248"/>
        <v>3.3E-3</v>
      </c>
      <c r="R2681" s="8">
        <f t="shared" si="249"/>
        <v>44</v>
      </c>
      <c r="S2681" t="str">
        <f t="shared" si="250"/>
        <v>technology</v>
      </c>
      <c r="T2681" t="str">
        <f t="shared" si="251"/>
        <v>makerspaces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0">
        <f t="shared" si="246"/>
        <v>42466.170034722221</v>
      </c>
      <c r="K2682">
        <v>1457327091</v>
      </c>
      <c r="L2682" s="10">
        <f t="shared" si="247"/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248"/>
        <v>8.6250000000000007E-3</v>
      </c>
      <c r="R2682" s="8">
        <f t="shared" si="249"/>
        <v>69</v>
      </c>
      <c r="S2682" t="str">
        <f t="shared" si="250"/>
        <v>technology</v>
      </c>
      <c r="T2682" t="str">
        <f t="shared" si="251"/>
        <v>makerspaces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 t="shared" si="246"/>
        <v>41830.895254629628</v>
      </c>
      <c r="K2683">
        <v>1402867750</v>
      </c>
      <c r="L2683" s="10">
        <f t="shared" si="247"/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248"/>
        <v>6.875E-3</v>
      </c>
      <c r="R2683" s="8">
        <f t="shared" si="249"/>
        <v>27.5</v>
      </c>
      <c r="S2683" t="str">
        <f t="shared" si="250"/>
        <v>food</v>
      </c>
      <c r="T2683" t="str">
        <f t="shared" si="251"/>
        <v>food trucks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 t="shared" si="246"/>
        <v>41965.249305555553</v>
      </c>
      <c r="K2684">
        <v>1413838540</v>
      </c>
      <c r="L2684" s="10">
        <f t="shared" si="247"/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248"/>
        <v>0.28299999999999997</v>
      </c>
      <c r="R2684" s="8">
        <f t="shared" si="249"/>
        <v>84.9</v>
      </c>
      <c r="S2684" t="str">
        <f t="shared" si="250"/>
        <v>food</v>
      </c>
      <c r="T2684" t="str">
        <f t="shared" si="251"/>
        <v>food trucks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 t="shared" si="246"/>
        <v>42064.75509259259</v>
      </c>
      <c r="K2685">
        <v>1422641240</v>
      </c>
      <c r="L2685" s="10">
        <f t="shared" si="247"/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248"/>
        <v>2.3999999999999998E-3</v>
      </c>
      <c r="R2685" s="8">
        <f t="shared" si="249"/>
        <v>12</v>
      </c>
      <c r="S2685" t="str">
        <f t="shared" si="250"/>
        <v>food</v>
      </c>
      <c r="T2685" t="str">
        <f t="shared" si="251"/>
        <v>food trucks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 t="shared" si="246"/>
        <v>41860.914641203701</v>
      </c>
      <c r="K2686">
        <v>1404165425</v>
      </c>
      <c r="L2686" s="10">
        <f t="shared" si="247"/>
        <v>41860.914641203701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248"/>
        <v>1.1428571428571429E-2</v>
      </c>
      <c r="R2686" s="8">
        <f t="shared" si="249"/>
        <v>200</v>
      </c>
      <c r="S2686" t="str">
        <f t="shared" si="250"/>
        <v>food</v>
      </c>
      <c r="T2686" t="str">
        <f t="shared" si="251"/>
        <v>food trucks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 t="shared" si="246"/>
        <v>42121.654282407413</v>
      </c>
      <c r="K2687">
        <v>1424968930</v>
      </c>
      <c r="L2687" s="10">
        <f t="shared" si="247"/>
        <v>42121.654282407413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248"/>
        <v>2.0000000000000001E-4</v>
      </c>
      <c r="R2687" s="8">
        <f t="shared" si="249"/>
        <v>10</v>
      </c>
      <c r="S2687" t="str">
        <f t="shared" si="250"/>
        <v>food</v>
      </c>
      <c r="T2687" t="str">
        <f t="shared" si="251"/>
        <v>food trucks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 t="shared" si="246"/>
        <v>41912.974803240737</v>
      </c>
      <c r="K2688">
        <v>1410391423</v>
      </c>
      <c r="L2688" s="10">
        <f t="shared" si="247"/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248"/>
        <v>0</v>
      </c>
      <c r="R2688" s="8">
        <f t="shared" si="249"/>
        <v>0</v>
      </c>
      <c r="S2688" t="str">
        <f t="shared" si="250"/>
        <v>food</v>
      </c>
      <c r="T2688" t="str">
        <f t="shared" si="251"/>
        <v>food trucks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 t="shared" si="246"/>
        <v>42184.64025462963</v>
      </c>
      <c r="K2689">
        <v>1432999318</v>
      </c>
      <c r="L2689" s="10">
        <f t="shared" si="247"/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248"/>
        <v>0</v>
      </c>
      <c r="R2689" s="8">
        <f t="shared" si="249"/>
        <v>0</v>
      </c>
      <c r="S2689" t="str">
        <f t="shared" si="250"/>
        <v>food</v>
      </c>
      <c r="T2689" t="str">
        <f t="shared" si="251"/>
        <v>food trucks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 t="shared" si="246"/>
        <v>42059.125</v>
      </c>
      <c r="K2690">
        <v>1422067870</v>
      </c>
      <c r="L2690" s="10">
        <f t="shared" si="247"/>
        <v>42059.125</v>
      </c>
      <c r="M2690" t="b">
        <v>0</v>
      </c>
      <c r="N2690">
        <v>14</v>
      </c>
      <c r="O2690" t="b">
        <v>0</v>
      </c>
      <c r="P2690" t="s">
        <v>8284</v>
      </c>
      <c r="Q2690" s="6">
        <f t="shared" si="248"/>
        <v>1.48E-3</v>
      </c>
      <c r="R2690" s="8">
        <f t="shared" si="249"/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 t="shared" ref="J2691:J2754" si="252">I2691/60/60/24 + DATE(1970,1,1)</f>
        <v>42581.961689814809</v>
      </c>
      <c r="K2691">
        <v>1467327890</v>
      </c>
      <c r="L2691" s="10">
        <f t="shared" ref="L2691:L2754" si="253">I2691/60/60/24 + DATE(1970,1,1)</f>
        <v>42581.961689814809</v>
      </c>
      <c r="M2691" t="b">
        <v>0</v>
      </c>
      <c r="N2691">
        <v>1</v>
      </c>
      <c r="O2691" t="b">
        <v>0</v>
      </c>
      <c r="P2691" t="s">
        <v>8284</v>
      </c>
      <c r="Q2691" s="6">
        <f t="shared" ref="Q2691:Q2754" si="254">E2691/D2691</f>
        <v>2.8571428571428571E-5</v>
      </c>
      <c r="R2691" s="8">
        <f t="shared" ref="R2691:R2754" si="255">IFERROR(E2691/N2691,0)</f>
        <v>1</v>
      </c>
      <c r="S2691" t="str">
        <f t="shared" ref="S2691:S2754" si="256">LEFT(P2691,SEARCH("/",P2691)-1)</f>
        <v>food</v>
      </c>
      <c r="T2691" t="str">
        <f t="shared" ref="T2691:T2754" si="257">RIGHT(P2691,LEN(P2691)-SEARCH("/",P2691))</f>
        <v>food trucks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 t="shared" si="252"/>
        <v>42158.105046296296</v>
      </c>
      <c r="K2692">
        <v>1429410676</v>
      </c>
      <c r="L2692" s="10">
        <f t="shared" si="253"/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si="254"/>
        <v>0.107325</v>
      </c>
      <c r="R2692" s="8">
        <f t="shared" si="255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0">
        <f t="shared" si="252"/>
        <v>42134.724039351851</v>
      </c>
      <c r="K2693">
        <v>1427390557</v>
      </c>
      <c r="L2693" s="10">
        <f t="shared" si="253"/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254"/>
        <v>5.3846153846153844E-4</v>
      </c>
      <c r="R2693" s="8">
        <f t="shared" si="255"/>
        <v>17.5</v>
      </c>
      <c r="S2693" t="str">
        <f t="shared" si="256"/>
        <v>food</v>
      </c>
      <c r="T2693" t="str">
        <f t="shared" si="257"/>
        <v>food trucks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 t="shared" si="252"/>
        <v>42088.292361111111</v>
      </c>
      <c r="K2694">
        <v>1424678460</v>
      </c>
      <c r="L2694" s="10">
        <f t="shared" si="253"/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254"/>
        <v>7.1428571428571426E-3</v>
      </c>
      <c r="R2694" s="8">
        <f t="shared" si="255"/>
        <v>25</v>
      </c>
      <c r="S2694" t="str">
        <f t="shared" si="256"/>
        <v>food</v>
      </c>
      <c r="T2694" t="str">
        <f t="shared" si="257"/>
        <v>food trucks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 t="shared" si="252"/>
        <v>41864.138495370367</v>
      </c>
      <c r="K2695">
        <v>1405307966</v>
      </c>
      <c r="L2695" s="10">
        <f t="shared" si="253"/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254"/>
        <v>8.0000000000000002E-3</v>
      </c>
      <c r="R2695" s="8">
        <f t="shared" si="255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 t="shared" si="252"/>
        <v>41908.140497685185</v>
      </c>
      <c r="K2696">
        <v>1409109739</v>
      </c>
      <c r="L2696" s="10">
        <f t="shared" si="253"/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254"/>
        <v>3.3333333333333335E-5</v>
      </c>
      <c r="R2696" s="8">
        <f t="shared" si="255"/>
        <v>1</v>
      </c>
      <c r="S2696" t="str">
        <f t="shared" si="256"/>
        <v>food</v>
      </c>
      <c r="T2696" t="str">
        <f t="shared" si="257"/>
        <v>food trucks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 t="shared" si="252"/>
        <v>42108.14025462963</v>
      </c>
      <c r="K2697">
        <v>1423801318</v>
      </c>
      <c r="L2697" s="10">
        <f t="shared" si="253"/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254"/>
        <v>4.7333333333333333E-3</v>
      </c>
      <c r="R2697" s="8">
        <f t="shared" si="255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 t="shared" si="252"/>
        <v>41998.844444444447</v>
      </c>
      <c r="K2698">
        <v>1416600960</v>
      </c>
      <c r="L2698" s="10">
        <f t="shared" si="253"/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254"/>
        <v>5.6500000000000002E-2</v>
      </c>
      <c r="R2698" s="8">
        <f t="shared" si="255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 t="shared" si="252"/>
        <v>42218.916666666672</v>
      </c>
      <c r="K2699">
        <v>1435876423</v>
      </c>
      <c r="L2699" s="10">
        <f t="shared" si="253"/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254"/>
        <v>0.26352173913043481</v>
      </c>
      <c r="R2699" s="8">
        <f t="shared" si="255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 t="shared" si="252"/>
        <v>41817.898240740738</v>
      </c>
      <c r="K2700">
        <v>1401312808</v>
      </c>
      <c r="L2700" s="10">
        <f t="shared" si="253"/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254"/>
        <v>3.2512500000000002E-3</v>
      </c>
      <c r="R2700" s="8">
        <f t="shared" si="255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0">
        <f t="shared" si="252"/>
        <v>41859.896562499998</v>
      </c>
      <c r="K2701">
        <v>1404941463</v>
      </c>
      <c r="L2701" s="10">
        <f t="shared" si="253"/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254"/>
        <v>0</v>
      </c>
      <c r="R2701" s="8">
        <f t="shared" si="255"/>
        <v>0</v>
      </c>
      <c r="S2701" t="str">
        <f t="shared" si="256"/>
        <v>food</v>
      </c>
      <c r="T2701" t="str">
        <f t="shared" si="257"/>
        <v>food trucks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 t="shared" si="252"/>
        <v>41900.87467592593</v>
      </c>
      <c r="K2702">
        <v>1408481972</v>
      </c>
      <c r="L2702" s="10">
        <f t="shared" si="253"/>
        <v>41900.87467592593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254"/>
        <v>7.0007000700070005E-3</v>
      </c>
      <c r="R2702" s="8">
        <f t="shared" si="255"/>
        <v>17.5</v>
      </c>
      <c r="S2702" t="str">
        <f t="shared" si="256"/>
        <v>food</v>
      </c>
      <c r="T2702" t="str">
        <f t="shared" si="257"/>
        <v>food trucks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0">
        <f t="shared" si="252"/>
        <v>42832.733032407406</v>
      </c>
      <c r="K2703">
        <v>1488911734</v>
      </c>
      <c r="L2703" s="10">
        <f t="shared" si="253"/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254"/>
        <v>0.46176470588235297</v>
      </c>
      <c r="R2703" s="8">
        <f t="shared" si="255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 t="shared" si="252"/>
        <v>42830.760150462964</v>
      </c>
      <c r="K2704">
        <v>1488827677</v>
      </c>
      <c r="L2704" s="10">
        <f t="shared" si="253"/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254"/>
        <v>0.34410000000000002</v>
      </c>
      <c r="R2704" s="8">
        <f t="shared" si="255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0">
        <f t="shared" si="252"/>
        <v>42816.648495370369</v>
      </c>
      <c r="K2705">
        <v>1485016430</v>
      </c>
      <c r="L2705" s="10">
        <f t="shared" si="253"/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254"/>
        <v>1.0375000000000001</v>
      </c>
      <c r="R2705" s="8">
        <f t="shared" si="255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 t="shared" si="252"/>
        <v>42830.820763888885</v>
      </c>
      <c r="K2706">
        <v>1487709714</v>
      </c>
      <c r="L2706" s="10">
        <f t="shared" si="253"/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254"/>
        <v>6.0263157894736845E-2</v>
      </c>
      <c r="R2706" s="8">
        <f t="shared" si="255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 t="shared" si="252"/>
        <v>42818.874513888892</v>
      </c>
      <c r="K2707">
        <v>1486504758</v>
      </c>
      <c r="L2707" s="10">
        <f t="shared" si="253"/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254"/>
        <v>0.10539393939393939</v>
      </c>
      <c r="R2707" s="8">
        <f t="shared" si="255"/>
        <v>217.375</v>
      </c>
      <c r="S2707" t="str">
        <f t="shared" si="256"/>
        <v>theater</v>
      </c>
      <c r="T2707" t="str">
        <f t="shared" si="257"/>
        <v>spaces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 t="shared" si="252"/>
        <v>41928.290972222225</v>
      </c>
      <c r="K2708">
        <v>1410937483</v>
      </c>
      <c r="L2708" s="10">
        <f t="shared" si="253"/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254"/>
        <v>1.1229714285714285</v>
      </c>
      <c r="R2708" s="8">
        <f t="shared" si="255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 t="shared" si="252"/>
        <v>41421.290972222225</v>
      </c>
      <c r="K2709">
        <v>1367088443</v>
      </c>
      <c r="L2709" s="10">
        <f t="shared" si="253"/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254"/>
        <v>3.50844625</v>
      </c>
      <c r="R2709" s="8">
        <f t="shared" si="255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0">
        <f t="shared" si="252"/>
        <v>42572.698217592595</v>
      </c>
      <c r="K2710">
        <v>1463935526</v>
      </c>
      <c r="L2710" s="10">
        <f t="shared" si="253"/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254"/>
        <v>2.3321535</v>
      </c>
      <c r="R2710" s="8">
        <f t="shared" si="255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 t="shared" si="252"/>
        <v>42647.165972222225</v>
      </c>
      <c r="K2711">
        <v>1472528141</v>
      </c>
      <c r="L2711" s="10">
        <f t="shared" si="253"/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254"/>
        <v>1.01606</v>
      </c>
      <c r="R2711" s="8">
        <f t="shared" si="255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 t="shared" si="252"/>
        <v>41860.083333333336</v>
      </c>
      <c r="K2712">
        <v>1404797428</v>
      </c>
      <c r="L2712" s="10">
        <f t="shared" si="253"/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254"/>
        <v>1.5390035000000002</v>
      </c>
      <c r="R2712" s="8">
        <f t="shared" si="255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0">
        <f t="shared" si="252"/>
        <v>41810.917361111111</v>
      </c>
      <c r="K2713">
        <v>1400694790</v>
      </c>
      <c r="L2713" s="10">
        <f t="shared" si="253"/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254"/>
        <v>1.007161125319693</v>
      </c>
      <c r="R2713" s="8">
        <f t="shared" si="255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 t="shared" si="252"/>
        <v>41468.75</v>
      </c>
      <c r="K2714">
        <v>1370568560</v>
      </c>
      <c r="L2714" s="10">
        <f t="shared" si="253"/>
        <v>41468.75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254"/>
        <v>1.3138181818181818</v>
      </c>
      <c r="R2714" s="8">
        <f t="shared" si="255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 t="shared" si="252"/>
        <v>42362.653749999998</v>
      </c>
      <c r="K2715">
        <v>1447515684</v>
      </c>
      <c r="L2715" s="10">
        <f t="shared" si="253"/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254"/>
        <v>1.0224133333333334</v>
      </c>
      <c r="R2715" s="8">
        <f t="shared" si="255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 t="shared" si="252"/>
        <v>42657.958333333328</v>
      </c>
      <c r="K2716">
        <v>1474040596</v>
      </c>
      <c r="L2716" s="10">
        <f t="shared" si="253"/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254"/>
        <v>1.1635599999999999</v>
      </c>
      <c r="R2716" s="8">
        <f t="shared" si="255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 t="shared" si="252"/>
        <v>42421.398472222223</v>
      </c>
      <c r="K2717">
        <v>1453109628</v>
      </c>
      <c r="L2717" s="10">
        <f t="shared" si="253"/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254"/>
        <v>2.6462241666666664</v>
      </c>
      <c r="R2717" s="8">
        <f t="shared" si="255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0">
        <f t="shared" si="252"/>
        <v>42285.333252314813</v>
      </c>
      <c r="K2718">
        <v>1441699193</v>
      </c>
      <c r="L2718" s="10">
        <f t="shared" si="253"/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254"/>
        <v>1.1998010000000001</v>
      </c>
      <c r="R2718" s="8">
        <f t="shared" si="255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 t="shared" si="252"/>
        <v>41979.956585648149</v>
      </c>
      <c r="K2719">
        <v>1414015049</v>
      </c>
      <c r="L2719" s="10">
        <f t="shared" si="253"/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254"/>
        <v>1.2010400000000001</v>
      </c>
      <c r="R2719" s="8">
        <f t="shared" si="255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 t="shared" si="252"/>
        <v>42493.958333333328</v>
      </c>
      <c r="K2720">
        <v>1459865945</v>
      </c>
      <c r="L2720" s="10">
        <f t="shared" si="253"/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254"/>
        <v>1.0358333333333334</v>
      </c>
      <c r="R2720" s="8">
        <f t="shared" si="255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 t="shared" si="252"/>
        <v>42477.989513888882</v>
      </c>
      <c r="K2721">
        <v>1455756294</v>
      </c>
      <c r="L2721" s="10">
        <f t="shared" si="253"/>
        <v>42477.989513888882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254"/>
        <v>1.0883333333333334</v>
      </c>
      <c r="R2721" s="8">
        <f t="shared" si="255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 t="shared" si="252"/>
        <v>42685.507557870369</v>
      </c>
      <c r="K2722">
        <v>1476270653</v>
      </c>
      <c r="L2722" s="10">
        <f t="shared" si="253"/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254"/>
        <v>1.1812400000000001</v>
      </c>
      <c r="R2722" s="8">
        <f t="shared" si="255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0">
        <f t="shared" si="252"/>
        <v>41523.791666666664</v>
      </c>
      <c r="K2723">
        <v>1375880598</v>
      </c>
      <c r="L2723" s="10">
        <f t="shared" si="253"/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254"/>
        <v>14.62</v>
      </c>
      <c r="R2723" s="8">
        <f t="shared" si="255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 t="shared" si="252"/>
        <v>42764.857094907406</v>
      </c>
      <c r="K2724">
        <v>1480538053</v>
      </c>
      <c r="L2724" s="10">
        <f t="shared" si="253"/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254"/>
        <v>2.5253999999999999</v>
      </c>
      <c r="R2724" s="8">
        <f t="shared" si="255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 t="shared" si="252"/>
        <v>42004.880648148144</v>
      </c>
      <c r="K2725">
        <v>1414872488</v>
      </c>
      <c r="L2725" s="10">
        <f t="shared" si="253"/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254"/>
        <v>1.4005000000000001</v>
      </c>
      <c r="R2725" s="8">
        <f t="shared" si="255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0">
        <f t="shared" si="252"/>
        <v>42231.32707175926</v>
      </c>
      <c r="K2726">
        <v>1436860259</v>
      </c>
      <c r="L2726" s="10">
        <f t="shared" si="253"/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254"/>
        <v>2.9687520259319289</v>
      </c>
      <c r="R2726" s="8">
        <f t="shared" si="255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0">
        <f t="shared" si="252"/>
        <v>42795.744618055556</v>
      </c>
      <c r="K2727">
        <v>1484070735</v>
      </c>
      <c r="L2727" s="10">
        <f t="shared" si="253"/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254"/>
        <v>1.445425</v>
      </c>
      <c r="R2727" s="8">
        <f t="shared" si="255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 t="shared" si="252"/>
        <v>42482.579988425925</v>
      </c>
      <c r="K2728">
        <v>1458741311</v>
      </c>
      <c r="L2728" s="10">
        <f t="shared" si="253"/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254"/>
        <v>1.05745</v>
      </c>
      <c r="R2728" s="8">
        <f t="shared" si="255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 t="shared" si="252"/>
        <v>42223.676655092597</v>
      </c>
      <c r="K2729">
        <v>1436804063</v>
      </c>
      <c r="L2729" s="10">
        <f t="shared" si="253"/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254"/>
        <v>4.9321000000000002</v>
      </c>
      <c r="R2729" s="8">
        <f t="shared" si="255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 t="shared" si="252"/>
        <v>42368.59993055556</v>
      </c>
      <c r="K2730">
        <v>1448461434</v>
      </c>
      <c r="L2730" s="10">
        <f t="shared" si="253"/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254"/>
        <v>2.0182666666666669</v>
      </c>
      <c r="R2730" s="8">
        <f t="shared" si="255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 t="shared" si="252"/>
        <v>42125.240706018521</v>
      </c>
      <c r="K2731">
        <v>1427867197</v>
      </c>
      <c r="L2731" s="10">
        <f t="shared" si="253"/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254"/>
        <v>1.0444</v>
      </c>
      <c r="R2731" s="8">
        <f t="shared" si="255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 t="shared" si="252"/>
        <v>41386.541377314818</v>
      </c>
      <c r="K2732">
        <v>1363611575</v>
      </c>
      <c r="L2732" s="10">
        <f t="shared" si="253"/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254"/>
        <v>1.7029262962962963</v>
      </c>
      <c r="R2732" s="8">
        <f t="shared" si="255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 t="shared" si="252"/>
        <v>41930.166666666664</v>
      </c>
      <c r="K2733">
        <v>1408624622</v>
      </c>
      <c r="L2733" s="10">
        <f t="shared" si="253"/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254"/>
        <v>1.0430333333333333</v>
      </c>
      <c r="R2733" s="8">
        <f t="shared" si="255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 t="shared" si="252"/>
        <v>41422</v>
      </c>
      <c r="K2734">
        <v>1366917828</v>
      </c>
      <c r="L2734" s="10">
        <f t="shared" si="253"/>
        <v>41422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254"/>
        <v>1.1825000000000001</v>
      </c>
      <c r="R2734" s="8">
        <f t="shared" si="255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 t="shared" si="252"/>
        <v>42104.231180555551</v>
      </c>
      <c r="K2735">
        <v>1423463574</v>
      </c>
      <c r="L2735" s="10">
        <f t="shared" si="253"/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254"/>
        <v>1.07538</v>
      </c>
      <c r="R2735" s="8">
        <f t="shared" si="255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 t="shared" si="252"/>
        <v>42656.915972222225</v>
      </c>
      <c r="K2736">
        <v>1473782592</v>
      </c>
      <c r="L2736" s="10">
        <f t="shared" si="253"/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254"/>
        <v>22603</v>
      </c>
      <c r="R2736" s="8">
        <f t="shared" si="255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0">
        <f t="shared" si="252"/>
        <v>41346.833333333336</v>
      </c>
      <c r="K2737">
        <v>1360551250</v>
      </c>
      <c r="L2737" s="10">
        <f t="shared" si="253"/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254"/>
        <v>9.7813466666666677</v>
      </c>
      <c r="R2737" s="8">
        <f t="shared" si="255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0">
        <f t="shared" si="252"/>
        <v>41752.666354166664</v>
      </c>
      <c r="K2738">
        <v>1395676773</v>
      </c>
      <c r="L2738" s="10">
        <f t="shared" si="253"/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254"/>
        <v>1.2290000000000001</v>
      </c>
      <c r="R2738" s="8">
        <f t="shared" si="255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 t="shared" si="252"/>
        <v>41654.791666666664</v>
      </c>
      <c r="K2739">
        <v>1386108087</v>
      </c>
      <c r="L2739" s="10">
        <f t="shared" si="253"/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254"/>
        <v>2.4606080000000001</v>
      </c>
      <c r="R2739" s="8">
        <f t="shared" si="255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 t="shared" si="252"/>
        <v>42680.143564814818</v>
      </c>
      <c r="K2740">
        <v>1473218804</v>
      </c>
      <c r="L2740" s="10">
        <f t="shared" si="253"/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254"/>
        <v>1.4794</v>
      </c>
      <c r="R2740" s="8">
        <f t="shared" si="255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0">
        <f t="shared" si="252"/>
        <v>41764.887928240743</v>
      </c>
      <c r="K2741">
        <v>1395436717</v>
      </c>
      <c r="L2741" s="10">
        <f t="shared" si="253"/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254"/>
        <v>3.8409090909090908</v>
      </c>
      <c r="R2741" s="8">
        <f t="shared" si="255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 t="shared" si="252"/>
        <v>42074.99018518519</v>
      </c>
      <c r="K2742">
        <v>1423529152</v>
      </c>
      <c r="L2742" s="10">
        <f t="shared" si="253"/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254"/>
        <v>1.0333333333333334</v>
      </c>
      <c r="R2742" s="8">
        <f t="shared" si="255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 t="shared" si="252"/>
        <v>41932.088194444441</v>
      </c>
      <c r="K2743">
        <v>1412005602</v>
      </c>
      <c r="L2743" s="10">
        <f t="shared" si="253"/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254"/>
        <v>4.3750000000000004E-3</v>
      </c>
      <c r="R2743" s="8">
        <f t="shared" si="255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 t="shared" si="252"/>
        <v>41044.719756944447</v>
      </c>
      <c r="K2744">
        <v>1335892587</v>
      </c>
      <c r="L2744" s="10">
        <f t="shared" si="253"/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254"/>
        <v>0.29239999999999999</v>
      </c>
      <c r="R2744" s="8">
        <f t="shared" si="255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 t="shared" si="252"/>
        <v>42662.328784722224</v>
      </c>
      <c r="K2745">
        <v>1474271607</v>
      </c>
      <c r="L2745" s="10">
        <f t="shared" si="253"/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254"/>
        <v>0</v>
      </c>
      <c r="R2745" s="8">
        <f t="shared" si="255"/>
        <v>0</v>
      </c>
      <c r="S2745" t="str">
        <f t="shared" si="256"/>
        <v>publishing</v>
      </c>
      <c r="T2745" t="str">
        <f t="shared" si="257"/>
        <v>children's books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 t="shared" si="252"/>
        <v>40968.062476851854</v>
      </c>
      <c r="K2746">
        <v>1327886998</v>
      </c>
      <c r="L2746" s="10">
        <f t="shared" si="253"/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254"/>
        <v>5.2187499999999998E-2</v>
      </c>
      <c r="R2746" s="8">
        <f t="shared" si="255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 t="shared" si="252"/>
        <v>41104.988055555557</v>
      </c>
      <c r="K2747">
        <v>1337125368</v>
      </c>
      <c r="L2747" s="10">
        <f t="shared" si="253"/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254"/>
        <v>0.21887499999999999</v>
      </c>
      <c r="R2747" s="8">
        <f t="shared" si="255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 t="shared" si="252"/>
        <v>41880.781377314815</v>
      </c>
      <c r="K2748">
        <v>1406745911</v>
      </c>
      <c r="L2748" s="10">
        <f t="shared" si="253"/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254"/>
        <v>0.26700000000000002</v>
      </c>
      <c r="R2748" s="8">
        <f t="shared" si="255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 t="shared" si="252"/>
        <v>41076.131944444445</v>
      </c>
      <c r="K2749">
        <v>1337095997</v>
      </c>
      <c r="L2749" s="10">
        <f t="shared" si="253"/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254"/>
        <v>0.28000000000000003</v>
      </c>
      <c r="R2749" s="8">
        <f t="shared" si="255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 t="shared" si="252"/>
        <v>42615.7106712963</v>
      </c>
      <c r="K2750">
        <v>1470243802</v>
      </c>
      <c r="L2750" s="10">
        <f t="shared" si="253"/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254"/>
        <v>1.06E-2</v>
      </c>
      <c r="R2750" s="8">
        <f t="shared" si="255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 t="shared" si="252"/>
        <v>42098.757372685184</v>
      </c>
      <c r="K2751">
        <v>1425582637</v>
      </c>
      <c r="L2751" s="10">
        <f t="shared" si="253"/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254"/>
        <v>1.0999999999999999E-2</v>
      </c>
      <c r="R2751" s="8">
        <f t="shared" si="255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 t="shared" si="252"/>
        <v>41090.833333333336</v>
      </c>
      <c r="K2752">
        <v>1340055345</v>
      </c>
      <c r="L2752" s="10">
        <f t="shared" si="253"/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254"/>
        <v>0</v>
      </c>
      <c r="R2752" s="8">
        <f t="shared" si="255"/>
        <v>0</v>
      </c>
      <c r="S2752" t="str">
        <f t="shared" si="256"/>
        <v>publishing</v>
      </c>
      <c r="T2752" t="str">
        <f t="shared" si="257"/>
        <v>children's books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 t="shared" si="252"/>
        <v>41807.887060185189</v>
      </c>
      <c r="K2753">
        <v>1397855842</v>
      </c>
      <c r="L2753" s="10">
        <f t="shared" si="253"/>
        <v>41807.887060185189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254"/>
        <v>0</v>
      </c>
      <c r="R2753" s="8">
        <f t="shared" si="255"/>
        <v>0</v>
      </c>
      <c r="S2753" t="str">
        <f t="shared" si="256"/>
        <v>publishing</v>
      </c>
      <c r="T2753" t="str">
        <f t="shared" si="257"/>
        <v>children's books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 t="shared" si="252"/>
        <v>40895.765092592592</v>
      </c>
      <c r="K2754">
        <v>1320776504</v>
      </c>
      <c r="L2754" s="10">
        <f t="shared" si="253"/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6">
        <f t="shared" si="254"/>
        <v>0.11458333333333333</v>
      </c>
      <c r="R2754" s="8">
        <f t="shared" si="255"/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 t="shared" ref="J2755:J2818" si="258">I2755/60/60/24 + DATE(1970,1,1)</f>
        <v>41147.900729166664</v>
      </c>
      <c r="K2755">
        <v>1343425023</v>
      </c>
      <c r="L2755" s="10">
        <f t="shared" ref="L2755:L2818" si="259">I2755/60/60/24 + DATE(1970,1,1)</f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6">
        <f t="shared" ref="Q2755:Q2818" si="260">E2755/D2755</f>
        <v>0.19</v>
      </c>
      <c r="R2755" s="8">
        <f t="shared" ref="R2755:R2818" si="261">IFERROR(E2755/N2755,0)</f>
        <v>47.5</v>
      </c>
      <c r="S2755" t="str">
        <f t="shared" ref="S2755:S2818" si="262">LEFT(P2755,SEARCH("/",P2755)-1)</f>
        <v>publishing</v>
      </c>
      <c r="T2755" t="str">
        <f t="shared" ref="T2755:T2818" si="263">RIGHT(P2755,LEN(P2755)-SEARCH("/",P2755))</f>
        <v>children's books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 t="shared" si="258"/>
        <v>41893.636006944449</v>
      </c>
      <c r="K2756">
        <v>1407856551</v>
      </c>
      <c r="L2756" s="10">
        <f t="shared" si="259"/>
        <v>41893.636006944449</v>
      </c>
      <c r="M2756" t="b">
        <v>0</v>
      </c>
      <c r="N2756">
        <v>0</v>
      </c>
      <c r="O2756" t="b">
        <v>0</v>
      </c>
      <c r="P2756" t="s">
        <v>8304</v>
      </c>
      <c r="Q2756" s="6">
        <f t="shared" si="260"/>
        <v>0</v>
      </c>
      <c r="R2756" s="8">
        <f t="shared" si="261"/>
        <v>0</v>
      </c>
      <c r="S2756" t="str">
        <f t="shared" si="262"/>
        <v>publishing</v>
      </c>
      <c r="T2756" t="str">
        <f t="shared" si="263"/>
        <v>children's books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0">
        <f t="shared" si="258"/>
        <v>42102.790821759263</v>
      </c>
      <c r="K2757">
        <v>1425927527</v>
      </c>
      <c r="L2757" s="10">
        <f t="shared" si="259"/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260"/>
        <v>0.52</v>
      </c>
      <c r="R2757" s="8">
        <f t="shared" si="261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 t="shared" si="258"/>
        <v>41650.90047453704</v>
      </c>
      <c r="K2758">
        <v>1386884201</v>
      </c>
      <c r="L2758" s="10">
        <f t="shared" si="259"/>
        <v>41650.90047453704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260"/>
        <v>0.1048</v>
      </c>
      <c r="R2758" s="8">
        <f t="shared" si="261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 t="shared" si="258"/>
        <v>42588.65662037037</v>
      </c>
      <c r="K2759">
        <v>1469202332</v>
      </c>
      <c r="L2759" s="10">
        <f t="shared" si="259"/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260"/>
        <v>6.6666666666666671E-3</v>
      </c>
      <c r="R2759" s="8">
        <f t="shared" si="261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0">
        <f t="shared" si="258"/>
        <v>42653.441932870366</v>
      </c>
      <c r="K2760">
        <v>1474886183</v>
      </c>
      <c r="L2760" s="10">
        <f t="shared" si="259"/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260"/>
        <v>0.11700000000000001</v>
      </c>
      <c r="R2760" s="8">
        <f t="shared" si="261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0">
        <f t="shared" si="258"/>
        <v>42567.36650462963</v>
      </c>
      <c r="K2761">
        <v>1464943666</v>
      </c>
      <c r="L2761" s="10">
        <f t="shared" si="259"/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260"/>
        <v>0.105</v>
      </c>
      <c r="R2761" s="8">
        <f t="shared" si="261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0">
        <f t="shared" si="258"/>
        <v>41445.461319444446</v>
      </c>
      <c r="K2762">
        <v>1369134258</v>
      </c>
      <c r="L2762" s="10">
        <f t="shared" si="259"/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260"/>
        <v>0</v>
      </c>
      <c r="R2762" s="8">
        <f t="shared" si="261"/>
        <v>0</v>
      </c>
      <c r="S2762" t="str">
        <f t="shared" si="262"/>
        <v>publishing</v>
      </c>
      <c r="T2762" t="str">
        <f t="shared" si="263"/>
        <v>children's books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 t="shared" si="258"/>
        <v>41277.063576388886</v>
      </c>
      <c r="K2763">
        <v>1354584693</v>
      </c>
      <c r="L2763" s="10">
        <f t="shared" si="259"/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260"/>
        <v>7.1999999999999998E-3</v>
      </c>
      <c r="R2763" s="8">
        <f t="shared" si="261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 t="shared" si="258"/>
        <v>40986.995312500003</v>
      </c>
      <c r="K2764">
        <v>1326934395</v>
      </c>
      <c r="L2764" s="10">
        <f t="shared" si="259"/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260"/>
        <v>7.6923076923076927E-3</v>
      </c>
      <c r="R2764" s="8">
        <f t="shared" si="261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 t="shared" si="258"/>
        <v>41418.579675925925</v>
      </c>
      <c r="K2765">
        <v>1365515684</v>
      </c>
      <c r="L2765" s="10">
        <f t="shared" si="259"/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260"/>
        <v>2.2842639593908631E-3</v>
      </c>
      <c r="R2765" s="8">
        <f t="shared" si="261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 t="shared" si="258"/>
        <v>41059.791666666664</v>
      </c>
      <c r="K2766">
        <v>1335855631</v>
      </c>
      <c r="L2766" s="10">
        <f t="shared" si="259"/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260"/>
        <v>1.125E-2</v>
      </c>
      <c r="R2766" s="8">
        <f t="shared" si="261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 t="shared" si="258"/>
        <v>41210.579027777778</v>
      </c>
      <c r="K2767">
        <v>1350050028</v>
      </c>
      <c r="L2767" s="10">
        <f t="shared" si="259"/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260"/>
        <v>0</v>
      </c>
      <c r="R2767" s="8">
        <f t="shared" si="261"/>
        <v>0</v>
      </c>
      <c r="S2767" t="str">
        <f t="shared" si="262"/>
        <v>publishing</v>
      </c>
      <c r="T2767" t="str">
        <f t="shared" si="263"/>
        <v>children's books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 t="shared" si="258"/>
        <v>40766.668032407404</v>
      </c>
      <c r="K2768">
        <v>1310486518</v>
      </c>
      <c r="L2768" s="10">
        <f t="shared" si="259"/>
        <v>40766.668032407404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260"/>
        <v>0.02</v>
      </c>
      <c r="R2768" s="8">
        <f t="shared" si="261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0">
        <f t="shared" si="258"/>
        <v>42232.958912037036</v>
      </c>
      <c r="K2769">
        <v>1434582050</v>
      </c>
      <c r="L2769" s="10">
        <f t="shared" si="259"/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260"/>
        <v>8.5000000000000006E-3</v>
      </c>
      <c r="R2769" s="8">
        <f t="shared" si="261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 t="shared" si="258"/>
        <v>40997.573182870372</v>
      </c>
      <c r="K2770">
        <v>1330440323</v>
      </c>
      <c r="L2770" s="10">
        <f t="shared" si="259"/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260"/>
        <v>0.14314285714285716</v>
      </c>
      <c r="R2770" s="8">
        <f t="shared" si="261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0">
        <f t="shared" si="258"/>
        <v>41795.826273148145</v>
      </c>
      <c r="K2771">
        <v>1397677790</v>
      </c>
      <c r="L2771" s="10">
        <f t="shared" si="259"/>
        <v>41795.826273148145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260"/>
        <v>2.5000000000000001E-3</v>
      </c>
      <c r="R2771" s="8">
        <f t="shared" si="261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 t="shared" si="258"/>
        <v>41716.663541666669</v>
      </c>
      <c r="K2772">
        <v>1392569730</v>
      </c>
      <c r="L2772" s="10">
        <f t="shared" si="259"/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260"/>
        <v>0.1041125</v>
      </c>
      <c r="R2772" s="8">
        <f t="shared" si="261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 t="shared" si="258"/>
        <v>41306.708333333336</v>
      </c>
      <c r="K2773">
        <v>1355489140</v>
      </c>
      <c r="L2773" s="10">
        <f t="shared" si="259"/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260"/>
        <v>0</v>
      </c>
      <c r="R2773" s="8">
        <f t="shared" si="261"/>
        <v>0</v>
      </c>
      <c r="S2773" t="str">
        <f t="shared" si="262"/>
        <v>publishing</v>
      </c>
      <c r="T2773" t="str">
        <f t="shared" si="263"/>
        <v>children's books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 t="shared" si="258"/>
        <v>41552.869143518517</v>
      </c>
      <c r="K2774">
        <v>1379710294</v>
      </c>
      <c r="L2774" s="10">
        <f t="shared" si="259"/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260"/>
        <v>0</v>
      </c>
      <c r="R2774" s="8">
        <f t="shared" si="261"/>
        <v>0</v>
      </c>
      <c r="S2774" t="str">
        <f t="shared" si="262"/>
        <v>publishing</v>
      </c>
      <c r="T2774" t="str">
        <f t="shared" si="263"/>
        <v>children's books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0">
        <f t="shared" si="258"/>
        <v>42484.86482638889</v>
      </c>
      <c r="K2775">
        <v>1460666721</v>
      </c>
      <c r="L2775" s="10">
        <f t="shared" si="259"/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260"/>
        <v>1.8867924528301887E-3</v>
      </c>
      <c r="R2775" s="8">
        <f t="shared" si="261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 t="shared" si="258"/>
        <v>41341.126481481479</v>
      </c>
      <c r="K2776">
        <v>1360119728</v>
      </c>
      <c r="L2776" s="10">
        <f t="shared" si="259"/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260"/>
        <v>0.14249999999999999</v>
      </c>
      <c r="R2776" s="8">
        <f t="shared" si="261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 t="shared" si="258"/>
        <v>40893.013356481482</v>
      </c>
      <c r="K2777">
        <v>1321402754</v>
      </c>
      <c r="L2777" s="10">
        <f t="shared" si="259"/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260"/>
        <v>0.03</v>
      </c>
      <c r="R2777" s="8">
        <f t="shared" si="261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 t="shared" si="258"/>
        <v>42167.297175925924</v>
      </c>
      <c r="K2778">
        <v>1431414476</v>
      </c>
      <c r="L2778" s="10">
        <f t="shared" si="259"/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260"/>
        <v>7.8809523809523815E-2</v>
      </c>
      <c r="R2778" s="8">
        <f t="shared" si="261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 t="shared" si="258"/>
        <v>42202.669027777782</v>
      </c>
      <c r="K2779">
        <v>1434557004</v>
      </c>
      <c r="L2779" s="10">
        <f t="shared" si="259"/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260"/>
        <v>3.3333333333333335E-3</v>
      </c>
      <c r="R2779" s="8">
        <f t="shared" si="261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 t="shared" si="258"/>
        <v>41876.978078703702</v>
      </c>
      <c r="K2780">
        <v>1406417306</v>
      </c>
      <c r="L2780" s="10">
        <f t="shared" si="259"/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260"/>
        <v>0.25545454545454543</v>
      </c>
      <c r="R2780" s="8">
        <f t="shared" si="261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 t="shared" si="258"/>
        <v>42330.627557870372</v>
      </c>
      <c r="K2781">
        <v>1445609021</v>
      </c>
      <c r="L2781" s="10">
        <f t="shared" si="259"/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260"/>
        <v>2.12E-2</v>
      </c>
      <c r="R2781" s="8">
        <f t="shared" si="261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0">
        <f t="shared" si="258"/>
        <v>42804.447777777779</v>
      </c>
      <c r="K2782">
        <v>1486550688</v>
      </c>
      <c r="L2782" s="10">
        <f t="shared" si="259"/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260"/>
        <v>0</v>
      </c>
      <c r="R2782" s="8">
        <f t="shared" si="261"/>
        <v>0</v>
      </c>
      <c r="S2782" t="str">
        <f t="shared" si="262"/>
        <v>publishing</v>
      </c>
      <c r="T2782" t="str">
        <f t="shared" si="263"/>
        <v>children's books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 t="shared" si="258"/>
        <v>42047.291666666672</v>
      </c>
      <c r="K2783">
        <v>1421274954</v>
      </c>
      <c r="L2783" s="10">
        <f t="shared" si="259"/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260"/>
        <v>1.0528</v>
      </c>
      <c r="R2783" s="8">
        <f t="shared" si="261"/>
        <v>47</v>
      </c>
      <c r="S2783" t="str">
        <f t="shared" si="262"/>
        <v>theater</v>
      </c>
      <c r="T2783" t="str">
        <f t="shared" si="263"/>
        <v>plays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 t="shared" si="258"/>
        <v>42052.207638888889</v>
      </c>
      <c r="K2784">
        <v>1421964718</v>
      </c>
      <c r="L2784" s="10">
        <f t="shared" si="259"/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260"/>
        <v>1.2</v>
      </c>
      <c r="R2784" s="8">
        <f t="shared" si="261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0">
        <f t="shared" si="258"/>
        <v>42117.535254629634</v>
      </c>
      <c r="K2785">
        <v>1428583846</v>
      </c>
      <c r="L2785" s="10">
        <f t="shared" si="259"/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260"/>
        <v>1.145</v>
      </c>
      <c r="R2785" s="8">
        <f t="shared" si="261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 t="shared" si="258"/>
        <v>41941.787534722222</v>
      </c>
      <c r="K2786">
        <v>1412794443</v>
      </c>
      <c r="L2786" s="10">
        <f t="shared" si="259"/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260"/>
        <v>1.19</v>
      </c>
      <c r="R2786" s="8">
        <f t="shared" si="261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 t="shared" si="258"/>
        <v>42587.875</v>
      </c>
      <c r="K2787">
        <v>1467865967</v>
      </c>
      <c r="L2787" s="10">
        <f t="shared" si="259"/>
        <v>42587.875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260"/>
        <v>1.0468</v>
      </c>
      <c r="R2787" s="8">
        <f t="shared" si="261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0">
        <f t="shared" si="258"/>
        <v>41829.569212962961</v>
      </c>
      <c r="K2788">
        <v>1403703580</v>
      </c>
      <c r="L2788" s="10">
        <f t="shared" si="259"/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260"/>
        <v>1.1783999999999999</v>
      </c>
      <c r="R2788" s="8">
        <f t="shared" si="261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 t="shared" si="258"/>
        <v>41838.198518518519</v>
      </c>
      <c r="K2789">
        <v>1403066752</v>
      </c>
      <c r="L2789" s="10">
        <f t="shared" si="259"/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260"/>
        <v>1.1970000000000001</v>
      </c>
      <c r="R2789" s="8">
        <f t="shared" si="261"/>
        <v>31.5</v>
      </c>
      <c r="S2789" t="str">
        <f t="shared" si="262"/>
        <v>theater</v>
      </c>
      <c r="T2789" t="str">
        <f t="shared" si="263"/>
        <v>plays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 t="shared" si="258"/>
        <v>42580.701886574068</v>
      </c>
      <c r="K2790">
        <v>1467219043</v>
      </c>
      <c r="L2790" s="10">
        <f t="shared" si="259"/>
        <v>42580.701886574068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260"/>
        <v>1.0249999999999999</v>
      </c>
      <c r="R2790" s="8">
        <f t="shared" si="261"/>
        <v>102.5</v>
      </c>
      <c r="S2790" t="str">
        <f t="shared" si="262"/>
        <v>theater</v>
      </c>
      <c r="T2790" t="str">
        <f t="shared" si="263"/>
        <v>plays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 t="shared" si="258"/>
        <v>42075.166666666672</v>
      </c>
      <c r="K2791">
        <v>1424477934</v>
      </c>
      <c r="L2791" s="10">
        <f t="shared" si="259"/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260"/>
        <v>1.0116666666666667</v>
      </c>
      <c r="R2791" s="8">
        <f t="shared" si="261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 t="shared" si="258"/>
        <v>42046.938692129625</v>
      </c>
      <c r="K2792">
        <v>1421101903</v>
      </c>
      <c r="L2792" s="10">
        <f t="shared" si="259"/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260"/>
        <v>1.0533333333333332</v>
      </c>
      <c r="R2792" s="8">
        <f t="shared" si="261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 t="shared" si="258"/>
        <v>42622.166666666672</v>
      </c>
      <c r="K2793">
        <v>1470778559</v>
      </c>
      <c r="L2793" s="10">
        <f t="shared" si="259"/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260"/>
        <v>1.0249999999999999</v>
      </c>
      <c r="R2793" s="8">
        <f t="shared" si="261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 t="shared" si="258"/>
        <v>42228.231006944443</v>
      </c>
      <c r="K2794">
        <v>1435469559</v>
      </c>
      <c r="L2794" s="10">
        <f t="shared" si="259"/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260"/>
        <v>1.0760000000000001</v>
      </c>
      <c r="R2794" s="8">
        <f t="shared" si="261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0">
        <f t="shared" si="258"/>
        <v>42206.419039351851</v>
      </c>
      <c r="K2795">
        <v>1434881005</v>
      </c>
      <c r="L2795" s="10">
        <f t="shared" si="259"/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260"/>
        <v>1.105675</v>
      </c>
      <c r="R2795" s="8">
        <f t="shared" si="261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0">
        <f t="shared" si="258"/>
        <v>42432.791666666672</v>
      </c>
      <c r="K2796">
        <v>1455640559</v>
      </c>
      <c r="L2796" s="10">
        <f t="shared" si="259"/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260"/>
        <v>1.5</v>
      </c>
      <c r="R2796" s="8">
        <f t="shared" si="261"/>
        <v>25</v>
      </c>
      <c r="S2796" t="str">
        <f t="shared" si="262"/>
        <v>theater</v>
      </c>
      <c r="T2796" t="str">
        <f t="shared" si="263"/>
        <v>plays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 t="shared" si="258"/>
        <v>41796.958333333336</v>
      </c>
      <c r="K2797">
        <v>1400675841</v>
      </c>
      <c r="L2797" s="10">
        <f t="shared" si="259"/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260"/>
        <v>1.0428571428571429</v>
      </c>
      <c r="R2797" s="8">
        <f t="shared" si="261"/>
        <v>36.5</v>
      </c>
      <c r="S2797" t="str">
        <f t="shared" si="262"/>
        <v>theater</v>
      </c>
      <c r="T2797" t="str">
        <f t="shared" si="263"/>
        <v>plays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0">
        <f t="shared" si="258"/>
        <v>41825.528101851851</v>
      </c>
      <c r="K2798">
        <v>1401972028</v>
      </c>
      <c r="L2798" s="10">
        <f t="shared" si="259"/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260"/>
        <v>1.155</v>
      </c>
      <c r="R2798" s="8">
        <f t="shared" si="261"/>
        <v>44</v>
      </c>
      <c r="S2798" t="str">
        <f t="shared" si="262"/>
        <v>theater</v>
      </c>
      <c r="T2798" t="str">
        <f t="shared" si="263"/>
        <v>plays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0">
        <f t="shared" si="258"/>
        <v>41828.94027777778</v>
      </c>
      <c r="K2799">
        <v>1402266840</v>
      </c>
      <c r="L2799" s="10">
        <f t="shared" si="259"/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260"/>
        <v>1.02645125</v>
      </c>
      <c r="R2799" s="8">
        <f t="shared" si="261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0">
        <f t="shared" si="258"/>
        <v>42216.666666666672</v>
      </c>
      <c r="K2800">
        <v>1437063121</v>
      </c>
      <c r="L2800" s="10">
        <f t="shared" si="259"/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260"/>
        <v>1.014</v>
      </c>
      <c r="R2800" s="8">
        <f t="shared" si="261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0">
        <f t="shared" si="258"/>
        <v>42538.666666666672</v>
      </c>
      <c r="K2801">
        <v>1463466070</v>
      </c>
      <c r="L2801" s="10">
        <f t="shared" si="259"/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260"/>
        <v>1.1663479999999999</v>
      </c>
      <c r="R2801" s="8">
        <f t="shared" si="261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0">
        <f t="shared" si="258"/>
        <v>42008.552847222221</v>
      </c>
      <c r="K2802">
        <v>1415193366</v>
      </c>
      <c r="L2802" s="10">
        <f t="shared" si="259"/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260"/>
        <v>1.33</v>
      </c>
      <c r="R2802" s="8">
        <f t="shared" si="261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0">
        <f t="shared" si="258"/>
        <v>41922.458333333336</v>
      </c>
      <c r="K2803">
        <v>1411019409</v>
      </c>
      <c r="L2803" s="10">
        <f t="shared" si="259"/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260"/>
        <v>1.3320000000000001</v>
      </c>
      <c r="R2803" s="8">
        <f t="shared" si="261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0">
        <f t="shared" si="258"/>
        <v>42222.64707175926</v>
      </c>
      <c r="K2804">
        <v>1436283107</v>
      </c>
      <c r="L2804" s="10">
        <f t="shared" si="259"/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260"/>
        <v>1.0183333333333333</v>
      </c>
      <c r="R2804" s="8">
        <f t="shared" si="261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 t="shared" si="258"/>
        <v>42201</v>
      </c>
      <c r="K2805">
        <v>1433295276</v>
      </c>
      <c r="L2805" s="10">
        <f t="shared" si="259"/>
        <v>42201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260"/>
        <v>1.2795000000000001</v>
      </c>
      <c r="R2805" s="8">
        <f t="shared" si="261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0">
        <f t="shared" si="258"/>
        <v>41911.453587962962</v>
      </c>
      <c r="K2806">
        <v>1409395990</v>
      </c>
      <c r="L2806" s="10">
        <f t="shared" si="259"/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260"/>
        <v>1.1499999999999999</v>
      </c>
      <c r="R2806" s="8">
        <f t="shared" si="261"/>
        <v>50</v>
      </c>
      <c r="S2806" t="str">
        <f t="shared" si="262"/>
        <v>theater</v>
      </c>
      <c r="T2806" t="str">
        <f t="shared" si="263"/>
        <v>plays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0">
        <f t="shared" si="258"/>
        <v>42238.505474537036</v>
      </c>
      <c r="K2807">
        <v>1438085273</v>
      </c>
      <c r="L2807" s="10">
        <f t="shared" si="259"/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260"/>
        <v>1.1000000000000001</v>
      </c>
      <c r="R2807" s="8">
        <f t="shared" si="261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0">
        <f t="shared" si="258"/>
        <v>42221.458333333328</v>
      </c>
      <c r="K2808">
        <v>1435645490</v>
      </c>
      <c r="L2808" s="10">
        <f t="shared" si="259"/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260"/>
        <v>1.121</v>
      </c>
      <c r="R2808" s="8">
        <f t="shared" si="261"/>
        <v>44.25</v>
      </c>
      <c r="S2808" t="str">
        <f t="shared" si="262"/>
        <v>theater</v>
      </c>
      <c r="T2808" t="str">
        <f t="shared" si="263"/>
        <v>plays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 t="shared" si="258"/>
        <v>42184.873124999998</v>
      </c>
      <c r="K2809">
        <v>1433019438</v>
      </c>
      <c r="L2809" s="10">
        <f t="shared" si="259"/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260"/>
        <v>1.26</v>
      </c>
      <c r="R2809" s="8">
        <f t="shared" si="261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 t="shared" si="258"/>
        <v>42238.84646990741</v>
      </c>
      <c r="K2810">
        <v>1437682735</v>
      </c>
      <c r="L2810" s="10">
        <f t="shared" si="259"/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260"/>
        <v>1.0024444444444445</v>
      </c>
      <c r="R2810" s="8">
        <f t="shared" si="261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 t="shared" si="258"/>
        <v>42459.610416666663</v>
      </c>
      <c r="K2811">
        <v>1458647725</v>
      </c>
      <c r="L2811" s="10">
        <f t="shared" si="259"/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260"/>
        <v>1.024</v>
      </c>
      <c r="R2811" s="8">
        <f t="shared" si="261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 t="shared" si="258"/>
        <v>41791.165972222225</v>
      </c>
      <c r="K2812">
        <v>1398828064</v>
      </c>
      <c r="L2812" s="10">
        <f t="shared" si="259"/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260"/>
        <v>1.0820000000000001</v>
      </c>
      <c r="R2812" s="8">
        <f t="shared" si="261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0">
        <f t="shared" si="258"/>
        <v>42058.496562500004</v>
      </c>
      <c r="K2813">
        <v>1422100503</v>
      </c>
      <c r="L2813" s="10">
        <f t="shared" si="259"/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260"/>
        <v>1.0026999999999999</v>
      </c>
      <c r="R2813" s="8">
        <f t="shared" si="261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0">
        <f t="shared" si="258"/>
        <v>42100.166666666672</v>
      </c>
      <c r="K2814">
        <v>1424368298</v>
      </c>
      <c r="L2814" s="10">
        <f t="shared" si="259"/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260"/>
        <v>1.133</v>
      </c>
      <c r="R2814" s="8">
        <f t="shared" si="261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 t="shared" si="258"/>
        <v>42718.742604166662</v>
      </c>
      <c r="K2815">
        <v>1479577761</v>
      </c>
      <c r="L2815" s="10">
        <f t="shared" si="259"/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260"/>
        <v>1.2757571428571428</v>
      </c>
      <c r="R2815" s="8">
        <f t="shared" si="261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0">
        <f t="shared" si="258"/>
        <v>42133.399479166663</v>
      </c>
      <c r="K2816">
        <v>1428572115</v>
      </c>
      <c r="L2816" s="10">
        <f t="shared" si="259"/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260"/>
        <v>1.0773333333333333</v>
      </c>
      <c r="R2816" s="8">
        <f t="shared" si="261"/>
        <v>25.25</v>
      </c>
      <c r="S2816" t="str">
        <f t="shared" si="262"/>
        <v>theater</v>
      </c>
      <c r="T2816" t="str">
        <f t="shared" si="263"/>
        <v>plays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0">
        <f t="shared" si="258"/>
        <v>42589.776724537034</v>
      </c>
      <c r="K2817">
        <v>1468003109</v>
      </c>
      <c r="L2817" s="10">
        <f t="shared" si="259"/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260"/>
        <v>2.42</v>
      </c>
      <c r="R2817" s="8">
        <f t="shared" si="261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0">
        <f t="shared" si="258"/>
        <v>42218.666666666672</v>
      </c>
      <c r="K2818">
        <v>1435921992</v>
      </c>
      <c r="L2818" s="10">
        <f t="shared" si="259"/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6">
        <f t="shared" si="260"/>
        <v>1.4156666666666666</v>
      </c>
      <c r="R2818" s="8">
        <f t="shared" si="261"/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0">
        <f t="shared" ref="J2819:J2882" si="264">I2819/60/60/24 + DATE(1970,1,1)</f>
        <v>42063.634976851856</v>
      </c>
      <c r="K2819">
        <v>1421680462</v>
      </c>
      <c r="L2819" s="10">
        <f t="shared" ref="L2819:L2882" si="265">I2819/60/60/24 + DATE(1970,1,1)</f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6">
        <f t="shared" ref="Q2819:Q2882" si="266">E2819/D2819</f>
        <v>1.3</v>
      </c>
      <c r="R2819" s="8">
        <f t="shared" ref="R2819:R2882" si="267">IFERROR(E2819/N2819,0)</f>
        <v>23.636363636363637</v>
      </c>
      <c r="S2819" t="str">
        <f t="shared" ref="S2819:S2882" si="268">LEFT(P2819,SEARCH("/",P2819)-1)</f>
        <v>theater</v>
      </c>
      <c r="T2819" t="str">
        <f t="shared" ref="T2819:T2882" si="269">RIGHT(P2819,LEN(P2819)-SEARCH("/",P2819))</f>
        <v>plays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 t="shared" si="264"/>
        <v>42270.598217592589</v>
      </c>
      <c r="K2820">
        <v>1441290086</v>
      </c>
      <c r="L2820" s="10">
        <f t="shared" si="265"/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6">
        <f t="shared" si="266"/>
        <v>1.0603</v>
      </c>
      <c r="R2820" s="8">
        <f t="shared" si="267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0">
        <f t="shared" si="264"/>
        <v>42169.525567129633</v>
      </c>
      <c r="K2821">
        <v>1431693409</v>
      </c>
      <c r="L2821" s="10">
        <f t="shared" si="265"/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266"/>
        <v>1.048</v>
      </c>
      <c r="R2821" s="8">
        <f t="shared" si="267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0">
        <f t="shared" si="264"/>
        <v>42426</v>
      </c>
      <c r="K2822">
        <v>1454337589</v>
      </c>
      <c r="L2822" s="10">
        <f t="shared" si="265"/>
        <v>42426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266"/>
        <v>1.36</v>
      </c>
      <c r="R2822" s="8">
        <f t="shared" si="267"/>
        <v>13.6</v>
      </c>
      <c r="S2822" t="str">
        <f t="shared" si="268"/>
        <v>theater</v>
      </c>
      <c r="T2822" t="str">
        <f t="shared" si="269"/>
        <v>plays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0">
        <f t="shared" si="264"/>
        <v>41905.922858796301</v>
      </c>
      <c r="K2823">
        <v>1408918135</v>
      </c>
      <c r="L2823" s="10">
        <f t="shared" si="265"/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266"/>
        <v>1</v>
      </c>
      <c r="R2823" s="8">
        <f t="shared" si="267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 t="shared" si="264"/>
        <v>42090.642268518524</v>
      </c>
      <c r="K2824">
        <v>1424881492</v>
      </c>
      <c r="L2824" s="10">
        <f t="shared" si="265"/>
        <v>42090.642268518524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266"/>
        <v>1</v>
      </c>
      <c r="R2824" s="8">
        <f t="shared" si="267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0">
        <f t="shared" si="264"/>
        <v>42094.957638888889</v>
      </c>
      <c r="K2825">
        <v>1425428206</v>
      </c>
      <c r="L2825" s="10">
        <f t="shared" si="265"/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266"/>
        <v>1.24</v>
      </c>
      <c r="R2825" s="8">
        <f t="shared" si="267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 t="shared" si="264"/>
        <v>42168.071527777778</v>
      </c>
      <c r="K2826">
        <v>1431412196</v>
      </c>
      <c r="L2826" s="10">
        <f t="shared" si="265"/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266"/>
        <v>1.1692307692307693</v>
      </c>
      <c r="R2826" s="8">
        <f t="shared" si="267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0">
        <f t="shared" si="264"/>
        <v>42342.792662037042</v>
      </c>
      <c r="K2827">
        <v>1446663686</v>
      </c>
      <c r="L2827" s="10">
        <f t="shared" si="265"/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266"/>
        <v>1.0333333333333334</v>
      </c>
      <c r="R2827" s="8">
        <f t="shared" si="267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 t="shared" si="264"/>
        <v>42195.291666666672</v>
      </c>
      <c r="K2828">
        <v>1434415812</v>
      </c>
      <c r="L2828" s="10">
        <f t="shared" si="265"/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266"/>
        <v>1.0774999999999999</v>
      </c>
      <c r="R2828" s="8">
        <f t="shared" si="267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 t="shared" si="264"/>
        <v>42524.6875</v>
      </c>
      <c r="K2829">
        <v>1462379066</v>
      </c>
      <c r="L2829" s="10">
        <f t="shared" si="265"/>
        <v>42524.6875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266"/>
        <v>1.2024999999999999</v>
      </c>
      <c r="R2829" s="8">
        <f t="shared" si="267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0">
        <f t="shared" si="264"/>
        <v>42279.958333333328</v>
      </c>
      <c r="K2830">
        <v>1441606869</v>
      </c>
      <c r="L2830" s="10">
        <f t="shared" si="265"/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266"/>
        <v>1.0037894736842106</v>
      </c>
      <c r="R2830" s="8">
        <f t="shared" si="267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0">
        <f t="shared" si="264"/>
        <v>42523.434236111112</v>
      </c>
      <c r="K2831">
        <v>1462443918</v>
      </c>
      <c r="L2831" s="10">
        <f t="shared" si="265"/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266"/>
        <v>1.0651999999999999</v>
      </c>
      <c r="R2831" s="8">
        <f t="shared" si="267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 t="shared" si="264"/>
        <v>41771.165972222225</v>
      </c>
      <c r="K2832">
        <v>1398802148</v>
      </c>
      <c r="L2832" s="10">
        <f t="shared" si="265"/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266"/>
        <v>1</v>
      </c>
      <c r="R2832" s="8">
        <f t="shared" si="267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 t="shared" si="264"/>
        <v>42201.824884259258</v>
      </c>
      <c r="K2833">
        <v>1434484070</v>
      </c>
      <c r="L2833" s="10">
        <f t="shared" si="265"/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266"/>
        <v>1.1066666666666667</v>
      </c>
      <c r="R2833" s="8">
        <f t="shared" si="267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0">
        <f t="shared" si="264"/>
        <v>41966.916666666672</v>
      </c>
      <c r="K2834">
        <v>1414342894</v>
      </c>
      <c r="L2834" s="10">
        <f t="shared" si="265"/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266"/>
        <v>1.1471959999999999</v>
      </c>
      <c r="R2834" s="8">
        <f t="shared" si="267"/>
        <v>30.189368421052631</v>
      </c>
      <c r="S2834" t="str">
        <f t="shared" si="268"/>
        <v>theater</v>
      </c>
      <c r="T2834" t="str">
        <f t="shared" si="269"/>
        <v>plays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 t="shared" si="264"/>
        <v>42288.083333333328</v>
      </c>
      <c r="K2835">
        <v>1442804633</v>
      </c>
      <c r="L2835" s="10">
        <f t="shared" si="265"/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266"/>
        <v>1.0825925925925926</v>
      </c>
      <c r="R2835" s="8">
        <f t="shared" si="267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0">
        <f t="shared" si="264"/>
        <v>42034.959837962961</v>
      </c>
      <c r="K2836">
        <v>1421362930</v>
      </c>
      <c r="L2836" s="10">
        <f t="shared" si="265"/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266"/>
        <v>1.7</v>
      </c>
      <c r="R2836" s="8">
        <f t="shared" si="267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0">
        <f t="shared" si="264"/>
        <v>42343</v>
      </c>
      <c r="K2837">
        <v>1446742417</v>
      </c>
      <c r="L2837" s="10">
        <f t="shared" si="265"/>
        <v>42343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266"/>
        <v>1.8709899999999999</v>
      </c>
      <c r="R2837" s="8">
        <f t="shared" si="267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 t="shared" si="264"/>
        <v>42784.207638888889</v>
      </c>
      <c r="K2838">
        <v>1484115418</v>
      </c>
      <c r="L2838" s="10">
        <f t="shared" si="265"/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266"/>
        <v>1.0777777777777777</v>
      </c>
      <c r="R2838" s="8">
        <f t="shared" si="267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0">
        <f t="shared" si="264"/>
        <v>42347.950046296297</v>
      </c>
      <c r="K2839">
        <v>1446241684</v>
      </c>
      <c r="L2839" s="10">
        <f t="shared" si="265"/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266"/>
        <v>1</v>
      </c>
      <c r="R2839" s="8">
        <f t="shared" si="267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 t="shared" si="264"/>
        <v>41864.916666666664</v>
      </c>
      <c r="K2840">
        <v>1406039696</v>
      </c>
      <c r="L2840" s="10">
        <f t="shared" si="265"/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266"/>
        <v>1.2024999999999999</v>
      </c>
      <c r="R2840" s="8">
        <f t="shared" si="267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 t="shared" si="264"/>
        <v>41876.207638888889</v>
      </c>
      <c r="K2841">
        <v>1406958354</v>
      </c>
      <c r="L2841" s="10">
        <f t="shared" si="265"/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266"/>
        <v>1.1142857142857143</v>
      </c>
      <c r="R2841" s="8">
        <f t="shared" si="267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0">
        <f t="shared" si="264"/>
        <v>42081.708333333328</v>
      </c>
      <c r="K2842">
        <v>1424825479</v>
      </c>
      <c r="L2842" s="10">
        <f t="shared" si="265"/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266"/>
        <v>1.04</v>
      </c>
      <c r="R2842" s="8">
        <f t="shared" si="267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0">
        <f t="shared" si="264"/>
        <v>42351.781215277777</v>
      </c>
      <c r="K2843">
        <v>1444844697</v>
      </c>
      <c r="L2843" s="10">
        <f t="shared" si="265"/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266"/>
        <v>0.01</v>
      </c>
      <c r="R2843" s="8">
        <f t="shared" si="267"/>
        <v>10</v>
      </c>
      <c r="S2843" t="str">
        <f t="shared" si="268"/>
        <v>theater</v>
      </c>
      <c r="T2843" t="str">
        <f t="shared" si="269"/>
        <v>plays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0">
        <f t="shared" si="264"/>
        <v>41811.458333333336</v>
      </c>
      <c r="K2844">
        <v>1401058295</v>
      </c>
      <c r="L2844" s="10">
        <f t="shared" si="265"/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266"/>
        <v>0</v>
      </c>
      <c r="R2844" s="8">
        <f t="shared" si="267"/>
        <v>0</v>
      </c>
      <c r="S2844" t="str">
        <f t="shared" si="268"/>
        <v>theater</v>
      </c>
      <c r="T2844" t="str">
        <f t="shared" si="269"/>
        <v>plays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 t="shared" si="264"/>
        <v>42534.166666666672</v>
      </c>
      <c r="K2845">
        <v>1462210950</v>
      </c>
      <c r="L2845" s="10">
        <f t="shared" si="265"/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266"/>
        <v>0</v>
      </c>
      <c r="R2845" s="8">
        <f t="shared" si="267"/>
        <v>0</v>
      </c>
      <c r="S2845" t="str">
        <f t="shared" si="268"/>
        <v>theater</v>
      </c>
      <c r="T2845" t="str">
        <f t="shared" si="269"/>
        <v>plays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0">
        <f t="shared" si="264"/>
        <v>42739.546064814815</v>
      </c>
      <c r="K2846">
        <v>1480943180</v>
      </c>
      <c r="L2846" s="10">
        <f t="shared" si="265"/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266"/>
        <v>5.4545454545454543E-2</v>
      </c>
      <c r="R2846" s="8">
        <f t="shared" si="267"/>
        <v>30</v>
      </c>
      <c r="S2846" t="str">
        <f t="shared" si="268"/>
        <v>theater</v>
      </c>
      <c r="T2846" t="str">
        <f t="shared" si="269"/>
        <v>plays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 t="shared" si="264"/>
        <v>42163.016585648147</v>
      </c>
      <c r="K2847">
        <v>1428539033</v>
      </c>
      <c r="L2847" s="10">
        <f t="shared" si="265"/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266"/>
        <v>0.31546666666666667</v>
      </c>
      <c r="R2847" s="8">
        <f t="shared" si="267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 t="shared" si="264"/>
        <v>42153.692060185189</v>
      </c>
      <c r="K2848">
        <v>1429029394</v>
      </c>
      <c r="L2848" s="10">
        <f t="shared" si="265"/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266"/>
        <v>0</v>
      </c>
      <c r="R2848" s="8">
        <f t="shared" si="267"/>
        <v>0</v>
      </c>
      <c r="S2848" t="str">
        <f t="shared" si="268"/>
        <v>theater</v>
      </c>
      <c r="T2848" t="str">
        <f t="shared" si="269"/>
        <v>plays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 t="shared" si="264"/>
        <v>42513.806307870371</v>
      </c>
      <c r="K2849">
        <v>1458847265</v>
      </c>
      <c r="L2849" s="10">
        <f t="shared" si="265"/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266"/>
        <v>0</v>
      </c>
      <c r="R2849" s="8">
        <f t="shared" si="267"/>
        <v>0</v>
      </c>
      <c r="S2849" t="str">
        <f t="shared" si="268"/>
        <v>theater</v>
      </c>
      <c r="T2849" t="str">
        <f t="shared" si="269"/>
        <v>plays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 t="shared" si="264"/>
        <v>42153.648831018523</v>
      </c>
      <c r="K2850">
        <v>1430321659</v>
      </c>
      <c r="L2850" s="10">
        <f t="shared" si="265"/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266"/>
        <v>2E-3</v>
      </c>
      <c r="R2850" s="8">
        <f t="shared" si="267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0">
        <f t="shared" si="264"/>
        <v>42483.428240740745</v>
      </c>
      <c r="K2851">
        <v>1458814600</v>
      </c>
      <c r="L2851" s="10">
        <f t="shared" si="265"/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266"/>
        <v>0.01</v>
      </c>
      <c r="R2851" s="8">
        <f t="shared" si="267"/>
        <v>5</v>
      </c>
      <c r="S2851" t="str">
        <f t="shared" si="268"/>
        <v>theater</v>
      </c>
      <c r="T2851" t="str">
        <f t="shared" si="269"/>
        <v>plays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 t="shared" si="264"/>
        <v>41888.007071759261</v>
      </c>
      <c r="K2852">
        <v>1407370211</v>
      </c>
      <c r="L2852" s="10">
        <f t="shared" si="265"/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266"/>
        <v>3.8875E-2</v>
      </c>
      <c r="R2852" s="8">
        <f t="shared" si="267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0">
        <f t="shared" si="264"/>
        <v>42398.970138888893</v>
      </c>
      <c r="K2853">
        <v>1453334629</v>
      </c>
      <c r="L2853" s="10">
        <f t="shared" si="265"/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266"/>
        <v>0</v>
      </c>
      <c r="R2853" s="8">
        <f t="shared" si="267"/>
        <v>0</v>
      </c>
      <c r="S2853" t="str">
        <f t="shared" si="268"/>
        <v>theater</v>
      </c>
      <c r="T2853" t="str">
        <f t="shared" si="269"/>
        <v>plays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 t="shared" si="264"/>
        <v>41811.045173611114</v>
      </c>
      <c r="K2854">
        <v>1400720703</v>
      </c>
      <c r="L2854" s="10">
        <f t="shared" si="265"/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266"/>
        <v>1.9E-2</v>
      </c>
      <c r="R2854" s="8">
        <f t="shared" si="267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0">
        <f t="shared" si="264"/>
        <v>41896.190937499996</v>
      </c>
      <c r="K2855">
        <v>1405485297</v>
      </c>
      <c r="L2855" s="10">
        <f t="shared" si="265"/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266"/>
        <v>0</v>
      </c>
      <c r="R2855" s="8">
        <f t="shared" si="267"/>
        <v>0</v>
      </c>
      <c r="S2855" t="str">
        <f t="shared" si="268"/>
        <v>theater</v>
      </c>
      <c r="T2855" t="str">
        <f t="shared" si="269"/>
        <v>plays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0">
        <f t="shared" si="264"/>
        <v>42131.71665509259</v>
      </c>
      <c r="K2856">
        <v>1429290719</v>
      </c>
      <c r="L2856" s="10">
        <f t="shared" si="265"/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266"/>
        <v>0.41699999999999998</v>
      </c>
      <c r="R2856" s="8">
        <f t="shared" si="267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 t="shared" si="264"/>
        <v>42398.981944444444</v>
      </c>
      <c r="K2857">
        <v>1451607071</v>
      </c>
      <c r="L2857" s="10">
        <f t="shared" si="265"/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266"/>
        <v>0.5</v>
      </c>
      <c r="R2857" s="8">
        <f t="shared" si="267"/>
        <v>60</v>
      </c>
      <c r="S2857" t="str">
        <f t="shared" si="268"/>
        <v>theater</v>
      </c>
      <c r="T2857" t="str">
        <f t="shared" si="269"/>
        <v>plays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 t="shared" si="264"/>
        <v>42224.898611111115</v>
      </c>
      <c r="K2858">
        <v>1433897647</v>
      </c>
      <c r="L2858" s="10">
        <f t="shared" si="265"/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266"/>
        <v>4.8666666666666664E-2</v>
      </c>
      <c r="R2858" s="8">
        <f t="shared" si="267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0">
        <f t="shared" si="264"/>
        <v>42786.75</v>
      </c>
      <c r="K2859">
        <v>1482444295</v>
      </c>
      <c r="L2859" s="10">
        <f t="shared" si="265"/>
        <v>42786.75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266"/>
        <v>0.19736842105263158</v>
      </c>
      <c r="R2859" s="8">
        <f t="shared" si="267"/>
        <v>500</v>
      </c>
      <c r="S2859" t="str">
        <f t="shared" si="268"/>
        <v>theater</v>
      </c>
      <c r="T2859" t="str">
        <f t="shared" si="269"/>
        <v>plays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0">
        <f t="shared" si="264"/>
        <v>41978.477777777778</v>
      </c>
      <c r="K2860">
        <v>1415711095</v>
      </c>
      <c r="L2860" s="10">
        <f t="shared" si="265"/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266"/>
        <v>0</v>
      </c>
      <c r="R2860" s="8">
        <f t="shared" si="267"/>
        <v>0</v>
      </c>
      <c r="S2860" t="str">
        <f t="shared" si="268"/>
        <v>theater</v>
      </c>
      <c r="T2860" t="str">
        <f t="shared" si="269"/>
        <v>plays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0">
        <f t="shared" si="264"/>
        <v>42293.362314814818</v>
      </c>
      <c r="K2861">
        <v>1439800904</v>
      </c>
      <c r="L2861" s="10">
        <f t="shared" si="265"/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266"/>
        <v>1.7500000000000002E-2</v>
      </c>
      <c r="R2861" s="8">
        <f t="shared" si="267"/>
        <v>35</v>
      </c>
      <c r="S2861" t="str">
        <f t="shared" si="268"/>
        <v>theater</v>
      </c>
      <c r="T2861" t="str">
        <f t="shared" si="269"/>
        <v>plays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 t="shared" si="264"/>
        <v>42540.800648148142</v>
      </c>
      <c r="K2862">
        <v>1461179576</v>
      </c>
      <c r="L2862" s="10">
        <f t="shared" si="265"/>
        <v>42540.800648148142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266"/>
        <v>6.6500000000000004E-2</v>
      </c>
      <c r="R2862" s="8">
        <f t="shared" si="267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0">
        <f t="shared" si="264"/>
        <v>42271.590833333335</v>
      </c>
      <c r="K2863">
        <v>1441894248</v>
      </c>
      <c r="L2863" s="10">
        <f t="shared" si="265"/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266"/>
        <v>0.32</v>
      </c>
      <c r="R2863" s="8">
        <f t="shared" si="267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 t="shared" si="264"/>
        <v>41814.789687500001</v>
      </c>
      <c r="K2864">
        <v>1401044229</v>
      </c>
      <c r="L2864" s="10">
        <f t="shared" si="265"/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266"/>
        <v>4.3307086614173228E-3</v>
      </c>
      <c r="R2864" s="8">
        <f t="shared" si="267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 t="shared" si="264"/>
        <v>41891.675034722226</v>
      </c>
      <c r="K2865">
        <v>1405095123</v>
      </c>
      <c r="L2865" s="10">
        <f t="shared" si="265"/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266"/>
        <v>4.0000000000000002E-4</v>
      </c>
      <c r="R2865" s="8">
        <f t="shared" si="267"/>
        <v>20</v>
      </c>
      <c r="S2865" t="str">
        <f t="shared" si="268"/>
        <v>theater</v>
      </c>
      <c r="T2865" t="str">
        <f t="shared" si="269"/>
        <v>plays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0">
        <f t="shared" si="264"/>
        <v>42202.554166666669</v>
      </c>
      <c r="K2866">
        <v>1434552207</v>
      </c>
      <c r="L2866" s="10">
        <f t="shared" si="265"/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266"/>
        <v>1.6E-2</v>
      </c>
      <c r="R2866" s="8">
        <f t="shared" si="267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 t="shared" si="264"/>
        <v>42010.114108796297</v>
      </c>
      <c r="K2867">
        <v>1415328259</v>
      </c>
      <c r="L2867" s="10">
        <f t="shared" si="265"/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266"/>
        <v>0</v>
      </c>
      <c r="R2867" s="8">
        <f t="shared" si="267"/>
        <v>0</v>
      </c>
      <c r="S2867" t="str">
        <f t="shared" si="268"/>
        <v>theater</v>
      </c>
      <c r="T2867" t="str">
        <f t="shared" si="269"/>
        <v>plays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 t="shared" si="264"/>
        <v>42657.916666666672</v>
      </c>
      <c r="K2868">
        <v>1473893721</v>
      </c>
      <c r="L2868" s="10">
        <f t="shared" si="265"/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266"/>
        <v>8.9999999999999993E-3</v>
      </c>
      <c r="R2868" s="8">
        <f t="shared" si="267"/>
        <v>22.5</v>
      </c>
      <c r="S2868" t="str">
        <f t="shared" si="268"/>
        <v>theater</v>
      </c>
      <c r="T2868" t="str">
        <f t="shared" si="269"/>
        <v>plays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 t="shared" si="264"/>
        <v>42555.166666666672</v>
      </c>
      <c r="K2869">
        <v>1465533672</v>
      </c>
      <c r="L2869" s="10">
        <f t="shared" si="265"/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266"/>
        <v>0.2016</v>
      </c>
      <c r="R2869" s="8">
        <f t="shared" si="267"/>
        <v>50.4</v>
      </c>
      <c r="S2869" t="str">
        <f t="shared" si="268"/>
        <v>theater</v>
      </c>
      <c r="T2869" t="str">
        <f t="shared" si="269"/>
        <v>plays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 t="shared" si="264"/>
        <v>42648.827013888891</v>
      </c>
      <c r="K2870">
        <v>1473105054</v>
      </c>
      <c r="L2870" s="10">
        <f t="shared" si="265"/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266"/>
        <v>0.42011733333333334</v>
      </c>
      <c r="R2870" s="8">
        <f t="shared" si="267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 t="shared" si="264"/>
        <v>42570.593530092592</v>
      </c>
      <c r="K2871">
        <v>1466345681</v>
      </c>
      <c r="L2871" s="10">
        <f t="shared" si="265"/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266"/>
        <v>8.8500000000000002E-3</v>
      </c>
      <c r="R2871" s="8">
        <f t="shared" si="267"/>
        <v>35.4</v>
      </c>
      <c r="S2871" t="str">
        <f t="shared" si="268"/>
        <v>theater</v>
      </c>
      <c r="T2871" t="str">
        <f t="shared" si="269"/>
        <v>plays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 t="shared" si="264"/>
        <v>41776.189409722225</v>
      </c>
      <c r="K2872">
        <v>1397709165</v>
      </c>
      <c r="L2872" s="10">
        <f t="shared" si="265"/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266"/>
        <v>0.15</v>
      </c>
      <c r="R2872" s="8">
        <f t="shared" si="267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 t="shared" si="264"/>
        <v>41994.738576388889</v>
      </c>
      <c r="K2873">
        <v>1417455813</v>
      </c>
      <c r="L2873" s="10">
        <f t="shared" si="265"/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266"/>
        <v>4.6699999999999998E-2</v>
      </c>
      <c r="R2873" s="8">
        <f t="shared" si="267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 t="shared" si="264"/>
        <v>42175.11618055556</v>
      </c>
      <c r="K2874">
        <v>1429584438</v>
      </c>
      <c r="L2874" s="10">
        <f t="shared" si="265"/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266"/>
        <v>0</v>
      </c>
      <c r="R2874" s="8">
        <f t="shared" si="267"/>
        <v>0</v>
      </c>
      <c r="S2874" t="str">
        <f t="shared" si="268"/>
        <v>theater</v>
      </c>
      <c r="T2874" t="str">
        <f t="shared" si="269"/>
        <v>plays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 t="shared" si="264"/>
        <v>42032.817488425921</v>
      </c>
      <c r="K2875">
        <v>1419881831</v>
      </c>
      <c r="L2875" s="10">
        <f t="shared" si="265"/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266"/>
        <v>0.38119999999999998</v>
      </c>
      <c r="R2875" s="8">
        <f t="shared" si="267"/>
        <v>119.125</v>
      </c>
      <c r="S2875" t="str">
        <f t="shared" si="268"/>
        <v>theater</v>
      </c>
      <c r="T2875" t="str">
        <f t="shared" si="269"/>
        <v>plays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 t="shared" si="264"/>
        <v>42752.84474537037</v>
      </c>
      <c r="K2876">
        <v>1482092186</v>
      </c>
      <c r="L2876" s="10">
        <f t="shared" si="265"/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266"/>
        <v>5.4199999999999998E-2</v>
      </c>
      <c r="R2876" s="8">
        <f t="shared" si="267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 t="shared" si="264"/>
        <v>42495.128391203703</v>
      </c>
      <c r="K2877">
        <v>1459825493</v>
      </c>
      <c r="L2877" s="10">
        <f t="shared" si="265"/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266"/>
        <v>3.5E-4</v>
      </c>
      <c r="R2877" s="8">
        <f t="shared" si="267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 t="shared" si="264"/>
        <v>42201.743969907402</v>
      </c>
      <c r="K2878">
        <v>1434477079</v>
      </c>
      <c r="L2878" s="10">
        <f t="shared" si="265"/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266"/>
        <v>0</v>
      </c>
      <c r="R2878" s="8">
        <f t="shared" si="267"/>
        <v>0</v>
      </c>
      <c r="S2878" t="str">
        <f t="shared" si="268"/>
        <v>theater</v>
      </c>
      <c r="T2878" t="str">
        <f t="shared" si="269"/>
        <v>plays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 t="shared" si="264"/>
        <v>42704.708333333328</v>
      </c>
      <c r="K2879">
        <v>1477781724</v>
      </c>
      <c r="L2879" s="10">
        <f t="shared" si="265"/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266"/>
        <v>0.10833333333333334</v>
      </c>
      <c r="R2879" s="8">
        <f t="shared" si="267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0">
        <f t="shared" si="264"/>
        <v>42188.615682870368</v>
      </c>
      <c r="K2880">
        <v>1430750795</v>
      </c>
      <c r="L2880" s="10">
        <f t="shared" si="265"/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266"/>
        <v>2.1000000000000001E-2</v>
      </c>
      <c r="R2880" s="8">
        <f t="shared" si="267"/>
        <v>15.75</v>
      </c>
      <c r="S2880" t="str">
        <f t="shared" si="268"/>
        <v>theater</v>
      </c>
      <c r="T2880" t="str">
        <f t="shared" si="269"/>
        <v>plays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 t="shared" si="264"/>
        <v>42389.725243055553</v>
      </c>
      <c r="K2881">
        <v>1450718661</v>
      </c>
      <c r="L2881" s="10">
        <f t="shared" si="265"/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266"/>
        <v>2.5892857142857141E-3</v>
      </c>
      <c r="R2881" s="8">
        <f t="shared" si="267"/>
        <v>29</v>
      </c>
      <c r="S2881" t="str">
        <f t="shared" si="268"/>
        <v>theater</v>
      </c>
      <c r="T2881" t="str">
        <f t="shared" si="269"/>
        <v>plays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 t="shared" si="264"/>
        <v>42236.711805555555</v>
      </c>
      <c r="K2882">
        <v>1436305452</v>
      </c>
      <c r="L2882" s="10">
        <f t="shared" si="265"/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6">
        <f t="shared" si="266"/>
        <v>0.23333333333333334</v>
      </c>
      <c r="R2882" s="8">
        <f t="shared" si="267"/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 t="shared" ref="J2883:J2946" si="270">I2883/60/60/24 + DATE(1970,1,1)</f>
        <v>41976.639305555553</v>
      </c>
      <c r="K2883">
        <v>1412432436</v>
      </c>
      <c r="L2883" s="10">
        <f t="shared" ref="L2883:L2946" si="271">I2883/60/60/24 + DATE(1970,1,1)</f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6">
        <f t="shared" ref="Q2883:Q2946" si="272">E2883/D2883</f>
        <v>0</v>
      </c>
      <c r="R2883" s="8">
        <f t="shared" ref="R2883:R2946" si="273">IFERROR(E2883/N2883,0)</f>
        <v>0</v>
      </c>
      <c r="S2883" t="str">
        <f t="shared" ref="S2883:S2946" si="274">LEFT(P2883,SEARCH("/",P2883)-1)</f>
        <v>theater</v>
      </c>
      <c r="T2883" t="str">
        <f t="shared" ref="T2883:T2946" si="275">RIGHT(P2883,LEN(P2883)-SEARCH("/",P2883))</f>
        <v>plays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 t="shared" si="270"/>
        <v>42491.596273148149</v>
      </c>
      <c r="K2884">
        <v>1459520318</v>
      </c>
      <c r="L2884" s="10">
        <f t="shared" si="271"/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6">
        <f t="shared" si="272"/>
        <v>0.33600000000000002</v>
      </c>
      <c r="R2884" s="8">
        <f t="shared" si="273"/>
        <v>63</v>
      </c>
      <c r="S2884" t="str">
        <f t="shared" si="274"/>
        <v>theater</v>
      </c>
      <c r="T2884" t="str">
        <f t="shared" si="275"/>
        <v>plays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 t="shared" si="270"/>
        <v>42406.207638888889</v>
      </c>
      <c r="K2885">
        <v>1451684437</v>
      </c>
      <c r="L2885" s="10">
        <f t="shared" si="271"/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272"/>
        <v>0.1908</v>
      </c>
      <c r="R2885" s="8">
        <f t="shared" si="273"/>
        <v>381.6</v>
      </c>
      <c r="S2885" t="str">
        <f t="shared" si="274"/>
        <v>theater</v>
      </c>
      <c r="T2885" t="str">
        <f t="shared" si="275"/>
        <v>plays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 t="shared" si="270"/>
        <v>41978.727256944447</v>
      </c>
      <c r="K2886">
        <v>1415208435</v>
      </c>
      <c r="L2886" s="10">
        <f t="shared" si="271"/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272"/>
        <v>4.1111111111111114E-3</v>
      </c>
      <c r="R2886" s="8">
        <f t="shared" si="273"/>
        <v>46.25</v>
      </c>
      <c r="S2886" t="str">
        <f t="shared" si="274"/>
        <v>theater</v>
      </c>
      <c r="T2886" t="str">
        <f t="shared" si="275"/>
        <v>plays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 t="shared" si="270"/>
        <v>42077.034733796296</v>
      </c>
      <c r="K2887">
        <v>1423705801</v>
      </c>
      <c r="L2887" s="10">
        <f t="shared" si="271"/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272"/>
        <v>0.32500000000000001</v>
      </c>
      <c r="R2887" s="8">
        <f t="shared" si="273"/>
        <v>26</v>
      </c>
      <c r="S2887" t="str">
        <f t="shared" si="274"/>
        <v>theater</v>
      </c>
      <c r="T2887" t="str">
        <f t="shared" si="275"/>
        <v>plays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 t="shared" si="270"/>
        <v>42266.165972222225</v>
      </c>
      <c r="K2888">
        <v>1442243484</v>
      </c>
      <c r="L2888" s="10">
        <f t="shared" si="271"/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272"/>
        <v>0.05</v>
      </c>
      <c r="R2888" s="8">
        <f t="shared" si="273"/>
        <v>10</v>
      </c>
      <c r="S2888" t="str">
        <f t="shared" si="274"/>
        <v>theater</v>
      </c>
      <c r="T2888" t="str">
        <f t="shared" si="275"/>
        <v>plays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 t="shared" si="270"/>
        <v>42015.427361111113</v>
      </c>
      <c r="K2889">
        <v>1418379324</v>
      </c>
      <c r="L2889" s="10">
        <f t="shared" si="271"/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272"/>
        <v>1.6666666666666668E-3</v>
      </c>
      <c r="R2889" s="8">
        <f t="shared" si="273"/>
        <v>5</v>
      </c>
      <c r="S2889" t="str">
        <f t="shared" si="274"/>
        <v>theater</v>
      </c>
      <c r="T2889" t="str">
        <f t="shared" si="275"/>
        <v>plays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 t="shared" si="270"/>
        <v>41930.207638888889</v>
      </c>
      <c r="K2890">
        <v>1412945440</v>
      </c>
      <c r="L2890" s="10">
        <f t="shared" si="271"/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272"/>
        <v>0</v>
      </c>
      <c r="R2890" s="8">
        <f t="shared" si="273"/>
        <v>0</v>
      </c>
      <c r="S2890" t="str">
        <f t="shared" si="274"/>
        <v>theater</v>
      </c>
      <c r="T2890" t="str">
        <f t="shared" si="275"/>
        <v>plays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 t="shared" si="270"/>
        <v>41880.863252314812</v>
      </c>
      <c r="K2891">
        <v>1406752985</v>
      </c>
      <c r="L2891" s="10">
        <f t="shared" si="271"/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272"/>
        <v>0.38066666666666665</v>
      </c>
      <c r="R2891" s="8">
        <f t="shared" si="273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 t="shared" si="270"/>
        <v>41860.125</v>
      </c>
      <c r="K2892">
        <v>1405100992</v>
      </c>
      <c r="L2892" s="10">
        <f t="shared" si="271"/>
        <v>41860.125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272"/>
        <v>1.0500000000000001E-2</v>
      </c>
      <c r="R2892" s="8">
        <f t="shared" si="273"/>
        <v>7</v>
      </c>
      <c r="S2892" t="str">
        <f t="shared" si="274"/>
        <v>theater</v>
      </c>
      <c r="T2892" t="str">
        <f t="shared" si="275"/>
        <v>plays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 t="shared" si="270"/>
        <v>42475.84175925926</v>
      </c>
      <c r="K2893">
        <v>1455570728</v>
      </c>
      <c r="L2893" s="10">
        <f t="shared" si="271"/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272"/>
        <v>2.7300000000000001E-2</v>
      </c>
      <c r="R2893" s="8">
        <f t="shared" si="273"/>
        <v>27.3</v>
      </c>
      <c r="S2893" t="str">
        <f t="shared" si="274"/>
        <v>theater</v>
      </c>
      <c r="T2893" t="str">
        <f t="shared" si="275"/>
        <v>plays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 t="shared" si="270"/>
        <v>41876.875</v>
      </c>
      <c r="K2894">
        <v>1408381704</v>
      </c>
      <c r="L2894" s="10">
        <f t="shared" si="271"/>
        <v>41876.875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272"/>
        <v>9.0909090909090912E-2</v>
      </c>
      <c r="R2894" s="8">
        <f t="shared" si="273"/>
        <v>29.411764705882351</v>
      </c>
      <c r="S2894" t="str">
        <f t="shared" si="274"/>
        <v>theater</v>
      </c>
      <c r="T2894" t="str">
        <f t="shared" si="275"/>
        <v>plays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 t="shared" si="270"/>
        <v>42013.083333333328</v>
      </c>
      <c r="K2895">
        <v>1415644395</v>
      </c>
      <c r="L2895" s="10">
        <f t="shared" si="271"/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272"/>
        <v>5.0000000000000001E-3</v>
      </c>
      <c r="R2895" s="8">
        <f t="shared" si="273"/>
        <v>12.5</v>
      </c>
      <c r="S2895" t="str">
        <f t="shared" si="274"/>
        <v>theater</v>
      </c>
      <c r="T2895" t="str">
        <f t="shared" si="275"/>
        <v>plays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 t="shared" si="270"/>
        <v>42097.944618055553</v>
      </c>
      <c r="K2896">
        <v>1422920415</v>
      </c>
      <c r="L2896" s="10">
        <f t="shared" si="271"/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272"/>
        <v>0</v>
      </c>
      <c r="R2896" s="8">
        <f t="shared" si="273"/>
        <v>0</v>
      </c>
      <c r="S2896" t="str">
        <f t="shared" si="274"/>
        <v>theater</v>
      </c>
      <c r="T2896" t="str">
        <f t="shared" si="275"/>
        <v>plays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 t="shared" si="270"/>
        <v>41812.875</v>
      </c>
      <c r="K2897">
        <v>1403356792</v>
      </c>
      <c r="L2897" s="10">
        <f t="shared" si="271"/>
        <v>41812.875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272"/>
        <v>4.5999999999999999E-2</v>
      </c>
      <c r="R2897" s="8">
        <f t="shared" si="273"/>
        <v>5.75</v>
      </c>
      <c r="S2897" t="str">
        <f t="shared" si="274"/>
        <v>theater</v>
      </c>
      <c r="T2897" t="str">
        <f t="shared" si="275"/>
        <v>plays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 t="shared" si="270"/>
        <v>42716.25</v>
      </c>
      <c r="K2898">
        <v>1480283321</v>
      </c>
      <c r="L2898" s="10">
        <f t="shared" si="271"/>
        <v>42716.25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272"/>
        <v>0.20833333333333334</v>
      </c>
      <c r="R2898" s="8">
        <f t="shared" si="273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 t="shared" si="270"/>
        <v>42288.645196759258</v>
      </c>
      <c r="K2899">
        <v>1441985458</v>
      </c>
      <c r="L2899" s="10">
        <f t="shared" si="271"/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272"/>
        <v>4.583333333333333E-2</v>
      </c>
      <c r="R2899" s="8">
        <f t="shared" si="273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 t="shared" si="270"/>
        <v>42308.664965277778</v>
      </c>
      <c r="K2900">
        <v>1443715053</v>
      </c>
      <c r="L2900" s="10">
        <f t="shared" si="271"/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272"/>
        <v>4.2133333333333335E-2</v>
      </c>
      <c r="R2900" s="8">
        <f t="shared" si="273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 t="shared" si="270"/>
        <v>42575.078217592592</v>
      </c>
      <c r="K2901">
        <v>1464141158</v>
      </c>
      <c r="L2901" s="10">
        <f t="shared" si="271"/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272"/>
        <v>0</v>
      </c>
      <c r="R2901" s="8">
        <f t="shared" si="273"/>
        <v>0</v>
      </c>
      <c r="S2901" t="str">
        <f t="shared" si="274"/>
        <v>theater</v>
      </c>
      <c r="T2901" t="str">
        <f t="shared" si="275"/>
        <v>plays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 t="shared" si="270"/>
        <v>41860.234166666669</v>
      </c>
      <c r="K2902">
        <v>1404970632</v>
      </c>
      <c r="L2902" s="10">
        <f t="shared" si="271"/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272"/>
        <v>0.61909090909090914</v>
      </c>
      <c r="R2902" s="8">
        <f t="shared" si="273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 t="shared" si="270"/>
        <v>42042.904386574075</v>
      </c>
      <c r="K2903">
        <v>1418161339</v>
      </c>
      <c r="L2903" s="10">
        <f t="shared" si="271"/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272"/>
        <v>8.0000000000000002E-3</v>
      </c>
      <c r="R2903" s="8">
        <f t="shared" si="273"/>
        <v>3</v>
      </c>
      <c r="S2903" t="str">
        <f t="shared" si="274"/>
        <v>theater</v>
      </c>
      <c r="T2903" t="str">
        <f t="shared" si="275"/>
        <v>plays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 t="shared" si="270"/>
        <v>42240.439768518518</v>
      </c>
      <c r="K2904">
        <v>1437820396</v>
      </c>
      <c r="L2904" s="10">
        <f t="shared" si="271"/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272"/>
        <v>1.6666666666666666E-4</v>
      </c>
      <c r="R2904" s="8">
        <f t="shared" si="273"/>
        <v>25</v>
      </c>
      <c r="S2904" t="str">
        <f t="shared" si="274"/>
        <v>theater</v>
      </c>
      <c r="T2904" t="str">
        <f t="shared" si="275"/>
        <v>plays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 t="shared" si="270"/>
        <v>42256.166874999995</v>
      </c>
      <c r="K2905">
        <v>1436587218</v>
      </c>
      <c r="L2905" s="10">
        <f t="shared" si="271"/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272"/>
        <v>7.7999999999999996E-3</v>
      </c>
      <c r="R2905" s="8">
        <f t="shared" si="273"/>
        <v>9.75</v>
      </c>
      <c r="S2905" t="str">
        <f t="shared" si="274"/>
        <v>theater</v>
      </c>
      <c r="T2905" t="str">
        <f t="shared" si="275"/>
        <v>plays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0">
        <f t="shared" si="270"/>
        <v>41952.5</v>
      </c>
      <c r="K2906">
        <v>1414538031</v>
      </c>
      <c r="L2906" s="10">
        <f t="shared" si="271"/>
        <v>41952.5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272"/>
        <v>0.05</v>
      </c>
      <c r="R2906" s="8">
        <f t="shared" si="273"/>
        <v>18.75</v>
      </c>
      <c r="S2906" t="str">
        <f t="shared" si="274"/>
        <v>theater</v>
      </c>
      <c r="T2906" t="str">
        <f t="shared" si="275"/>
        <v>plays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 t="shared" si="270"/>
        <v>42620.056863425925</v>
      </c>
      <c r="K2907">
        <v>1472001713</v>
      </c>
      <c r="L2907" s="10">
        <f t="shared" si="271"/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272"/>
        <v>0.17771428571428571</v>
      </c>
      <c r="R2907" s="8">
        <f t="shared" si="273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 t="shared" si="270"/>
        <v>42217.041666666672</v>
      </c>
      <c r="K2908">
        <v>1436888066</v>
      </c>
      <c r="L2908" s="10">
        <f t="shared" si="271"/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272"/>
        <v>9.4166666666666662E-2</v>
      </c>
      <c r="R2908" s="8">
        <f t="shared" si="273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 t="shared" si="270"/>
        <v>42504.877743055549</v>
      </c>
      <c r="K2909">
        <v>1458075837</v>
      </c>
      <c r="L2909" s="10">
        <f t="shared" si="271"/>
        <v>42504.877743055549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272"/>
        <v>8.0000000000000004E-4</v>
      </c>
      <c r="R2909" s="8">
        <f t="shared" si="273"/>
        <v>1</v>
      </c>
      <c r="S2909" t="str">
        <f t="shared" si="274"/>
        <v>theater</v>
      </c>
      <c r="T2909" t="str">
        <f t="shared" si="275"/>
        <v>plays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 t="shared" si="270"/>
        <v>42529.731701388882</v>
      </c>
      <c r="K2910">
        <v>1462815219</v>
      </c>
      <c r="L2910" s="10">
        <f t="shared" si="271"/>
        <v>42529.731701388882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272"/>
        <v>2.75E-2</v>
      </c>
      <c r="R2910" s="8">
        <f t="shared" si="273"/>
        <v>52.8</v>
      </c>
      <c r="S2910" t="str">
        <f t="shared" si="274"/>
        <v>theater</v>
      </c>
      <c r="T2910" t="str">
        <f t="shared" si="275"/>
        <v>plays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 t="shared" si="270"/>
        <v>41968.823611111111</v>
      </c>
      <c r="K2911">
        <v>1413527001</v>
      </c>
      <c r="L2911" s="10">
        <f t="shared" si="271"/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272"/>
        <v>1.1111111111111112E-4</v>
      </c>
      <c r="R2911" s="8">
        <f t="shared" si="273"/>
        <v>20</v>
      </c>
      <c r="S2911" t="str">
        <f t="shared" si="274"/>
        <v>theater</v>
      </c>
      <c r="T2911" t="str">
        <f t="shared" si="275"/>
        <v>plays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0">
        <f t="shared" si="270"/>
        <v>42167.841284722221</v>
      </c>
      <c r="K2912">
        <v>1428955887</v>
      </c>
      <c r="L2912" s="10">
        <f t="shared" si="271"/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272"/>
        <v>3.3333333333333335E-5</v>
      </c>
      <c r="R2912" s="8">
        <f t="shared" si="273"/>
        <v>1</v>
      </c>
      <c r="S2912" t="str">
        <f t="shared" si="274"/>
        <v>theater</v>
      </c>
      <c r="T2912" t="str">
        <f t="shared" si="275"/>
        <v>plays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 t="shared" si="270"/>
        <v>42182.768819444449</v>
      </c>
      <c r="K2913">
        <v>1431973626</v>
      </c>
      <c r="L2913" s="10">
        <f t="shared" si="271"/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272"/>
        <v>0.36499999999999999</v>
      </c>
      <c r="R2913" s="8">
        <f t="shared" si="273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 t="shared" si="270"/>
        <v>42384.131643518514</v>
      </c>
      <c r="K2914">
        <v>1450235374</v>
      </c>
      <c r="L2914" s="10">
        <f t="shared" si="271"/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272"/>
        <v>0.14058171745152354</v>
      </c>
      <c r="R2914" s="8">
        <f t="shared" si="273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 t="shared" si="270"/>
        <v>41888.922905092593</v>
      </c>
      <c r="K2915">
        <v>1404857339</v>
      </c>
      <c r="L2915" s="10">
        <f t="shared" si="271"/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272"/>
        <v>2.0000000000000001E-4</v>
      </c>
      <c r="R2915" s="8">
        <f t="shared" si="273"/>
        <v>1</v>
      </c>
      <c r="S2915" t="str">
        <f t="shared" si="274"/>
        <v>theater</v>
      </c>
      <c r="T2915" t="str">
        <f t="shared" si="275"/>
        <v>plays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0">
        <f t="shared" si="270"/>
        <v>42077.865671296298</v>
      </c>
      <c r="K2916">
        <v>1421185594</v>
      </c>
      <c r="L2916" s="10">
        <f t="shared" si="271"/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272"/>
        <v>4.0000000000000003E-5</v>
      </c>
      <c r="R2916" s="8">
        <f t="shared" si="273"/>
        <v>1</v>
      </c>
      <c r="S2916" t="str">
        <f t="shared" si="274"/>
        <v>theater</v>
      </c>
      <c r="T2916" t="str">
        <f t="shared" si="275"/>
        <v>plays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0">
        <f t="shared" si="270"/>
        <v>42445.356365740736</v>
      </c>
      <c r="K2917">
        <v>1455528790</v>
      </c>
      <c r="L2917" s="10">
        <f t="shared" si="271"/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272"/>
        <v>0.61099999999999999</v>
      </c>
      <c r="R2917" s="8">
        <f t="shared" si="273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0">
        <f t="shared" si="270"/>
        <v>41778.476724537039</v>
      </c>
      <c r="K2918">
        <v>1398511589</v>
      </c>
      <c r="L2918" s="10">
        <f t="shared" si="271"/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272"/>
        <v>7.8378378378378383E-2</v>
      </c>
      <c r="R2918" s="8">
        <f t="shared" si="273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 t="shared" si="270"/>
        <v>42263.234340277777</v>
      </c>
      <c r="K2919">
        <v>1440826647</v>
      </c>
      <c r="L2919" s="10">
        <f t="shared" si="271"/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272"/>
        <v>0.2185</v>
      </c>
      <c r="R2919" s="8">
        <f t="shared" si="273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 t="shared" si="270"/>
        <v>42306.629710648151</v>
      </c>
      <c r="K2920">
        <v>1443712007</v>
      </c>
      <c r="L2920" s="10">
        <f t="shared" si="271"/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272"/>
        <v>0.27239999999999998</v>
      </c>
      <c r="R2920" s="8">
        <f t="shared" si="273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 t="shared" si="270"/>
        <v>41856.61954861111</v>
      </c>
      <c r="K2921">
        <v>1404658329</v>
      </c>
      <c r="L2921" s="10">
        <f t="shared" si="271"/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272"/>
        <v>8.5000000000000006E-2</v>
      </c>
      <c r="R2921" s="8">
        <f t="shared" si="273"/>
        <v>8.5</v>
      </c>
      <c r="S2921" t="str">
        <f t="shared" si="274"/>
        <v>theater</v>
      </c>
      <c r="T2921" t="str">
        <f t="shared" si="275"/>
        <v>plays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0">
        <f t="shared" si="270"/>
        <v>42088.750810185185</v>
      </c>
      <c r="K2922">
        <v>1424718070</v>
      </c>
      <c r="L2922" s="10">
        <f t="shared" si="271"/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272"/>
        <v>0.26840000000000003</v>
      </c>
      <c r="R2922" s="8">
        <f t="shared" si="273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 t="shared" si="270"/>
        <v>41907.886620370373</v>
      </c>
      <c r="K2923">
        <v>1409087804</v>
      </c>
      <c r="L2923" s="10">
        <f t="shared" si="271"/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272"/>
        <v>1.29</v>
      </c>
      <c r="R2923" s="8">
        <f t="shared" si="273"/>
        <v>43</v>
      </c>
      <c r="S2923" t="str">
        <f t="shared" si="274"/>
        <v>theater</v>
      </c>
      <c r="T2923" t="str">
        <f t="shared" si="275"/>
        <v>musical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0">
        <f t="shared" si="270"/>
        <v>42142.874155092592</v>
      </c>
      <c r="K2924">
        <v>1428094727</v>
      </c>
      <c r="L2924" s="10">
        <f t="shared" si="271"/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272"/>
        <v>1</v>
      </c>
      <c r="R2924" s="8">
        <f t="shared" si="273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 t="shared" si="270"/>
        <v>42028.125</v>
      </c>
      <c r="K2925">
        <v>1420774779</v>
      </c>
      <c r="L2925" s="10">
        <f t="shared" si="271"/>
        <v>42028.125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272"/>
        <v>1</v>
      </c>
      <c r="R2925" s="8">
        <f t="shared" si="273"/>
        <v>30</v>
      </c>
      <c r="S2925" t="str">
        <f t="shared" si="274"/>
        <v>theater</v>
      </c>
      <c r="T2925" t="str">
        <f t="shared" si="275"/>
        <v>musical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 t="shared" si="270"/>
        <v>42133.165972222225</v>
      </c>
      <c r="K2926">
        <v>1428585710</v>
      </c>
      <c r="L2926" s="10">
        <f t="shared" si="271"/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272"/>
        <v>1.032</v>
      </c>
      <c r="R2926" s="8">
        <f t="shared" si="273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 t="shared" si="270"/>
        <v>41893.584120370368</v>
      </c>
      <c r="K2927">
        <v>1407852068</v>
      </c>
      <c r="L2927" s="10">
        <f t="shared" si="271"/>
        <v>41893.584120370368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272"/>
        <v>1.0244597777777777</v>
      </c>
      <c r="R2927" s="8">
        <f t="shared" si="273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 t="shared" si="270"/>
        <v>42058.765960648147</v>
      </c>
      <c r="K2928">
        <v>1423506179</v>
      </c>
      <c r="L2928" s="10">
        <f t="shared" si="271"/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272"/>
        <v>1.25</v>
      </c>
      <c r="R2928" s="8">
        <f t="shared" si="273"/>
        <v>75</v>
      </c>
      <c r="S2928" t="str">
        <f t="shared" si="274"/>
        <v>theater</v>
      </c>
      <c r="T2928" t="str">
        <f t="shared" si="275"/>
        <v>musical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 t="shared" si="270"/>
        <v>41835.208333333336</v>
      </c>
      <c r="K2929">
        <v>1402934629</v>
      </c>
      <c r="L2929" s="10">
        <f t="shared" si="271"/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272"/>
        <v>1.3083333333333333</v>
      </c>
      <c r="R2929" s="8">
        <f t="shared" si="273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 t="shared" si="270"/>
        <v>42433.998217592598</v>
      </c>
      <c r="K2930">
        <v>1454543846</v>
      </c>
      <c r="L2930" s="10">
        <f t="shared" si="271"/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272"/>
        <v>1</v>
      </c>
      <c r="R2930" s="8">
        <f t="shared" si="273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 t="shared" si="270"/>
        <v>41784.564328703702</v>
      </c>
      <c r="K2931">
        <v>1398432758</v>
      </c>
      <c r="L2931" s="10">
        <f t="shared" si="271"/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272"/>
        <v>1.02069375</v>
      </c>
      <c r="R2931" s="8">
        <f t="shared" si="273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0">
        <f t="shared" si="270"/>
        <v>42131.584074074075</v>
      </c>
      <c r="K2932">
        <v>1428415264</v>
      </c>
      <c r="L2932" s="10">
        <f t="shared" si="271"/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272"/>
        <v>1.0092000000000001</v>
      </c>
      <c r="R2932" s="8">
        <f t="shared" si="273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0">
        <f t="shared" si="270"/>
        <v>41897.255555555559</v>
      </c>
      <c r="K2933">
        <v>1408604363</v>
      </c>
      <c r="L2933" s="10">
        <f t="shared" si="271"/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272"/>
        <v>1.06</v>
      </c>
      <c r="R2933" s="8">
        <f t="shared" si="273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0">
        <f t="shared" si="270"/>
        <v>42056.458333333328</v>
      </c>
      <c r="K2934">
        <v>1421812637</v>
      </c>
      <c r="L2934" s="10">
        <f t="shared" si="271"/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272"/>
        <v>1.0509677419354839</v>
      </c>
      <c r="R2934" s="8">
        <f t="shared" si="273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 t="shared" si="270"/>
        <v>42525.956631944442</v>
      </c>
      <c r="K2935">
        <v>1462489053</v>
      </c>
      <c r="L2935" s="10">
        <f t="shared" si="271"/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272"/>
        <v>1.0276000000000001</v>
      </c>
      <c r="R2935" s="8">
        <f t="shared" si="273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0">
        <f t="shared" si="270"/>
        <v>41805.636157407411</v>
      </c>
      <c r="K2936">
        <v>1400253364</v>
      </c>
      <c r="L2936" s="10">
        <f t="shared" si="271"/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272"/>
        <v>1.08</v>
      </c>
      <c r="R2936" s="8">
        <f t="shared" si="273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 t="shared" si="270"/>
        <v>42611.708333333328</v>
      </c>
      <c r="K2937">
        <v>1467468008</v>
      </c>
      <c r="L2937" s="10">
        <f t="shared" si="271"/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272"/>
        <v>1.0088571428571429</v>
      </c>
      <c r="R2937" s="8">
        <f t="shared" si="273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 t="shared" si="270"/>
        <v>41925.207638888889</v>
      </c>
      <c r="K2938">
        <v>1412091423</v>
      </c>
      <c r="L2938" s="10">
        <f t="shared" si="271"/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272"/>
        <v>1.28</v>
      </c>
      <c r="R2938" s="8">
        <f t="shared" si="273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0">
        <f t="shared" si="270"/>
        <v>41833.457326388889</v>
      </c>
      <c r="K2939">
        <v>1402657113</v>
      </c>
      <c r="L2939" s="10">
        <f t="shared" si="271"/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272"/>
        <v>1.3333333333333333</v>
      </c>
      <c r="R2939" s="8">
        <f t="shared" si="273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 t="shared" si="270"/>
        <v>42034.703865740739</v>
      </c>
      <c r="K2940">
        <v>1420044814</v>
      </c>
      <c r="L2940" s="10">
        <f t="shared" si="271"/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272"/>
        <v>1.0137499999999999</v>
      </c>
      <c r="R2940" s="8">
        <f t="shared" si="273"/>
        <v>126.71875</v>
      </c>
      <c r="S2940" t="str">
        <f t="shared" si="274"/>
        <v>theater</v>
      </c>
      <c r="T2940" t="str">
        <f t="shared" si="275"/>
        <v>musical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 t="shared" si="270"/>
        <v>41879.041666666664</v>
      </c>
      <c r="K2941">
        <v>1406316312</v>
      </c>
      <c r="L2941" s="10">
        <f t="shared" si="271"/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272"/>
        <v>1.0287500000000001</v>
      </c>
      <c r="R2941" s="8">
        <f t="shared" si="273"/>
        <v>329.2</v>
      </c>
      <c r="S2941" t="str">
        <f t="shared" si="274"/>
        <v>theater</v>
      </c>
      <c r="T2941" t="str">
        <f t="shared" si="275"/>
        <v>musical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 t="shared" si="270"/>
        <v>42022.773356481484</v>
      </c>
      <c r="K2942">
        <v>1418150018</v>
      </c>
      <c r="L2942" s="10">
        <f t="shared" si="271"/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272"/>
        <v>1.0724</v>
      </c>
      <c r="R2942" s="8">
        <f t="shared" si="273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 t="shared" si="270"/>
        <v>42064.960127314815</v>
      </c>
      <c r="K2943">
        <v>1422658955</v>
      </c>
      <c r="L2943" s="10">
        <f t="shared" si="271"/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272"/>
        <v>4.0000000000000003E-5</v>
      </c>
      <c r="R2943" s="8">
        <f t="shared" si="273"/>
        <v>1</v>
      </c>
      <c r="S2943" t="str">
        <f t="shared" si="274"/>
        <v>theater</v>
      </c>
      <c r="T2943" t="str">
        <f t="shared" si="275"/>
        <v>spaces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0">
        <f t="shared" si="270"/>
        <v>42354.845833333333</v>
      </c>
      <c r="K2944">
        <v>1448565459</v>
      </c>
      <c r="L2944" s="10">
        <f t="shared" si="271"/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272"/>
        <v>0.20424999999999999</v>
      </c>
      <c r="R2944" s="8">
        <f t="shared" si="273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 t="shared" si="270"/>
        <v>42107.129398148143</v>
      </c>
      <c r="K2945">
        <v>1426302380</v>
      </c>
      <c r="L2945" s="10">
        <f t="shared" si="271"/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272"/>
        <v>0</v>
      </c>
      <c r="R2945" s="8">
        <f t="shared" si="273"/>
        <v>0</v>
      </c>
      <c r="S2945" t="str">
        <f t="shared" si="274"/>
        <v>theater</v>
      </c>
      <c r="T2945" t="str">
        <f t="shared" si="275"/>
        <v>spaces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 t="shared" si="270"/>
        <v>42162.9143287037</v>
      </c>
      <c r="K2946">
        <v>1431122198</v>
      </c>
      <c r="L2946" s="10">
        <f t="shared" si="271"/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6">
        <f t="shared" si="272"/>
        <v>0.01</v>
      </c>
      <c r="R2946" s="8">
        <f t="shared" si="273"/>
        <v>100</v>
      </c>
      <c r="S2946" t="str">
        <f t="shared" si="274"/>
        <v>theater</v>
      </c>
      <c r="T2946" t="str">
        <f t="shared" si="275"/>
        <v>spaces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 t="shared" ref="J2947:J3010" si="276">I2947/60/60/24 + DATE(1970,1,1)</f>
        <v>42148.139583333337</v>
      </c>
      <c r="K2947">
        <v>1429845660</v>
      </c>
      <c r="L2947" s="10">
        <f t="shared" ref="L2947:L3010" si="277">I2947/60/60/24 + DATE(1970,1,1)</f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6">
        <f t="shared" ref="Q2947:Q3010" si="278">E2947/D2947</f>
        <v>0</v>
      </c>
      <c r="R2947" s="8">
        <f t="shared" ref="R2947:R3010" si="279">IFERROR(E2947/N2947,0)</f>
        <v>0</v>
      </c>
      <c r="S2947" t="str">
        <f t="shared" ref="S2947:S3010" si="280">LEFT(P2947,SEARCH("/",P2947)-1)</f>
        <v>theater</v>
      </c>
      <c r="T2947" t="str">
        <f t="shared" ref="T2947:T3010" si="281">RIGHT(P2947,LEN(P2947)-SEARCH("/",P2947))</f>
        <v>spaces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0">
        <f t="shared" si="276"/>
        <v>42597.531157407408</v>
      </c>
      <c r="K2948">
        <v>1468673092</v>
      </c>
      <c r="L2948" s="10">
        <f t="shared" si="277"/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6">
        <f t="shared" si="278"/>
        <v>1E-3</v>
      </c>
      <c r="R2948" s="8">
        <f t="shared" si="279"/>
        <v>1</v>
      </c>
      <c r="S2948" t="str">
        <f t="shared" si="280"/>
        <v>theater</v>
      </c>
      <c r="T2948" t="str">
        <f t="shared" si="281"/>
        <v>spaces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 t="shared" si="276"/>
        <v>42698.715972222228</v>
      </c>
      <c r="K2949">
        <v>1475760567</v>
      </c>
      <c r="L2949" s="10">
        <f t="shared" si="277"/>
        <v>42698.715972222228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278"/>
        <v>4.2880000000000001E-2</v>
      </c>
      <c r="R2949" s="8">
        <f t="shared" si="279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 t="shared" si="276"/>
        <v>42157.649224537032</v>
      </c>
      <c r="K2950">
        <v>1428075293</v>
      </c>
      <c r="L2950" s="10">
        <f t="shared" si="277"/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278"/>
        <v>4.8000000000000001E-5</v>
      </c>
      <c r="R2950" s="8">
        <f t="shared" si="279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 t="shared" si="276"/>
        <v>42327.864780092597</v>
      </c>
      <c r="K2951">
        <v>1445370317</v>
      </c>
      <c r="L2951" s="10">
        <f t="shared" si="277"/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278"/>
        <v>2.5000000000000001E-2</v>
      </c>
      <c r="R2951" s="8">
        <f t="shared" si="279"/>
        <v>12.5</v>
      </c>
      <c r="S2951" t="str">
        <f t="shared" si="280"/>
        <v>theater</v>
      </c>
      <c r="T2951" t="str">
        <f t="shared" si="281"/>
        <v>spaces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 t="shared" si="276"/>
        <v>42392.36518518519</v>
      </c>
      <c r="K2952">
        <v>1450946752</v>
      </c>
      <c r="L2952" s="10">
        <f t="shared" si="277"/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278"/>
        <v>0</v>
      </c>
      <c r="R2952" s="8">
        <f t="shared" si="279"/>
        <v>0</v>
      </c>
      <c r="S2952" t="str">
        <f t="shared" si="280"/>
        <v>theater</v>
      </c>
      <c r="T2952" t="str">
        <f t="shared" si="281"/>
        <v>spaces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 t="shared" si="276"/>
        <v>41917.802928240737</v>
      </c>
      <c r="K2953">
        <v>1408648573</v>
      </c>
      <c r="L2953" s="10">
        <f t="shared" si="277"/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278"/>
        <v>2.1919999999999999E-2</v>
      </c>
      <c r="R2953" s="8">
        <f t="shared" si="279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 t="shared" si="276"/>
        <v>42660.166666666672</v>
      </c>
      <c r="K2954">
        <v>1473957239</v>
      </c>
      <c r="L2954" s="10">
        <f t="shared" si="277"/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278"/>
        <v>8.0250000000000002E-2</v>
      </c>
      <c r="R2954" s="8">
        <f t="shared" si="279"/>
        <v>200.625</v>
      </c>
      <c r="S2954" t="str">
        <f t="shared" si="280"/>
        <v>theater</v>
      </c>
      <c r="T2954" t="str">
        <f t="shared" si="281"/>
        <v>spaces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 t="shared" si="276"/>
        <v>42285.791909722218</v>
      </c>
      <c r="K2955">
        <v>1441738821</v>
      </c>
      <c r="L2955" s="10">
        <f t="shared" si="277"/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278"/>
        <v>1.5125E-3</v>
      </c>
      <c r="R2955" s="8">
        <f t="shared" si="279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 t="shared" si="276"/>
        <v>42810.541701388895</v>
      </c>
      <c r="K2956">
        <v>1487944803</v>
      </c>
      <c r="L2956" s="10">
        <f t="shared" si="277"/>
        <v>42810.541701388895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278"/>
        <v>0</v>
      </c>
      <c r="R2956" s="8">
        <f t="shared" si="279"/>
        <v>0</v>
      </c>
      <c r="S2956" t="str">
        <f t="shared" si="280"/>
        <v>theater</v>
      </c>
      <c r="T2956" t="str">
        <f t="shared" si="281"/>
        <v>spaces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 t="shared" si="276"/>
        <v>42171.741307870368</v>
      </c>
      <c r="K2957">
        <v>1431884849</v>
      </c>
      <c r="L2957" s="10">
        <f t="shared" si="277"/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278"/>
        <v>0.59583333333333333</v>
      </c>
      <c r="R2957" s="8">
        <f t="shared" si="279"/>
        <v>65</v>
      </c>
      <c r="S2957" t="str">
        <f t="shared" si="280"/>
        <v>theater</v>
      </c>
      <c r="T2957" t="str">
        <f t="shared" si="281"/>
        <v>spaces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 t="shared" si="276"/>
        <v>42494.958912037036</v>
      </c>
      <c r="K2958">
        <v>1459810850</v>
      </c>
      <c r="L2958" s="10">
        <f t="shared" si="277"/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278"/>
        <v>0.16734177215189874</v>
      </c>
      <c r="R2958" s="8">
        <f t="shared" si="279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 t="shared" si="276"/>
        <v>42090.969583333332</v>
      </c>
      <c r="K2959">
        <v>1422317772</v>
      </c>
      <c r="L2959" s="10">
        <f t="shared" si="277"/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278"/>
        <v>1.8666666666666668E-2</v>
      </c>
      <c r="R2959" s="8">
        <f t="shared" si="279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 t="shared" si="276"/>
        <v>42498.73746527778</v>
      </c>
      <c r="K2960">
        <v>1457548917</v>
      </c>
      <c r="L2960" s="10">
        <f t="shared" si="277"/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278"/>
        <v>0</v>
      </c>
      <c r="R2960" s="8">
        <f t="shared" si="279"/>
        <v>0</v>
      </c>
      <c r="S2960" t="str">
        <f t="shared" si="280"/>
        <v>theater</v>
      </c>
      <c r="T2960" t="str">
        <f t="shared" si="281"/>
        <v>spaces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0">
        <f t="shared" si="276"/>
        <v>42528.008391203708</v>
      </c>
      <c r="K2961">
        <v>1462666325</v>
      </c>
      <c r="L2961" s="10">
        <f t="shared" si="277"/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278"/>
        <v>0</v>
      </c>
      <c r="R2961" s="8">
        <f t="shared" si="279"/>
        <v>0</v>
      </c>
      <c r="S2961" t="str">
        <f t="shared" si="280"/>
        <v>theater</v>
      </c>
      <c r="T2961" t="str">
        <f t="shared" si="281"/>
        <v>spaces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 t="shared" si="276"/>
        <v>41893.757210648146</v>
      </c>
      <c r="K2962">
        <v>1407867023</v>
      </c>
      <c r="L2962" s="10">
        <f t="shared" si="277"/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278"/>
        <v>0</v>
      </c>
      <c r="R2962" s="8">
        <f t="shared" si="279"/>
        <v>0</v>
      </c>
      <c r="S2962" t="str">
        <f t="shared" si="280"/>
        <v>theater</v>
      </c>
      <c r="T2962" t="str">
        <f t="shared" si="281"/>
        <v>spaces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 t="shared" si="276"/>
        <v>42089.166666666672</v>
      </c>
      <c r="K2963">
        <v>1424927159</v>
      </c>
      <c r="L2963" s="10">
        <f t="shared" si="277"/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278"/>
        <v>1.0962000000000001</v>
      </c>
      <c r="R2963" s="8">
        <f t="shared" si="279"/>
        <v>50.75</v>
      </c>
      <c r="S2963" t="str">
        <f t="shared" si="280"/>
        <v>theater</v>
      </c>
      <c r="T2963" t="str">
        <f t="shared" si="281"/>
        <v>plays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 t="shared" si="276"/>
        <v>42064.290972222225</v>
      </c>
      <c r="K2964">
        <v>1422769906</v>
      </c>
      <c r="L2964" s="10">
        <f t="shared" si="277"/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278"/>
        <v>1.218</v>
      </c>
      <c r="R2964" s="8">
        <f t="shared" si="279"/>
        <v>60.9</v>
      </c>
      <c r="S2964" t="str">
        <f t="shared" si="280"/>
        <v>theater</v>
      </c>
      <c r="T2964" t="str">
        <f t="shared" si="281"/>
        <v>plays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 t="shared" si="276"/>
        <v>42187.470185185186</v>
      </c>
      <c r="K2965">
        <v>1433243824</v>
      </c>
      <c r="L2965" s="10">
        <f t="shared" si="277"/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278"/>
        <v>1.0685</v>
      </c>
      <c r="R2965" s="8">
        <f t="shared" si="279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 t="shared" si="276"/>
        <v>41857.897222222222</v>
      </c>
      <c r="K2966">
        <v>1404769819</v>
      </c>
      <c r="L2966" s="10">
        <f t="shared" si="277"/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278"/>
        <v>1.0071379999999999</v>
      </c>
      <c r="R2966" s="8">
        <f t="shared" si="279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 t="shared" si="276"/>
        <v>42192.729548611111</v>
      </c>
      <c r="K2967">
        <v>1433698233</v>
      </c>
      <c r="L2967" s="10">
        <f t="shared" si="277"/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278"/>
        <v>1.0900000000000001</v>
      </c>
      <c r="R2967" s="8">
        <f t="shared" si="279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 t="shared" si="276"/>
        <v>42263.738564814819</v>
      </c>
      <c r="K2968">
        <v>1439833412</v>
      </c>
      <c r="L2968" s="10">
        <f t="shared" si="277"/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278"/>
        <v>1.1363000000000001</v>
      </c>
      <c r="R2968" s="8">
        <f t="shared" si="279"/>
        <v>88.7734375</v>
      </c>
      <c r="S2968" t="str">
        <f t="shared" si="280"/>
        <v>theater</v>
      </c>
      <c r="T2968" t="str">
        <f t="shared" si="281"/>
        <v>plays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 t="shared" si="276"/>
        <v>42072.156157407408</v>
      </c>
      <c r="K2969">
        <v>1423284292</v>
      </c>
      <c r="L2969" s="10">
        <f t="shared" si="277"/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278"/>
        <v>1.1392</v>
      </c>
      <c r="R2969" s="8">
        <f t="shared" si="279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 t="shared" si="276"/>
        <v>42599.165972222225</v>
      </c>
      <c r="K2970">
        <v>1470227660</v>
      </c>
      <c r="L2970" s="10">
        <f t="shared" si="277"/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278"/>
        <v>1.06</v>
      </c>
      <c r="R2970" s="8">
        <f t="shared" si="279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0">
        <f t="shared" si="276"/>
        <v>42127.952083333337</v>
      </c>
      <c r="K2971">
        <v>1428087153</v>
      </c>
      <c r="L2971" s="10">
        <f t="shared" si="277"/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278"/>
        <v>1.625</v>
      </c>
      <c r="R2971" s="8">
        <f t="shared" si="279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 t="shared" si="276"/>
        <v>41838.669571759259</v>
      </c>
      <c r="K2972">
        <v>1403107451</v>
      </c>
      <c r="L2972" s="10">
        <f t="shared" si="277"/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278"/>
        <v>1.06</v>
      </c>
      <c r="R2972" s="8">
        <f t="shared" si="279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 t="shared" si="276"/>
        <v>41882.658310185187</v>
      </c>
      <c r="K2973">
        <v>1406908078</v>
      </c>
      <c r="L2973" s="10">
        <f t="shared" si="277"/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278"/>
        <v>1.0015624999999999</v>
      </c>
      <c r="R2973" s="8">
        <f t="shared" si="279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 t="shared" si="276"/>
        <v>42709.041666666672</v>
      </c>
      <c r="K2974">
        <v>1479609520</v>
      </c>
      <c r="L2974" s="10">
        <f t="shared" si="277"/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278"/>
        <v>1.0535000000000001</v>
      </c>
      <c r="R2974" s="8">
        <f t="shared" si="279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 t="shared" si="276"/>
        <v>42370.166666666672</v>
      </c>
      <c r="K2975">
        <v>1449171508</v>
      </c>
      <c r="L2975" s="10">
        <f t="shared" si="277"/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278"/>
        <v>1.748</v>
      </c>
      <c r="R2975" s="8">
        <f t="shared" si="279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 t="shared" si="276"/>
        <v>41908.065972222219</v>
      </c>
      <c r="K2976">
        <v>1409275671</v>
      </c>
      <c r="L2976" s="10">
        <f t="shared" si="277"/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278"/>
        <v>1.02</v>
      </c>
      <c r="R2976" s="8">
        <f t="shared" si="279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 t="shared" si="276"/>
        <v>41970.125</v>
      </c>
      <c r="K2977">
        <v>1414599886</v>
      </c>
      <c r="L2977" s="10">
        <f t="shared" si="277"/>
        <v>41970.125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278"/>
        <v>1.00125</v>
      </c>
      <c r="R2977" s="8">
        <f t="shared" si="279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0">
        <f t="shared" si="276"/>
        <v>42442.5</v>
      </c>
      <c r="K2978">
        <v>1456421530</v>
      </c>
      <c r="L2978" s="10">
        <f t="shared" si="277"/>
        <v>42442.5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278"/>
        <v>1.7142857142857142</v>
      </c>
      <c r="R2978" s="8">
        <f t="shared" si="279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 t="shared" si="276"/>
        <v>42086.093055555553</v>
      </c>
      <c r="K2979">
        <v>1421960934</v>
      </c>
      <c r="L2979" s="10">
        <f t="shared" si="277"/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278"/>
        <v>1.1356666666666666</v>
      </c>
      <c r="R2979" s="8">
        <f t="shared" si="279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 t="shared" si="276"/>
        <v>41932.249305555553</v>
      </c>
      <c r="K2980">
        <v>1412954547</v>
      </c>
      <c r="L2980" s="10">
        <f t="shared" si="277"/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278"/>
        <v>1.2946666666666666</v>
      </c>
      <c r="R2980" s="8">
        <f t="shared" si="279"/>
        <v>60.6875</v>
      </c>
      <c r="S2980" t="str">
        <f t="shared" si="280"/>
        <v>theater</v>
      </c>
      <c r="T2980" t="str">
        <f t="shared" si="281"/>
        <v>plays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 t="shared" si="276"/>
        <v>42010.25</v>
      </c>
      <c r="K2981">
        <v>1419104823</v>
      </c>
      <c r="L2981" s="10">
        <f t="shared" si="277"/>
        <v>42010.25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278"/>
        <v>1.014</v>
      </c>
      <c r="R2981" s="8">
        <f t="shared" si="279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 t="shared" si="276"/>
        <v>42240.083333333328</v>
      </c>
      <c r="K2982">
        <v>1438639130</v>
      </c>
      <c r="L2982" s="10">
        <f t="shared" si="277"/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278"/>
        <v>1.0916666666666666</v>
      </c>
      <c r="R2982" s="8">
        <f t="shared" si="279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0">
        <f t="shared" si="276"/>
        <v>42270.559675925921</v>
      </c>
      <c r="K2983">
        <v>1439126756</v>
      </c>
      <c r="L2983" s="10">
        <f t="shared" si="277"/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278"/>
        <v>1.28925</v>
      </c>
      <c r="R2983" s="8">
        <f t="shared" si="279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0">
        <f t="shared" si="276"/>
        <v>42411.686840277776</v>
      </c>
      <c r="K2984">
        <v>1452616143</v>
      </c>
      <c r="L2984" s="10">
        <f t="shared" si="277"/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278"/>
        <v>1.0206</v>
      </c>
      <c r="R2984" s="8">
        <f t="shared" si="279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 t="shared" si="276"/>
        <v>41954.674027777779</v>
      </c>
      <c r="K2985">
        <v>1410534636</v>
      </c>
      <c r="L2985" s="10">
        <f t="shared" si="277"/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278"/>
        <v>1.465395775862069</v>
      </c>
      <c r="R2985" s="8">
        <f t="shared" si="279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 t="shared" si="276"/>
        <v>42606.278715277775</v>
      </c>
      <c r="K2986">
        <v>1469428881</v>
      </c>
      <c r="L2986" s="10">
        <f t="shared" si="277"/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278"/>
        <v>1.00352</v>
      </c>
      <c r="R2986" s="8">
        <f t="shared" si="279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0">
        <f t="shared" si="276"/>
        <v>42674.166666666672</v>
      </c>
      <c r="K2987">
        <v>1476228128</v>
      </c>
      <c r="L2987" s="10">
        <f t="shared" si="277"/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278"/>
        <v>1.2164999999999999</v>
      </c>
      <c r="R2987" s="8">
        <f t="shared" si="279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0">
        <f t="shared" si="276"/>
        <v>42491.458402777775</v>
      </c>
      <c r="K2988">
        <v>1456920006</v>
      </c>
      <c r="L2988" s="10">
        <f t="shared" si="277"/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278"/>
        <v>1.0549999999999999</v>
      </c>
      <c r="R2988" s="8">
        <f t="shared" si="279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 t="shared" si="276"/>
        <v>42656</v>
      </c>
      <c r="K2989">
        <v>1473837751</v>
      </c>
      <c r="L2989" s="10">
        <f t="shared" si="277"/>
        <v>42656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278"/>
        <v>1.1040080000000001</v>
      </c>
      <c r="R2989" s="8">
        <f t="shared" si="279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0">
        <f t="shared" si="276"/>
        <v>42541.362048611118</v>
      </c>
      <c r="K2990">
        <v>1463820081</v>
      </c>
      <c r="L2990" s="10">
        <f t="shared" si="277"/>
        <v>42541.362048611118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278"/>
        <v>1</v>
      </c>
      <c r="R2990" s="8">
        <f t="shared" si="279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 t="shared" si="276"/>
        <v>42359.207638888889</v>
      </c>
      <c r="K2991">
        <v>1448756962</v>
      </c>
      <c r="L2991" s="10">
        <f t="shared" si="277"/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278"/>
        <v>1.76535</v>
      </c>
      <c r="R2991" s="8">
        <f t="shared" si="279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 t="shared" si="276"/>
        <v>42376.57430555555</v>
      </c>
      <c r="K2992">
        <v>1449150420</v>
      </c>
      <c r="L2992" s="10">
        <f t="shared" si="277"/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278"/>
        <v>1</v>
      </c>
      <c r="R2992" s="8">
        <f t="shared" si="279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 t="shared" si="276"/>
        <v>42762.837152777778</v>
      </c>
      <c r="K2993">
        <v>1483646730</v>
      </c>
      <c r="L2993" s="10">
        <f t="shared" si="277"/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278"/>
        <v>1.0329411764705883</v>
      </c>
      <c r="R2993" s="8">
        <f t="shared" si="279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 t="shared" si="276"/>
        <v>42652.767476851848</v>
      </c>
      <c r="K2994">
        <v>1473445510</v>
      </c>
      <c r="L2994" s="10">
        <f t="shared" si="277"/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278"/>
        <v>1.0449999999999999</v>
      </c>
      <c r="R2994" s="8">
        <f t="shared" si="279"/>
        <v>48.984375</v>
      </c>
      <c r="S2994" t="str">
        <f t="shared" si="280"/>
        <v>theater</v>
      </c>
      <c r="T2994" t="str">
        <f t="shared" si="281"/>
        <v>spaces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 t="shared" si="276"/>
        <v>42420.838738425926</v>
      </c>
      <c r="K2995">
        <v>1453406867</v>
      </c>
      <c r="L2995" s="10">
        <f t="shared" si="277"/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278"/>
        <v>1.0029999999999999</v>
      </c>
      <c r="R2995" s="8">
        <f t="shared" si="279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0">
        <f t="shared" si="276"/>
        <v>41915.478842592594</v>
      </c>
      <c r="K2996">
        <v>1409743772</v>
      </c>
      <c r="L2996" s="10">
        <f t="shared" si="277"/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278"/>
        <v>4.577466666666667</v>
      </c>
      <c r="R2996" s="8">
        <f t="shared" si="279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 t="shared" si="276"/>
        <v>42754.665173611109</v>
      </c>
      <c r="K2997">
        <v>1482249471</v>
      </c>
      <c r="L2997" s="10">
        <f t="shared" si="277"/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278"/>
        <v>1.0496000000000001</v>
      </c>
      <c r="R2997" s="8">
        <f t="shared" si="279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 t="shared" si="276"/>
        <v>42150.912500000006</v>
      </c>
      <c r="K2998">
        <v>1427493240</v>
      </c>
      <c r="L2998" s="10">
        <f t="shared" si="277"/>
        <v>42150.912500000006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278"/>
        <v>1.7194285714285715</v>
      </c>
      <c r="R2998" s="8">
        <f t="shared" si="279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 t="shared" si="276"/>
        <v>42793.207638888889</v>
      </c>
      <c r="K2999">
        <v>1486661793</v>
      </c>
      <c r="L2999" s="10">
        <f t="shared" si="277"/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278"/>
        <v>1.0373000000000001</v>
      </c>
      <c r="R2999" s="8">
        <f t="shared" si="279"/>
        <v>90.2</v>
      </c>
      <c r="S2999" t="str">
        <f t="shared" si="280"/>
        <v>theater</v>
      </c>
      <c r="T2999" t="str">
        <f t="shared" si="281"/>
        <v>spaces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 t="shared" si="276"/>
        <v>41806.184027777781</v>
      </c>
      <c r="K3000">
        <v>1400474329</v>
      </c>
      <c r="L3000" s="10">
        <f t="shared" si="277"/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278"/>
        <v>1.0302899999999999</v>
      </c>
      <c r="R3000" s="8">
        <f t="shared" si="279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 t="shared" si="276"/>
        <v>42795.083333333328</v>
      </c>
      <c r="K3001">
        <v>1487094360</v>
      </c>
      <c r="L3001" s="10">
        <f t="shared" si="277"/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278"/>
        <v>1.1888888888888889</v>
      </c>
      <c r="R3001" s="8">
        <f t="shared" si="279"/>
        <v>80.25</v>
      </c>
      <c r="S3001" t="str">
        <f t="shared" si="280"/>
        <v>theater</v>
      </c>
      <c r="T3001" t="str">
        <f t="shared" si="281"/>
        <v>spaces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 t="shared" si="276"/>
        <v>42766.75</v>
      </c>
      <c r="K3002">
        <v>1484682670</v>
      </c>
      <c r="L3002" s="10">
        <f t="shared" si="277"/>
        <v>42766.75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278"/>
        <v>1</v>
      </c>
      <c r="R3002" s="8">
        <f t="shared" si="279"/>
        <v>62.5</v>
      </c>
      <c r="S3002" t="str">
        <f t="shared" si="280"/>
        <v>theater</v>
      </c>
      <c r="T3002" t="str">
        <f t="shared" si="281"/>
        <v>spaces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 t="shared" si="276"/>
        <v>42564.895625000005</v>
      </c>
      <c r="K3003">
        <v>1465853382</v>
      </c>
      <c r="L3003" s="10">
        <f t="shared" si="277"/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278"/>
        <v>3.1869988910451896</v>
      </c>
      <c r="R3003" s="8">
        <f t="shared" si="279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 t="shared" si="276"/>
        <v>41269.83625</v>
      </c>
      <c r="K3004">
        <v>1353960252</v>
      </c>
      <c r="L3004" s="10">
        <f t="shared" si="277"/>
        <v>41269.83625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278"/>
        <v>1.0850614285714286</v>
      </c>
      <c r="R3004" s="8">
        <f t="shared" si="279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 t="shared" si="276"/>
        <v>42430.249305555553</v>
      </c>
      <c r="K3005">
        <v>1454098976</v>
      </c>
      <c r="L3005" s="10">
        <f t="shared" si="277"/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278"/>
        <v>1.0116666666666667</v>
      </c>
      <c r="R3005" s="8">
        <f t="shared" si="279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 t="shared" si="276"/>
        <v>41958.922731481478</v>
      </c>
      <c r="K3006">
        <v>1413493724</v>
      </c>
      <c r="L3006" s="10">
        <f t="shared" si="277"/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278"/>
        <v>1.12815</v>
      </c>
      <c r="R3006" s="8">
        <f t="shared" si="279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 t="shared" si="276"/>
        <v>41918.674826388888</v>
      </c>
      <c r="K3007">
        <v>1410019905</v>
      </c>
      <c r="L3007" s="10">
        <f t="shared" si="277"/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278"/>
        <v>1.2049622641509434</v>
      </c>
      <c r="R3007" s="8">
        <f t="shared" si="279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0">
        <f t="shared" si="276"/>
        <v>41987.756840277783</v>
      </c>
      <c r="K3008">
        <v>1415988591</v>
      </c>
      <c r="L3008" s="10">
        <f t="shared" si="277"/>
        <v>41987.756840277783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278"/>
        <v>1.0774999999999999</v>
      </c>
      <c r="R3008" s="8">
        <f t="shared" si="279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 t="shared" si="276"/>
        <v>42119.216238425928</v>
      </c>
      <c r="K3009">
        <v>1428124283</v>
      </c>
      <c r="L3009" s="10">
        <f t="shared" si="277"/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278"/>
        <v>1.8</v>
      </c>
      <c r="R3009" s="8">
        <f t="shared" si="279"/>
        <v>54</v>
      </c>
      <c r="S3009" t="str">
        <f t="shared" si="280"/>
        <v>theater</v>
      </c>
      <c r="T3009" t="str">
        <f t="shared" si="281"/>
        <v>spaces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 t="shared" si="276"/>
        <v>42390.212025462963</v>
      </c>
      <c r="K3010">
        <v>1450760719</v>
      </c>
      <c r="L3010" s="10">
        <f t="shared" si="277"/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6">
        <f t="shared" si="278"/>
        <v>1.0116666666666667</v>
      </c>
      <c r="R3010" s="8">
        <f t="shared" si="279"/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 t="shared" ref="J3011:J3074" si="282">I3011/60/60/24 + DATE(1970,1,1)</f>
        <v>41969.611574074079</v>
      </c>
      <c r="K3011">
        <v>1414417240</v>
      </c>
      <c r="L3011" s="10">
        <f t="shared" ref="L3011:L3074" si="283">I3011/60/60/24 + DATE(1970,1,1)</f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6">
        <f t="shared" ref="Q3011:Q3074" si="284">E3011/D3011</f>
        <v>1.19756</v>
      </c>
      <c r="R3011" s="8">
        <f t="shared" ref="R3011:R3074" si="285">IFERROR(E3011/N3011,0)</f>
        <v>233.8984375</v>
      </c>
      <c r="S3011" t="str">
        <f t="shared" ref="S3011:S3074" si="286">LEFT(P3011,SEARCH("/",P3011)-1)</f>
        <v>theater</v>
      </c>
      <c r="T3011" t="str">
        <f t="shared" ref="T3011:T3074" si="287">RIGHT(P3011,LEN(P3011)-SEARCH("/",P3011))</f>
        <v>spaces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 t="shared" si="282"/>
        <v>42056.832395833335</v>
      </c>
      <c r="K3012">
        <v>1419364719</v>
      </c>
      <c r="L3012" s="10">
        <f t="shared" si="283"/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6">
        <f t="shared" si="284"/>
        <v>1.58</v>
      </c>
      <c r="R3012" s="8">
        <f t="shared" si="285"/>
        <v>158</v>
      </c>
      <c r="S3012" t="str">
        <f t="shared" si="286"/>
        <v>theater</v>
      </c>
      <c r="T3012" t="str">
        <f t="shared" si="287"/>
        <v>spaces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0">
        <f t="shared" si="282"/>
        <v>42361.957638888889</v>
      </c>
      <c r="K3013">
        <v>1448536516</v>
      </c>
      <c r="L3013" s="10">
        <f t="shared" si="283"/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284"/>
        <v>1.2366666666666666</v>
      </c>
      <c r="R3013" s="8">
        <f t="shared" si="285"/>
        <v>14.84</v>
      </c>
      <c r="S3013" t="str">
        <f t="shared" si="286"/>
        <v>theater</v>
      </c>
      <c r="T3013" t="str">
        <f t="shared" si="287"/>
        <v>spaces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 t="shared" si="282"/>
        <v>42045.702893518523</v>
      </c>
      <c r="K3014">
        <v>1421772730</v>
      </c>
      <c r="L3014" s="10">
        <f t="shared" si="283"/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284"/>
        <v>1.1712499999999999</v>
      </c>
      <c r="R3014" s="8">
        <f t="shared" si="285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 t="shared" si="282"/>
        <v>42176.836215277777</v>
      </c>
      <c r="K3015">
        <v>1432325049</v>
      </c>
      <c r="L3015" s="10">
        <f t="shared" si="283"/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284"/>
        <v>1.5696000000000001</v>
      </c>
      <c r="R3015" s="8">
        <f t="shared" si="285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 t="shared" si="282"/>
        <v>41948.208333333336</v>
      </c>
      <c r="K3016">
        <v>1412737080</v>
      </c>
      <c r="L3016" s="10">
        <f t="shared" si="283"/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284"/>
        <v>1.13104</v>
      </c>
      <c r="R3016" s="8">
        <f t="shared" si="285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 t="shared" si="282"/>
        <v>41801.166666666664</v>
      </c>
      <c r="K3017">
        <v>1401125238</v>
      </c>
      <c r="L3017" s="10">
        <f t="shared" si="283"/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284"/>
        <v>1.0317647058823529</v>
      </c>
      <c r="R3017" s="8">
        <f t="shared" si="285"/>
        <v>87.7</v>
      </c>
      <c r="S3017" t="str">
        <f t="shared" si="286"/>
        <v>theater</v>
      </c>
      <c r="T3017" t="str">
        <f t="shared" si="287"/>
        <v>spaces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 t="shared" si="282"/>
        <v>41838.548055555555</v>
      </c>
      <c r="K3018">
        <v>1400504952</v>
      </c>
      <c r="L3018" s="10">
        <f t="shared" si="283"/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284"/>
        <v>1.0261176470588236</v>
      </c>
      <c r="R3018" s="8">
        <f t="shared" si="285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 t="shared" si="282"/>
        <v>41871.850034722222</v>
      </c>
      <c r="K3019">
        <v>1405974243</v>
      </c>
      <c r="L3019" s="10">
        <f t="shared" si="283"/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284"/>
        <v>1.0584090909090909</v>
      </c>
      <c r="R3019" s="8">
        <f t="shared" si="285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0">
        <f t="shared" si="282"/>
        <v>42205.916666666672</v>
      </c>
      <c r="K3020">
        <v>1433747376</v>
      </c>
      <c r="L3020" s="10">
        <f t="shared" si="283"/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284"/>
        <v>1.0071428571428571</v>
      </c>
      <c r="R3020" s="8">
        <f t="shared" si="285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 t="shared" si="282"/>
        <v>41786.125</v>
      </c>
      <c r="K3021">
        <v>1398801620</v>
      </c>
      <c r="L3021" s="10">
        <f t="shared" si="283"/>
        <v>41786.125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284"/>
        <v>1.2123333333333333</v>
      </c>
      <c r="R3021" s="8">
        <f t="shared" si="285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 t="shared" si="282"/>
        <v>42230.846446759257</v>
      </c>
      <c r="K3022">
        <v>1434399533</v>
      </c>
      <c r="L3022" s="10">
        <f t="shared" si="283"/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284"/>
        <v>1.0057142857142858</v>
      </c>
      <c r="R3022" s="8">
        <f t="shared" si="285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 t="shared" si="282"/>
        <v>42696.249305555553</v>
      </c>
      <c r="K3023">
        <v>1476715869</v>
      </c>
      <c r="L3023" s="10">
        <f t="shared" si="283"/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284"/>
        <v>1.1602222222222223</v>
      </c>
      <c r="R3023" s="8">
        <f t="shared" si="285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 t="shared" si="282"/>
        <v>42609.95380787037</v>
      </c>
      <c r="K3024">
        <v>1468450409</v>
      </c>
      <c r="L3024" s="10">
        <f t="shared" si="283"/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284"/>
        <v>1.0087999999999999</v>
      </c>
      <c r="R3024" s="8">
        <f t="shared" si="285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0">
        <f t="shared" si="282"/>
        <v>42166.675763888896</v>
      </c>
      <c r="K3025">
        <v>1430151186</v>
      </c>
      <c r="L3025" s="10">
        <f t="shared" si="283"/>
        <v>42166.675763888896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284"/>
        <v>1.03</v>
      </c>
      <c r="R3025" s="8">
        <f t="shared" si="285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 t="shared" si="282"/>
        <v>41188.993923611109</v>
      </c>
      <c r="K3026">
        <v>1346975475</v>
      </c>
      <c r="L3026" s="10">
        <f t="shared" si="283"/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284"/>
        <v>2.4641999999999999</v>
      </c>
      <c r="R3026" s="8">
        <f t="shared" si="285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0">
        <f t="shared" si="282"/>
        <v>41789.666666666664</v>
      </c>
      <c r="K3027">
        <v>1399032813</v>
      </c>
      <c r="L3027" s="10">
        <f t="shared" si="283"/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284"/>
        <v>3.0219999999999998</v>
      </c>
      <c r="R3027" s="8">
        <f t="shared" si="285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0">
        <f t="shared" si="282"/>
        <v>42797.459398148145</v>
      </c>
      <c r="K3028">
        <v>1487329292</v>
      </c>
      <c r="L3028" s="10">
        <f t="shared" si="283"/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284"/>
        <v>1.4333333333333333</v>
      </c>
      <c r="R3028" s="8">
        <f t="shared" si="285"/>
        <v>51.6</v>
      </c>
      <c r="S3028" t="str">
        <f t="shared" si="286"/>
        <v>theater</v>
      </c>
      <c r="T3028" t="str">
        <f t="shared" si="287"/>
        <v>spaces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 t="shared" si="282"/>
        <v>42083.662627314814</v>
      </c>
      <c r="K3029">
        <v>1424278451</v>
      </c>
      <c r="L3029" s="10">
        <f t="shared" si="283"/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284"/>
        <v>1.3144</v>
      </c>
      <c r="R3029" s="8">
        <f t="shared" si="285"/>
        <v>164.3</v>
      </c>
      <c r="S3029" t="str">
        <f t="shared" si="286"/>
        <v>theater</v>
      </c>
      <c r="T3029" t="str">
        <f t="shared" si="287"/>
        <v>spaces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 t="shared" si="282"/>
        <v>42597.264178240745</v>
      </c>
      <c r="K3030">
        <v>1468650025</v>
      </c>
      <c r="L3030" s="10">
        <f t="shared" si="283"/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284"/>
        <v>1.6801999999999999</v>
      </c>
      <c r="R3030" s="8">
        <f t="shared" si="285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 t="shared" si="282"/>
        <v>41961.190972222219</v>
      </c>
      <c r="K3031">
        <v>1413824447</v>
      </c>
      <c r="L3031" s="10">
        <f t="shared" si="283"/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284"/>
        <v>1.0967666666666667</v>
      </c>
      <c r="R3031" s="8">
        <f t="shared" si="285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 t="shared" si="282"/>
        <v>42263.747349537036</v>
      </c>
      <c r="K3032">
        <v>1439834171</v>
      </c>
      <c r="L3032" s="10">
        <f t="shared" si="283"/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284"/>
        <v>1.0668571428571429</v>
      </c>
      <c r="R3032" s="8">
        <f t="shared" si="285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 t="shared" si="282"/>
        <v>42657.882488425923</v>
      </c>
      <c r="K3033">
        <v>1471295447</v>
      </c>
      <c r="L3033" s="10">
        <f t="shared" si="283"/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284"/>
        <v>1</v>
      </c>
      <c r="R3033" s="8">
        <f t="shared" si="285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 t="shared" si="282"/>
        <v>42258.044664351852</v>
      </c>
      <c r="K3034">
        <v>1439341459</v>
      </c>
      <c r="L3034" s="10">
        <f t="shared" si="283"/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284"/>
        <v>1.272</v>
      </c>
      <c r="R3034" s="8">
        <f t="shared" si="285"/>
        <v>50.88</v>
      </c>
      <c r="S3034" t="str">
        <f t="shared" si="286"/>
        <v>theater</v>
      </c>
      <c r="T3034" t="str">
        <f t="shared" si="287"/>
        <v>spaces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 t="shared" si="282"/>
        <v>42600.110243055555</v>
      </c>
      <c r="K3035">
        <v>1468895925</v>
      </c>
      <c r="L3035" s="10">
        <f t="shared" si="283"/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284"/>
        <v>1.4653333333333334</v>
      </c>
      <c r="R3035" s="8">
        <f t="shared" si="285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 t="shared" si="282"/>
        <v>42675.165972222225</v>
      </c>
      <c r="K3036">
        <v>1475326255</v>
      </c>
      <c r="L3036" s="10">
        <f t="shared" si="283"/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284"/>
        <v>1.1253599999999999</v>
      </c>
      <c r="R3036" s="8">
        <f t="shared" si="285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 t="shared" si="282"/>
        <v>41398.560289351852</v>
      </c>
      <c r="K3037">
        <v>1365082009</v>
      </c>
      <c r="L3037" s="10">
        <f t="shared" si="283"/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284"/>
        <v>1.0878684000000001</v>
      </c>
      <c r="R3037" s="8">
        <f t="shared" si="285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 t="shared" si="282"/>
        <v>41502.499305555553</v>
      </c>
      <c r="K3038">
        <v>1373568644</v>
      </c>
      <c r="L3038" s="10">
        <f t="shared" si="283"/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284"/>
        <v>1.26732</v>
      </c>
      <c r="R3038" s="8">
        <f t="shared" si="285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 t="shared" si="282"/>
        <v>40453.207638888889</v>
      </c>
      <c r="K3039">
        <v>1279574773</v>
      </c>
      <c r="L3039" s="10">
        <f t="shared" si="283"/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284"/>
        <v>2.1320000000000001</v>
      </c>
      <c r="R3039" s="8">
        <f t="shared" si="285"/>
        <v>33.3125</v>
      </c>
      <c r="S3039" t="str">
        <f t="shared" si="286"/>
        <v>theater</v>
      </c>
      <c r="T3039" t="str">
        <f t="shared" si="287"/>
        <v>spaces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 t="shared" si="282"/>
        <v>42433.252280092594</v>
      </c>
      <c r="K3040">
        <v>1451887397</v>
      </c>
      <c r="L3040" s="10">
        <f t="shared" si="283"/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284"/>
        <v>1.0049999999999999</v>
      </c>
      <c r="R3040" s="8">
        <f t="shared" si="285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 t="shared" si="282"/>
        <v>41637.332638888889</v>
      </c>
      <c r="K3041">
        <v>1386011038</v>
      </c>
      <c r="L3041" s="10">
        <f t="shared" si="283"/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284"/>
        <v>1.0871389999999999</v>
      </c>
      <c r="R3041" s="8">
        <f t="shared" si="285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 t="shared" si="282"/>
        <v>42181.958333333328</v>
      </c>
      <c r="K3042">
        <v>1434999621</v>
      </c>
      <c r="L3042" s="10">
        <f t="shared" si="283"/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284"/>
        <v>1.075</v>
      </c>
      <c r="R3042" s="8">
        <f t="shared" si="285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 t="shared" si="282"/>
        <v>42389.868611111116</v>
      </c>
      <c r="K3043">
        <v>1450731048</v>
      </c>
      <c r="L3043" s="10">
        <f t="shared" si="283"/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284"/>
        <v>1.1048192771084338</v>
      </c>
      <c r="R3043" s="8">
        <f t="shared" si="285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0">
        <f t="shared" si="282"/>
        <v>42283.688043981485</v>
      </c>
      <c r="K3044">
        <v>1441557047</v>
      </c>
      <c r="L3044" s="10">
        <f t="shared" si="283"/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284"/>
        <v>1.28</v>
      </c>
      <c r="R3044" s="8">
        <f t="shared" si="285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0">
        <f t="shared" si="282"/>
        <v>42110.118055555555</v>
      </c>
      <c r="K3045">
        <v>1426815699</v>
      </c>
      <c r="L3045" s="10">
        <f t="shared" si="283"/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284"/>
        <v>1.1000666666666667</v>
      </c>
      <c r="R3045" s="8">
        <f t="shared" si="285"/>
        <v>128.9140625</v>
      </c>
      <c r="S3045" t="str">
        <f t="shared" si="286"/>
        <v>theater</v>
      </c>
      <c r="T3045" t="str">
        <f t="shared" si="287"/>
        <v>spaces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 t="shared" si="282"/>
        <v>42402.7268287037</v>
      </c>
      <c r="K3046">
        <v>1453137998</v>
      </c>
      <c r="L3046" s="10">
        <f t="shared" si="283"/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284"/>
        <v>1.0934166666666667</v>
      </c>
      <c r="R3046" s="8">
        <f t="shared" si="285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 t="shared" si="282"/>
        <v>41873.155729166669</v>
      </c>
      <c r="K3047">
        <v>1406087055</v>
      </c>
      <c r="L3047" s="10">
        <f t="shared" si="283"/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284"/>
        <v>1.3270650000000002</v>
      </c>
      <c r="R3047" s="8">
        <f t="shared" si="285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 t="shared" si="282"/>
        <v>41892.202777777777</v>
      </c>
      <c r="K3048">
        <v>1407784586</v>
      </c>
      <c r="L3048" s="10">
        <f t="shared" si="283"/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284"/>
        <v>1.9084810126582279</v>
      </c>
      <c r="R3048" s="8">
        <f t="shared" si="285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 t="shared" si="282"/>
        <v>42487.552777777775</v>
      </c>
      <c r="K3049">
        <v>1457999054</v>
      </c>
      <c r="L3049" s="10">
        <f t="shared" si="283"/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284"/>
        <v>1.49</v>
      </c>
      <c r="R3049" s="8">
        <f t="shared" si="285"/>
        <v>37.25</v>
      </c>
      <c r="S3049" t="str">
        <f t="shared" si="286"/>
        <v>theater</v>
      </c>
      <c r="T3049" t="str">
        <f t="shared" si="287"/>
        <v>spaces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 t="shared" si="282"/>
        <v>42004.890277777777</v>
      </c>
      <c r="K3050">
        <v>1417556262</v>
      </c>
      <c r="L3050" s="10">
        <f t="shared" si="283"/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284"/>
        <v>1.6639999999999999</v>
      </c>
      <c r="R3050" s="8">
        <f t="shared" si="285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 t="shared" si="282"/>
        <v>42169.014525462961</v>
      </c>
      <c r="K3051">
        <v>1431649255</v>
      </c>
      <c r="L3051" s="10">
        <f t="shared" si="283"/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284"/>
        <v>1.0666666666666667</v>
      </c>
      <c r="R3051" s="8">
        <f t="shared" si="285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 t="shared" si="282"/>
        <v>42495.16851851852</v>
      </c>
      <c r="K3052">
        <v>1459828960</v>
      </c>
      <c r="L3052" s="10">
        <f t="shared" si="283"/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284"/>
        <v>1.06</v>
      </c>
      <c r="R3052" s="8">
        <f t="shared" si="285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0">
        <f t="shared" si="282"/>
        <v>42774.416030092587</v>
      </c>
      <c r="K3053">
        <v>1483955945</v>
      </c>
      <c r="L3053" s="10">
        <f t="shared" si="283"/>
        <v>42774.416030092587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284"/>
        <v>0.23628571428571429</v>
      </c>
      <c r="R3053" s="8">
        <f t="shared" si="285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 t="shared" si="282"/>
        <v>42152.665972222225</v>
      </c>
      <c r="K3054">
        <v>1430237094</v>
      </c>
      <c r="L3054" s="10">
        <f t="shared" si="283"/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284"/>
        <v>1.5E-3</v>
      </c>
      <c r="R3054" s="8">
        <f t="shared" si="285"/>
        <v>37.5</v>
      </c>
      <c r="S3054" t="str">
        <f t="shared" si="286"/>
        <v>theater</v>
      </c>
      <c r="T3054" t="str">
        <f t="shared" si="287"/>
        <v>spaces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 t="shared" si="282"/>
        <v>41914.165972222225</v>
      </c>
      <c r="K3055">
        <v>1407781013</v>
      </c>
      <c r="L3055" s="10">
        <f t="shared" si="283"/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284"/>
        <v>4.0000000000000001E-3</v>
      </c>
      <c r="R3055" s="8">
        <f t="shared" si="285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 t="shared" si="282"/>
        <v>42065.044444444444</v>
      </c>
      <c r="K3056">
        <v>1422043154</v>
      </c>
      <c r="L3056" s="10">
        <f t="shared" si="283"/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284"/>
        <v>0</v>
      </c>
      <c r="R3056" s="8">
        <f t="shared" si="285"/>
        <v>0</v>
      </c>
      <c r="S3056" t="str">
        <f t="shared" si="286"/>
        <v>theater</v>
      </c>
      <c r="T3056" t="str">
        <f t="shared" si="287"/>
        <v>spaces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 t="shared" si="282"/>
        <v>42013.95821759259</v>
      </c>
      <c r="K3057">
        <v>1415660390</v>
      </c>
      <c r="L3057" s="10">
        <f t="shared" si="283"/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284"/>
        <v>5.0000000000000002E-5</v>
      </c>
      <c r="R3057" s="8">
        <f t="shared" si="285"/>
        <v>1</v>
      </c>
      <c r="S3057" t="str">
        <f t="shared" si="286"/>
        <v>theater</v>
      </c>
      <c r="T3057" t="str">
        <f t="shared" si="287"/>
        <v>spaces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 t="shared" si="282"/>
        <v>41911.636388888888</v>
      </c>
      <c r="K3058">
        <v>1406819784</v>
      </c>
      <c r="L3058" s="10">
        <f t="shared" si="283"/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284"/>
        <v>0</v>
      </c>
      <c r="R3058" s="8">
        <f t="shared" si="285"/>
        <v>0</v>
      </c>
      <c r="S3058" t="str">
        <f t="shared" si="286"/>
        <v>theater</v>
      </c>
      <c r="T3058" t="str">
        <f t="shared" si="287"/>
        <v>spaces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0">
        <f t="shared" si="282"/>
        <v>42463.608923611115</v>
      </c>
      <c r="K3059">
        <v>1457105811</v>
      </c>
      <c r="L3059" s="10">
        <f t="shared" si="283"/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284"/>
        <v>0</v>
      </c>
      <c r="R3059" s="8">
        <f t="shared" si="285"/>
        <v>0</v>
      </c>
      <c r="S3059" t="str">
        <f t="shared" si="286"/>
        <v>theater</v>
      </c>
      <c r="T3059" t="str">
        <f t="shared" si="287"/>
        <v>spaces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0">
        <f t="shared" si="282"/>
        <v>42510.374305555553</v>
      </c>
      <c r="K3060">
        <v>1459414740</v>
      </c>
      <c r="L3060" s="10">
        <f t="shared" si="283"/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284"/>
        <v>1.6666666666666666E-4</v>
      </c>
      <c r="R3060" s="8">
        <f t="shared" si="285"/>
        <v>1</v>
      </c>
      <c r="S3060" t="str">
        <f t="shared" si="286"/>
        <v>theater</v>
      </c>
      <c r="T3060" t="str">
        <f t="shared" si="287"/>
        <v>spaces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 t="shared" si="282"/>
        <v>41859.935717592591</v>
      </c>
      <c r="K3061">
        <v>1404944846</v>
      </c>
      <c r="L3061" s="10">
        <f t="shared" si="283"/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284"/>
        <v>3.0066666666666665E-2</v>
      </c>
      <c r="R3061" s="8">
        <f t="shared" si="285"/>
        <v>41</v>
      </c>
      <c r="S3061" t="str">
        <f t="shared" si="286"/>
        <v>theater</v>
      </c>
      <c r="T3061" t="str">
        <f t="shared" si="287"/>
        <v>spaces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 t="shared" si="282"/>
        <v>42275.274699074071</v>
      </c>
      <c r="K3062">
        <v>1440830134</v>
      </c>
      <c r="L3062" s="10">
        <f t="shared" si="283"/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284"/>
        <v>1.5227272727272728E-3</v>
      </c>
      <c r="R3062" s="8">
        <f t="shared" si="285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 t="shared" si="282"/>
        <v>41864.784120370372</v>
      </c>
      <c r="K3063">
        <v>1405363748</v>
      </c>
      <c r="L3063" s="10">
        <f t="shared" si="283"/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284"/>
        <v>0</v>
      </c>
      <c r="R3063" s="8">
        <f t="shared" si="285"/>
        <v>0</v>
      </c>
      <c r="S3063" t="str">
        <f t="shared" si="286"/>
        <v>theater</v>
      </c>
      <c r="T3063" t="str">
        <f t="shared" si="287"/>
        <v>spaces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 t="shared" si="282"/>
        <v>42277.75</v>
      </c>
      <c r="K3064">
        <v>1441111892</v>
      </c>
      <c r="L3064" s="10">
        <f t="shared" si="283"/>
        <v>42277.75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284"/>
        <v>0.66839999999999999</v>
      </c>
      <c r="R3064" s="8">
        <f t="shared" si="285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 t="shared" si="282"/>
        <v>42665.922893518517</v>
      </c>
      <c r="K3065">
        <v>1474150138</v>
      </c>
      <c r="L3065" s="10">
        <f t="shared" si="283"/>
        <v>42665.922893518517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284"/>
        <v>0.19566666666666666</v>
      </c>
      <c r="R3065" s="8">
        <f t="shared" si="285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 t="shared" si="282"/>
        <v>42330.290972222225</v>
      </c>
      <c r="K3066">
        <v>1445483246</v>
      </c>
      <c r="L3066" s="10">
        <f t="shared" si="283"/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284"/>
        <v>0.11294666666666667</v>
      </c>
      <c r="R3066" s="8">
        <f t="shared" si="285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 t="shared" si="282"/>
        <v>41850.055231481485</v>
      </c>
      <c r="K3067">
        <v>1404523172</v>
      </c>
      <c r="L3067" s="10">
        <f t="shared" si="283"/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284"/>
        <v>4.0000000000000002E-4</v>
      </c>
      <c r="R3067" s="8">
        <f t="shared" si="285"/>
        <v>5</v>
      </c>
      <c r="S3067" t="str">
        <f t="shared" si="286"/>
        <v>theater</v>
      </c>
      <c r="T3067" t="str">
        <f t="shared" si="287"/>
        <v>spaces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0">
        <f t="shared" si="282"/>
        <v>42561.228437500002</v>
      </c>
      <c r="K3068">
        <v>1465536537</v>
      </c>
      <c r="L3068" s="10">
        <f t="shared" si="283"/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284"/>
        <v>0.11985714285714286</v>
      </c>
      <c r="R3068" s="8">
        <f t="shared" si="285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0">
        <f t="shared" si="282"/>
        <v>42256.938414351855</v>
      </c>
      <c r="K3069">
        <v>1439245879</v>
      </c>
      <c r="L3069" s="10">
        <f t="shared" si="283"/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284"/>
        <v>2.5000000000000001E-2</v>
      </c>
      <c r="R3069" s="8">
        <f t="shared" si="285"/>
        <v>200</v>
      </c>
      <c r="S3069" t="str">
        <f t="shared" si="286"/>
        <v>theater</v>
      </c>
      <c r="T3069" t="str">
        <f t="shared" si="287"/>
        <v>spaces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 t="shared" si="282"/>
        <v>42293.691574074073</v>
      </c>
      <c r="K3070">
        <v>1442421352</v>
      </c>
      <c r="L3070" s="10">
        <f t="shared" si="283"/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284"/>
        <v>6.9999999999999999E-4</v>
      </c>
      <c r="R3070" s="8">
        <f t="shared" si="285"/>
        <v>87.5</v>
      </c>
      <c r="S3070" t="str">
        <f t="shared" si="286"/>
        <v>theater</v>
      </c>
      <c r="T3070" t="str">
        <f t="shared" si="287"/>
        <v>spaces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 t="shared" si="282"/>
        <v>41987.833726851852</v>
      </c>
      <c r="K3071">
        <v>1415995234</v>
      </c>
      <c r="L3071" s="10">
        <f t="shared" si="283"/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284"/>
        <v>0.14099999999999999</v>
      </c>
      <c r="R3071" s="8">
        <f t="shared" si="285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0">
        <f t="shared" si="282"/>
        <v>42711.733437499999</v>
      </c>
      <c r="K3072">
        <v>1479317769</v>
      </c>
      <c r="L3072" s="10">
        <f t="shared" si="283"/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284"/>
        <v>3.3399999999999999E-2</v>
      </c>
      <c r="R3072" s="8">
        <f t="shared" si="285"/>
        <v>20.875</v>
      </c>
      <c r="S3072" t="str">
        <f t="shared" si="286"/>
        <v>theater</v>
      </c>
      <c r="T3072" t="str">
        <f t="shared" si="287"/>
        <v>spaces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 t="shared" si="282"/>
        <v>42115.249305555553</v>
      </c>
      <c r="K3073">
        <v>1428082481</v>
      </c>
      <c r="L3073" s="10">
        <f t="shared" si="283"/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284"/>
        <v>0.59775</v>
      </c>
      <c r="R3073" s="8">
        <f t="shared" si="285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 t="shared" si="282"/>
        <v>42673.073611111111</v>
      </c>
      <c r="K3074">
        <v>1476549262</v>
      </c>
      <c r="L3074" s="10">
        <f t="shared" si="283"/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6">
        <f t="shared" si="284"/>
        <v>1.6666666666666666E-4</v>
      </c>
      <c r="R3074" s="8">
        <f t="shared" si="285"/>
        <v>1</v>
      </c>
      <c r="S3074" t="str">
        <f t="shared" si="286"/>
        <v>theater</v>
      </c>
      <c r="T3074" t="str">
        <f t="shared" si="287"/>
        <v>spaces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 t="shared" ref="J3075:J3138" si="288">I3075/60/60/24 + DATE(1970,1,1)</f>
        <v>42169.804861111115</v>
      </c>
      <c r="K3075">
        <v>1429287900</v>
      </c>
      <c r="L3075" s="10">
        <f t="shared" ref="L3075:L3138" si="289">I3075/60/60/24 + DATE(1970,1,1)</f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6">
        <f t="shared" ref="Q3075:Q3138" si="290">E3075/D3075</f>
        <v>2.3035714285714285E-4</v>
      </c>
      <c r="R3075" s="8">
        <f t="shared" ref="R3075:R3138" si="291">IFERROR(E3075/N3075,0)</f>
        <v>92.142857142857139</v>
      </c>
      <c r="S3075" t="str">
        <f t="shared" ref="S3075:S3138" si="292">LEFT(P3075,SEARCH("/",P3075)-1)</f>
        <v>theater</v>
      </c>
      <c r="T3075" t="str">
        <f t="shared" ref="T3075:T3138" si="293">RIGHT(P3075,LEN(P3075)-SEARCH("/",P3075))</f>
        <v>spaces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0">
        <f t="shared" si="288"/>
        <v>42439.571284722217</v>
      </c>
      <c r="K3076">
        <v>1455025359</v>
      </c>
      <c r="L3076" s="10">
        <f t="shared" si="289"/>
        <v>42439.571284722217</v>
      </c>
      <c r="M3076" t="b">
        <v>0</v>
      </c>
      <c r="N3076">
        <v>3</v>
      </c>
      <c r="O3076" t="b">
        <v>0</v>
      </c>
      <c r="P3076" t="s">
        <v>8303</v>
      </c>
      <c r="Q3076" s="6">
        <f t="shared" si="290"/>
        <v>8.8000000000000003E-4</v>
      </c>
      <c r="R3076" s="8">
        <f t="shared" si="291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 t="shared" si="288"/>
        <v>42601.102314814809</v>
      </c>
      <c r="K3077">
        <v>1467253640</v>
      </c>
      <c r="L3077" s="10">
        <f t="shared" si="289"/>
        <v>42601.102314814809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290"/>
        <v>8.6400000000000005E-2</v>
      </c>
      <c r="R3077" s="8">
        <f t="shared" si="291"/>
        <v>64.8</v>
      </c>
      <c r="S3077" t="str">
        <f t="shared" si="292"/>
        <v>theater</v>
      </c>
      <c r="T3077" t="str">
        <f t="shared" si="293"/>
        <v>spaces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 t="shared" si="288"/>
        <v>42286.651886574073</v>
      </c>
      <c r="K3078">
        <v>1439221123</v>
      </c>
      <c r="L3078" s="10">
        <f t="shared" si="289"/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290"/>
        <v>0.15060000000000001</v>
      </c>
      <c r="R3078" s="8">
        <f t="shared" si="291"/>
        <v>30.12</v>
      </c>
      <c r="S3078" t="str">
        <f t="shared" si="292"/>
        <v>theater</v>
      </c>
      <c r="T3078" t="str">
        <f t="shared" si="293"/>
        <v>spaces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0">
        <f t="shared" si="288"/>
        <v>42796.956921296296</v>
      </c>
      <c r="K3079">
        <v>1485903478</v>
      </c>
      <c r="L3079" s="10">
        <f t="shared" si="289"/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290"/>
        <v>4.7727272727272731E-3</v>
      </c>
      <c r="R3079" s="8">
        <f t="shared" si="291"/>
        <v>52.5</v>
      </c>
      <c r="S3079" t="str">
        <f t="shared" si="292"/>
        <v>theater</v>
      </c>
      <c r="T3079" t="str">
        <f t="shared" si="293"/>
        <v>spaces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 t="shared" si="288"/>
        <v>42061.138831018514</v>
      </c>
      <c r="K3080">
        <v>1422328795</v>
      </c>
      <c r="L3080" s="10">
        <f t="shared" si="289"/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290"/>
        <v>1.1833333333333333E-3</v>
      </c>
      <c r="R3080" s="8">
        <f t="shared" si="291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 t="shared" si="288"/>
        <v>42085.671701388885</v>
      </c>
      <c r="K3081">
        <v>1424452035</v>
      </c>
      <c r="L3081" s="10">
        <f t="shared" si="289"/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290"/>
        <v>8.4173998587352451E-3</v>
      </c>
      <c r="R3081" s="8">
        <f t="shared" si="291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 t="shared" si="288"/>
        <v>42000.0699537037</v>
      </c>
      <c r="K3082">
        <v>1414456844</v>
      </c>
      <c r="L3082" s="10">
        <f t="shared" si="289"/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290"/>
        <v>1.8799999999999999E-4</v>
      </c>
      <c r="R3082" s="8">
        <f t="shared" si="291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 t="shared" si="288"/>
        <v>42267.181608796294</v>
      </c>
      <c r="K3083">
        <v>1440130891</v>
      </c>
      <c r="L3083" s="10">
        <f t="shared" si="289"/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290"/>
        <v>2.1029999999999998E-3</v>
      </c>
      <c r="R3083" s="8">
        <f t="shared" si="291"/>
        <v>420.6</v>
      </c>
      <c r="S3083" t="str">
        <f t="shared" si="292"/>
        <v>theater</v>
      </c>
      <c r="T3083" t="str">
        <f t="shared" si="293"/>
        <v>spaces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 t="shared" si="288"/>
        <v>42323.96465277778</v>
      </c>
      <c r="K3084">
        <v>1445033346</v>
      </c>
      <c r="L3084" s="10">
        <f t="shared" si="289"/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290"/>
        <v>0</v>
      </c>
      <c r="R3084" s="8">
        <f t="shared" si="291"/>
        <v>0</v>
      </c>
      <c r="S3084" t="str">
        <f t="shared" si="292"/>
        <v>theater</v>
      </c>
      <c r="T3084" t="str">
        <f t="shared" si="293"/>
        <v>spaces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 t="shared" si="288"/>
        <v>41883.208333333336</v>
      </c>
      <c r="K3085">
        <v>1406986278</v>
      </c>
      <c r="L3085" s="10">
        <f t="shared" si="289"/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290"/>
        <v>2.8E-3</v>
      </c>
      <c r="R3085" s="8">
        <f t="shared" si="291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 t="shared" si="288"/>
        <v>42129.783333333333</v>
      </c>
      <c r="K3086">
        <v>1428340931</v>
      </c>
      <c r="L3086" s="10">
        <f t="shared" si="289"/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290"/>
        <v>0.11579206701157921</v>
      </c>
      <c r="R3086" s="8">
        <f t="shared" si="291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 t="shared" si="288"/>
        <v>42276.883784722217</v>
      </c>
      <c r="K3087">
        <v>1440969159</v>
      </c>
      <c r="L3087" s="10">
        <f t="shared" si="289"/>
        <v>42276.883784722217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290"/>
        <v>2.4400000000000002E-2</v>
      </c>
      <c r="R3087" s="8">
        <f t="shared" si="291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0">
        <f t="shared" si="288"/>
        <v>42233.67082175926</v>
      </c>
      <c r="K3088">
        <v>1434643559</v>
      </c>
      <c r="L3088" s="10">
        <f t="shared" si="289"/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290"/>
        <v>2.5000000000000001E-3</v>
      </c>
      <c r="R3088" s="8">
        <f t="shared" si="291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 t="shared" si="288"/>
        <v>42725.192013888889</v>
      </c>
      <c r="K3089">
        <v>1477107390</v>
      </c>
      <c r="L3089" s="10">
        <f t="shared" si="289"/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290"/>
        <v>6.2500000000000003E-3</v>
      </c>
      <c r="R3089" s="8">
        <f t="shared" si="291"/>
        <v>62.5</v>
      </c>
      <c r="S3089" t="str">
        <f t="shared" si="292"/>
        <v>theater</v>
      </c>
      <c r="T3089" t="str">
        <f t="shared" si="293"/>
        <v>spaces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 t="shared" si="288"/>
        <v>42012.570138888885</v>
      </c>
      <c r="K3090">
        <v>1418046247</v>
      </c>
      <c r="L3090" s="10">
        <f t="shared" si="289"/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290"/>
        <v>1.9384615384615384E-3</v>
      </c>
      <c r="R3090" s="8">
        <f t="shared" si="291"/>
        <v>42</v>
      </c>
      <c r="S3090" t="str">
        <f t="shared" si="292"/>
        <v>theater</v>
      </c>
      <c r="T3090" t="str">
        <f t="shared" si="293"/>
        <v>spaces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 t="shared" si="288"/>
        <v>42560.082638888889</v>
      </c>
      <c r="K3091">
        <v>1465304483</v>
      </c>
      <c r="L3091" s="10">
        <f t="shared" si="289"/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290"/>
        <v>0.23416000000000001</v>
      </c>
      <c r="R3091" s="8">
        <f t="shared" si="291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 t="shared" si="288"/>
        <v>42125.777141203704</v>
      </c>
      <c r="K3092">
        <v>1425325145</v>
      </c>
      <c r="L3092" s="10">
        <f t="shared" si="289"/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290"/>
        <v>5.080888888888889E-2</v>
      </c>
      <c r="R3092" s="8">
        <f t="shared" si="291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 t="shared" si="288"/>
        <v>42596.948414351849</v>
      </c>
      <c r="K3093">
        <v>1468622743</v>
      </c>
      <c r="L3093" s="10">
        <f t="shared" si="289"/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290"/>
        <v>0.15920000000000001</v>
      </c>
      <c r="R3093" s="8">
        <f t="shared" si="291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 t="shared" si="288"/>
        <v>42292.916666666672</v>
      </c>
      <c r="K3094">
        <v>1441723912</v>
      </c>
      <c r="L3094" s="10">
        <f t="shared" si="289"/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290"/>
        <v>1.1831900000000001E-2</v>
      </c>
      <c r="R3094" s="8">
        <f t="shared" si="291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0">
        <f t="shared" si="288"/>
        <v>41791.165972222225</v>
      </c>
      <c r="K3095">
        <v>1398980941</v>
      </c>
      <c r="L3095" s="10">
        <f t="shared" si="289"/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290"/>
        <v>0.22750000000000001</v>
      </c>
      <c r="R3095" s="8">
        <f t="shared" si="291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 t="shared" si="288"/>
        <v>42267.795787037037</v>
      </c>
      <c r="K3096">
        <v>1437591956</v>
      </c>
      <c r="L3096" s="10">
        <f t="shared" si="289"/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290"/>
        <v>2.5000000000000001E-4</v>
      </c>
      <c r="R3096" s="8">
        <f t="shared" si="291"/>
        <v>25</v>
      </c>
      <c r="S3096" t="str">
        <f t="shared" si="292"/>
        <v>theater</v>
      </c>
      <c r="T3096" t="str">
        <f t="shared" si="293"/>
        <v>spaces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 t="shared" si="288"/>
        <v>42583.025231481486</v>
      </c>
      <c r="K3097">
        <v>1464827780</v>
      </c>
      <c r="L3097" s="10">
        <f t="shared" si="289"/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290"/>
        <v>3.351206434316354E-3</v>
      </c>
      <c r="R3097" s="8">
        <f t="shared" si="291"/>
        <v>50</v>
      </c>
      <c r="S3097" t="str">
        <f t="shared" si="292"/>
        <v>theater</v>
      </c>
      <c r="T3097" t="str">
        <f t="shared" si="293"/>
        <v>spaces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 t="shared" si="288"/>
        <v>42144.825532407413</v>
      </c>
      <c r="K3098">
        <v>1429559326</v>
      </c>
      <c r="L3098" s="10">
        <f t="shared" si="289"/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290"/>
        <v>3.9750000000000001E-2</v>
      </c>
      <c r="R3098" s="8">
        <f t="shared" si="291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0">
        <f t="shared" si="288"/>
        <v>42650.583333333328</v>
      </c>
      <c r="K3099">
        <v>1474027501</v>
      </c>
      <c r="L3099" s="10">
        <f t="shared" si="289"/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290"/>
        <v>0.17150000000000001</v>
      </c>
      <c r="R3099" s="8">
        <f t="shared" si="291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 t="shared" si="288"/>
        <v>42408.01180555555</v>
      </c>
      <c r="K3100">
        <v>1450724449</v>
      </c>
      <c r="L3100" s="10">
        <f t="shared" si="289"/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290"/>
        <v>3.608004104669061E-2</v>
      </c>
      <c r="R3100" s="8">
        <f t="shared" si="291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 t="shared" si="288"/>
        <v>42412.189710648148</v>
      </c>
      <c r="K3101">
        <v>1452659591</v>
      </c>
      <c r="L3101" s="10">
        <f t="shared" si="289"/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290"/>
        <v>0.13900000000000001</v>
      </c>
      <c r="R3101" s="8">
        <f t="shared" si="291"/>
        <v>55.6</v>
      </c>
      <c r="S3101" t="str">
        <f t="shared" si="292"/>
        <v>theater</v>
      </c>
      <c r="T3101" t="str">
        <f t="shared" si="293"/>
        <v>spaces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 t="shared" si="288"/>
        <v>41932.622395833336</v>
      </c>
      <c r="K3102">
        <v>1411224975</v>
      </c>
      <c r="L3102" s="10">
        <f t="shared" si="289"/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290"/>
        <v>0.15225</v>
      </c>
      <c r="R3102" s="8">
        <f t="shared" si="291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0">
        <f t="shared" si="288"/>
        <v>42201.330555555556</v>
      </c>
      <c r="K3103">
        <v>1434445937</v>
      </c>
      <c r="L3103" s="10">
        <f t="shared" si="289"/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290"/>
        <v>0.12</v>
      </c>
      <c r="R3103" s="8">
        <f t="shared" si="291"/>
        <v>25</v>
      </c>
      <c r="S3103" t="str">
        <f t="shared" si="292"/>
        <v>theater</v>
      </c>
      <c r="T3103" t="str">
        <f t="shared" si="293"/>
        <v>spaces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0">
        <f t="shared" si="288"/>
        <v>42605.340486111112</v>
      </c>
      <c r="K3104">
        <v>1467619818</v>
      </c>
      <c r="L3104" s="10">
        <f t="shared" si="289"/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290"/>
        <v>0.391125</v>
      </c>
      <c r="R3104" s="8">
        <f t="shared" si="291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 t="shared" si="288"/>
        <v>42167.156319444446</v>
      </c>
      <c r="K3105">
        <v>1428896706</v>
      </c>
      <c r="L3105" s="10">
        <f t="shared" si="289"/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290"/>
        <v>2.6829268292682929E-3</v>
      </c>
      <c r="R3105" s="8">
        <f t="shared" si="291"/>
        <v>5.5</v>
      </c>
      <c r="S3105" t="str">
        <f t="shared" si="292"/>
        <v>theater</v>
      </c>
      <c r="T3105" t="str">
        <f t="shared" si="293"/>
        <v>spaces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0">
        <f t="shared" si="288"/>
        <v>42038.083333333328</v>
      </c>
      <c r="K3106">
        <v>1420235311</v>
      </c>
      <c r="L3106" s="10">
        <f t="shared" si="289"/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290"/>
        <v>0.29625000000000001</v>
      </c>
      <c r="R3106" s="8">
        <f t="shared" si="291"/>
        <v>237</v>
      </c>
      <c r="S3106" t="str">
        <f t="shared" si="292"/>
        <v>theater</v>
      </c>
      <c r="T3106" t="str">
        <f t="shared" si="293"/>
        <v>spaces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 t="shared" si="288"/>
        <v>41931.208333333336</v>
      </c>
      <c r="K3107">
        <v>1408986916</v>
      </c>
      <c r="L3107" s="10">
        <f t="shared" si="289"/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290"/>
        <v>0.4236099230111206</v>
      </c>
      <c r="R3107" s="8">
        <f t="shared" si="291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0">
        <f t="shared" si="288"/>
        <v>42263.916666666672</v>
      </c>
      <c r="K3108">
        <v>1440497876</v>
      </c>
      <c r="L3108" s="10">
        <f t="shared" si="289"/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290"/>
        <v>4.1000000000000002E-2</v>
      </c>
      <c r="R3108" s="8">
        <f t="shared" si="291"/>
        <v>10.25</v>
      </c>
      <c r="S3108" t="str">
        <f t="shared" si="292"/>
        <v>theater</v>
      </c>
      <c r="T3108" t="str">
        <f t="shared" si="293"/>
        <v>spaces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 t="shared" si="288"/>
        <v>42135.814247685179</v>
      </c>
      <c r="K3109">
        <v>1430767951</v>
      </c>
      <c r="L3109" s="10">
        <f t="shared" si="289"/>
        <v>42135.814247685179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290"/>
        <v>0.197625</v>
      </c>
      <c r="R3109" s="8">
        <f t="shared" si="291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 t="shared" si="288"/>
        <v>42122.638819444444</v>
      </c>
      <c r="K3110">
        <v>1425053994</v>
      </c>
      <c r="L3110" s="10">
        <f t="shared" si="289"/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290"/>
        <v>5.1999999999999995E-4</v>
      </c>
      <c r="R3110" s="8">
        <f t="shared" si="291"/>
        <v>13</v>
      </c>
      <c r="S3110" t="str">
        <f t="shared" si="292"/>
        <v>theater</v>
      </c>
      <c r="T3110" t="str">
        <f t="shared" si="293"/>
        <v>spaces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 t="shared" si="288"/>
        <v>41879.125115740739</v>
      </c>
      <c r="K3111">
        <v>1406170810</v>
      </c>
      <c r="L3111" s="10">
        <f t="shared" si="289"/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290"/>
        <v>0.25030188679245285</v>
      </c>
      <c r="R3111" s="8">
        <f t="shared" si="291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 t="shared" si="288"/>
        <v>42785.031469907408</v>
      </c>
      <c r="K3112">
        <v>1484009119</v>
      </c>
      <c r="L3112" s="10">
        <f t="shared" si="289"/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290"/>
        <v>4.0000000000000002E-4</v>
      </c>
      <c r="R3112" s="8">
        <f t="shared" si="291"/>
        <v>10</v>
      </c>
      <c r="S3112" t="str">
        <f t="shared" si="292"/>
        <v>theater</v>
      </c>
      <c r="T3112" t="str">
        <f t="shared" si="293"/>
        <v>spaces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 t="shared" si="288"/>
        <v>41916.595138888886</v>
      </c>
      <c r="K3113">
        <v>1409753820</v>
      </c>
      <c r="L3113" s="10">
        <f t="shared" si="289"/>
        <v>41916.595138888886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290"/>
        <v>0.26640000000000003</v>
      </c>
      <c r="R3113" s="8">
        <f t="shared" si="291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 t="shared" si="288"/>
        <v>42675.121921296297</v>
      </c>
      <c r="K3114">
        <v>1472784934</v>
      </c>
      <c r="L3114" s="10">
        <f t="shared" si="289"/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290"/>
        <v>4.7363636363636365E-2</v>
      </c>
      <c r="R3114" s="8">
        <f t="shared" si="291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 t="shared" si="288"/>
        <v>42111.731273148151</v>
      </c>
      <c r="K3115">
        <v>1426699982</v>
      </c>
      <c r="L3115" s="10">
        <f t="shared" si="289"/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290"/>
        <v>4.2435339894712751E-2</v>
      </c>
      <c r="R3115" s="8">
        <f t="shared" si="291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 t="shared" si="288"/>
        <v>41903.632523148146</v>
      </c>
      <c r="K3116">
        <v>1406128250</v>
      </c>
      <c r="L3116" s="10">
        <f t="shared" si="289"/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290"/>
        <v>0</v>
      </c>
      <c r="R3116" s="8">
        <f t="shared" si="291"/>
        <v>0</v>
      </c>
      <c r="S3116" t="str">
        <f t="shared" si="292"/>
        <v>theater</v>
      </c>
      <c r="T3116" t="str">
        <f t="shared" si="293"/>
        <v>spaces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0">
        <f t="shared" si="288"/>
        <v>42526.447071759263</v>
      </c>
      <c r="K3117">
        <v>1462531427</v>
      </c>
      <c r="L3117" s="10">
        <f t="shared" si="289"/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290"/>
        <v>0.03</v>
      </c>
      <c r="R3117" s="8">
        <f t="shared" si="291"/>
        <v>300</v>
      </c>
      <c r="S3117" t="str">
        <f t="shared" si="292"/>
        <v>theater</v>
      </c>
      <c r="T3117" t="str">
        <f t="shared" si="293"/>
        <v>spaces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 t="shared" si="288"/>
        <v>42095.515335648146</v>
      </c>
      <c r="K3118">
        <v>1426681325</v>
      </c>
      <c r="L3118" s="10">
        <f t="shared" si="289"/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290"/>
        <v>0.57333333333333336</v>
      </c>
      <c r="R3118" s="8">
        <f t="shared" si="291"/>
        <v>43</v>
      </c>
      <c r="S3118" t="str">
        <f t="shared" si="292"/>
        <v>theater</v>
      </c>
      <c r="T3118" t="str">
        <f t="shared" si="293"/>
        <v>spaces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0">
        <f t="shared" si="288"/>
        <v>42517.55</v>
      </c>
      <c r="K3119">
        <v>1463648360</v>
      </c>
      <c r="L3119" s="10">
        <f t="shared" si="289"/>
        <v>42517.55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290"/>
        <v>1E-3</v>
      </c>
      <c r="R3119" s="8">
        <f t="shared" si="291"/>
        <v>1</v>
      </c>
      <c r="S3119" t="str">
        <f t="shared" si="292"/>
        <v>theater</v>
      </c>
      <c r="T3119" t="str">
        <f t="shared" si="293"/>
        <v>spaces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0">
        <f t="shared" si="288"/>
        <v>42553.649571759262</v>
      </c>
      <c r="K3120">
        <v>1465832123</v>
      </c>
      <c r="L3120" s="10">
        <f t="shared" si="289"/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290"/>
        <v>3.0999999999999999E-3</v>
      </c>
      <c r="R3120" s="8">
        <f t="shared" si="291"/>
        <v>775</v>
      </c>
      <c r="S3120" t="str">
        <f t="shared" si="292"/>
        <v>theater</v>
      </c>
      <c r="T3120" t="str">
        <f t="shared" si="293"/>
        <v>spaces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 t="shared" si="288"/>
        <v>42090.003842592589</v>
      </c>
      <c r="K3121">
        <v>1424826332</v>
      </c>
      <c r="L3121" s="10">
        <f t="shared" si="289"/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290"/>
        <v>5.0000000000000001E-4</v>
      </c>
      <c r="R3121" s="8">
        <f t="shared" si="291"/>
        <v>5</v>
      </c>
      <c r="S3121" t="str">
        <f t="shared" si="292"/>
        <v>theater</v>
      </c>
      <c r="T3121" t="str">
        <f t="shared" si="293"/>
        <v>spaces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0">
        <f t="shared" si="288"/>
        <v>42495.900416666671</v>
      </c>
      <c r="K3122">
        <v>1457303796</v>
      </c>
      <c r="L3122" s="10">
        <f t="shared" si="289"/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290"/>
        <v>9.8461538461538464E-5</v>
      </c>
      <c r="R3122" s="8">
        <f t="shared" si="291"/>
        <v>12.8</v>
      </c>
      <c r="S3122" t="str">
        <f t="shared" si="292"/>
        <v>theater</v>
      </c>
      <c r="T3122" t="str">
        <f t="shared" si="293"/>
        <v>spaces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0">
        <f t="shared" si="288"/>
        <v>41908.679803240739</v>
      </c>
      <c r="K3123">
        <v>1406564335</v>
      </c>
      <c r="L3123" s="10">
        <f t="shared" si="289"/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290"/>
        <v>6.6666666666666671E-3</v>
      </c>
      <c r="R3123" s="8">
        <f t="shared" si="291"/>
        <v>10</v>
      </c>
      <c r="S3123" t="str">
        <f t="shared" si="292"/>
        <v>theater</v>
      </c>
      <c r="T3123" t="str">
        <f t="shared" si="293"/>
        <v>spaces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 t="shared" si="288"/>
        <v>42683.973750000005</v>
      </c>
      <c r="K3124">
        <v>1478298132</v>
      </c>
      <c r="L3124" s="10">
        <f t="shared" si="289"/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290"/>
        <v>0.58291457286432158</v>
      </c>
      <c r="R3124" s="8">
        <f t="shared" si="291"/>
        <v>58</v>
      </c>
      <c r="S3124" t="str">
        <f t="shared" si="292"/>
        <v>theater</v>
      </c>
      <c r="T3124" t="str">
        <f t="shared" si="293"/>
        <v>spaces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 t="shared" si="288"/>
        <v>42560.993032407408</v>
      </c>
      <c r="K3125">
        <v>1465516198</v>
      </c>
      <c r="L3125" s="10">
        <f t="shared" si="289"/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290"/>
        <v>0.68153600000000003</v>
      </c>
      <c r="R3125" s="8">
        <f t="shared" si="291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 t="shared" si="288"/>
        <v>42037.780104166668</v>
      </c>
      <c r="K3126">
        <v>1417718601</v>
      </c>
      <c r="L3126" s="10">
        <f t="shared" si="289"/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290"/>
        <v>3.2499999999999997E-5</v>
      </c>
      <c r="R3126" s="8">
        <f t="shared" si="291"/>
        <v>6.5</v>
      </c>
      <c r="S3126" t="str">
        <f t="shared" si="292"/>
        <v>theater</v>
      </c>
      <c r="T3126" t="str">
        <f t="shared" si="293"/>
        <v>spaces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 t="shared" si="288"/>
        <v>42376.20685185185</v>
      </c>
      <c r="K3127">
        <v>1449550672</v>
      </c>
      <c r="L3127" s="10">
        <f t="shared" si="289"/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290"/>
        <v>0</v>
      </c>
      <c r="R3127" s="8">
        <f t="shared" si="291"/>
        <v>0</v>
      </c>
      <c r="S3127" t="str">
        <f t="shared" si="292"/>
        <v>theater</v>
      </c>
      <c r="T3127" t="str">
        <f t="shared" si="293"/>
        <v>spaces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 t="shared" si="288"/>
        <v>42456.976412037038</v>
      </c>
      <c r="K3128">
        <v>1456532762</v>
      </c>
      <c r="L3128" s="10">
        <f t="shared" si="289"/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290"/>
        <v>4.1599999999999998E-2</v>
      </c>
      <c r="R3128" s="8">
        <f t="shared" si="291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 t="shared" si="288"/>
        <v>42064.856817129628</v>
      </c>
      <c r="K3129">
        <v>1422650029</v>
      </c>
      <c r="L3129" s="10">
        <f t="shared" si="289"/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290"/>
        <v>0</v>
      </c>
      <c r="R3129" s="8">
        <f t="shared" si="291"/>
        <v>0</v>
      </c>
      <c r="S3129" t="str">
        <f t="shared" si="292"/>
        <v>theater</v>
      </c>
      <c r="T3129" t="str">
        <f t="shared" si="293"/>
        <v>spaces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 t="shared" si="288"/>
        <v>42810.784039351856</v>
      </c>
      <c r="K3130">
        <v>1487101741</v>
      </c>
      <c r="L3130" s="10">
        <f t="shared" si="289"/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290"/>
        <v>1.0860666666666667</v>
      </c>
      <c r="R3130" s="8">
        <f t="shared" si="291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 t="shared" si="288"/>
        <v>42843.801145833335</v>
      </c>
      <c r="K3131">
        <v>1489090419</v>
      </c>
      <c r="L3131" s="10">
        <f t="shared" si="289"/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290"/>
        <v>8.0000000000000002E-3</v>
      </c>
      <c r="R3131" s="8">
        <f t="shared" si="291"/>
        <v>10</v>
      </c>
      <c r="S3131" t="str">
        <f t="shared" si="292"/>
        <v>theater</v>
      </c>
      <c r="T3131" t="str">
        <f t="shared" si="293"/>
        <v>plays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 t="shared" si="288"/>
        <v>42839.207638888889</v>
      </c>
      <c r="K3132">
        <v>1489504916</v>
      </c>
      <c r="L3132" s="10">
        <f t="shared" si="289"/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290"/>
        <v>3.7499999999999999E-2</v>
      </c>
      <c r="R3132" s="8">
        <f t="shared" si="291"/>
        <v>93.75</v>
      </c>
      <c r="S3132" t="str">
        <f t="shared" si="292"/>
        <v>theater</v>
      </c>
      <c r="T3132" t="str">
        <f t="shared" si="293"/>
        <v>plays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 t="shared" si="288"/>
        <v>42833.537557870368</v>
      </c>
      <c r="K3133">
        <v>1489067645</v>
      </c>
      <c r="L3133" s="10">
        <f t="shared" si="289"/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290"/>
        <v>0.15731707317073171</v>
      </c>
      <c r="R3133" s="8">
        <f t="shared" si="291"/>
        <v>53.75</v>
      </c>
      <c r="S3133" t="str">
        <f t="shared" si="292"/>
        <v>theater</v>
      </c>
      <c r="T3133" t="str">
        <f t="shared" si="293"/>
        <v>plays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 t="shared" si="288"/>
        <v>42846.308564814812</v>
      </c>
      <c r="K3134">
        <v>1487579060</v>
      </c>
      <c r="L3134" s="10">
        <f t="shared" si="289"/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290"/>
        <v>3.3333333333333332E-4</v>
      </c>
      <c r="R3134" s="8">
        <f t="shared" si="291"/>
        <v>10</v>
      </c>
      <c r="S3134" t="str">
        <f t="shared" si="292"/>
        <v>theater</v>
      </c>
      <c r="T3134" t="str">
        <f t="shared" si="293"/>
        <v>plays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0">
        <f t="shared" si="288"/>
        <v>42818.523541666669</v>
      </c>
      <c r="K3135">
        <v>1487770434</v>
      </c>
      <c r="L3135" s="10">
        <f t="shared" si="289"/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290"/>
        <v>1.08</v>
      </c>
      <c r="R3135" s="8">
        <f t="shared" si="291"/>
        <v>33.75</v>
      </c>
      <c r="S3135" t="str">
        <f t="shared" si="292"/>
        <v>theater</v>
      </c>
      <c r="T3135" t="str">
        <f t="shared" si="293"/>
        <v>plays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0">
        <f t="shared" si="288"/>
        <v>42821.678460648152</v>
      </c>
      <c r="K3136">
        <v>1488820619</v>
      </c>
      <c r="L3136" s="10">
        <f t="shared" si="289"/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290"/>
        <v>0.22500000000000001</v>
      </c>
      <c r="R3136" s="8">
        <f t="shared" si="291"/>
        <v>18.75</v>
      </c>
      <c r="S3136" t="str">
        <f t="shared" si="292"/>
        <v>theater</v>
      </c>
      <c r="T3136" t="str">
        <f t="shared" si="293"/>
        <v>plays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 t="shared" si="288"/>
        <v>42829.151863425926</v>
      </c>
      <c r="K3137">
        <v>1489376321</v>
      </c>
      <c r="L3137" s="10">
        <f t="shared" si="289"/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290"/>
        <v>0.20849420849420849</v>
      </c>
      <c r="R3137" s="8">
        <f t="shared" si="291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0">
        <f t="shared" si="288"/>
        <v>42825.957638888889</v>
      </c>
      <c r="K3138">
        <v>1487847954</v>
      </c>
      <c r="L3138" s="10">
        <f t="shared" si="289"/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6">
        <f t="shared" si="290"/>
        <v>1.278</v>
      </c>
      <c r="R3138" s="8">
        <f t="shared" si="291"/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 t="shared" ref="J3139:J3202" si="294">I3139/60/60/24 + DATE(1970,1,1)</f>
        <v>42858.8</v>
      </c>
      <c r="K3139">
        <v>1489439669</v>
      </c>
      <c r="L3139" s="10">
        <f t="shared" ref="L3139:L3202" si="295">I3139/60/60/24 + DATE(1970,1,1)</f>
        <v>42858.8</v>
      </c>
      <c r="M3139" t="b">
        <v>0</v>
      </c>
      <c r="N3139">
        <v>1</v>
      </c>
      <c r="O3139" t="b">
        <v>0</v>
      </c>
      <c r="P3139" t="s">
        <v>8271</v>
      </c>
      <c r="Q3139" s="6">
        <f t="shared" ref="Q3139:Q3202" si="296">E3139/D3139</f>
        <v>3.3333333333333333E-2</v>
      </c>
      <c r="R3139" s="8">
        <f t="shared" ref="R3139:R3202" si="297">IFERROR(E3139/N3139,0)</f>
        <v>50</v>
      </c>
      <c r="S3139" t="str">
        <f t="shared" ref="S3139:S3202" si="298">LEFT(P3139,SEARCH("/",P3139)-1)</f>
        <v>theater</v>
      </c>
      <c r="T3139" t="str">
        <f t="shared" ref="T3139:T3202" si="299">RIGHT(P3139,LEN(P3139)-SEARCH("/",P3139))</f>
        <v>plays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0">
        <f t="shared" si="294"/>
        <v>42828.645914351851</v>
      </c>
      <c r="K3140">
        <v>1489591807</v>
      </c>
      <c r="L3140" s="10">
        <f t="shared" si="295"/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6">
        <f t="shared" si="296"/>
        <v>0</v>
      </c>
      <c r="R3140" s="8">
        <f t="shared" si="297"/>
        <v>0</v>
      </c>
      <c r="S3140" t="str">
        <f t="shared" si="298"/>
        <v>theater</v>
      </c>
      <c r="T3140" t="str">
        <f t="shared" si="299"/>
        <v>plays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0">
        <f t="shared" si="294"/>
        <v>42819.189583333333</v>
      </c>
      <c r="K3141">
        <v>1487485760</v>
      </c>
      <c r="L3141" s="10">
        <f t="shared" si="295"/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296"/>
        <v>5.3999999999999999E-2</v>
      </c>
      <c r="R3141" s="8">
        <f t="shared" si="297"/>
        <v>450</v>
      </c>
      <c r="S3141" t="str">
        <f t="shared" si="298"/>
        <v>theater</v>
      </c>
      <c r="T3141" t="str">
        <f t="shared" si="299"/>
        <v>plays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0">
        <f t="shared" si="294"/>
        <v>42832.677118055552</v>
      </c>
      <c r="K3142">
        <v>1488993303</v>
      </c>
      <c r="L3142" s="10">
        <f t="shared" si="295"/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296"/>
        <v>9.5999999999999992E-3</v>
      </c>
      <c r="R3142" s="8">
        <f t="shared" si="297"/>
        <v>24</v>
      </c>
      <c r="S3142" t="str">
        <f t="shared" si="298"/>
        <v>theater</v>
      </c>
      <c r="T3142" t="str">
        <f t="shared" si="299"/>
        <v>plays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0">
        <f t="shared" si="294"/>
        <v>42841.833333333328</v>
      </c>
      <c r="K3143">
        <v>1488823488</v>
      </c>
      <c r="L3143" s="10">
        <f t="shared" si="295"/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296"/>
        <v>0.51600000000000001</v>
      </c>
      <c r="R3143" s="8">
        <f t="shared" si="297"/>
        <v>32.25</v>
      </c>
      <c r="S3143" t="str">
        <f t="shared" si="298"/>
        <v>theater</v>
      </c>
      <c r="T3143" t="str">
        <f t="shared" si="299"/>
        <v>plays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0">
        <f t="shared" si="294"/>
        <v>42813.471516203703</v>
      </c>
      <c r="K3144">
        <v>1487333939</v>
      </c>
      <c r="L3144" s="10">
        <f t="shared" si="295"/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296"/>
        <v>1.6363636363636365E-2</v>
      </c>
      <c r="R3144" s="8">
        <f t="shared" si="297"/>
        <v>15</v>
      </c>
      <c r="S3144" t="str">
        <f t="shared" si="298"/>
        <v>theater</v>
      </c>
      <c r="T3144" t="str">
        <f t="shared" si="299"/>
        <v>plays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0">
        <f t="shared" si="294"/>
        <v>42834.358287037037</v>
      </c>
      <c r="K3145">
        <v>1489480556</v>
      </c>
      <c r="L3145" s="10">
        <f t="shared" si="295"/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296"/>
        <v>0</v>
      </c>
      <c r="R3145" s="8">
        <f t="shared" si="297"/>
        <v>0</v>
      </c>
      <c r="S3145" t="str">
        <f t="shared" si="298"/>
        <v>theater</v>
      </c>
      <c r="T3145" t="str">
        <f t="shared" si="299"/>
        <v>plays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 t="shared" si="294"/>
        <v>42813.25</v>
      </c>
      <c r="K3146">
        <v>1488459307</v>
      </c>
      <c r="L3146" s="10">
        <f t="shared" si="295"/>
        <v>42813.25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296"/>
        <v>0.754</v>
      </c>
      <c r="R3146" s="8">
        <f t="shared" si="297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 t="shared" si="294"/>
        <v>42821.999236111107</v>
      </c>
      <c r="K3147">
        <v>1485478734</v>
      </c>
      <c r="L3147" s="10">
        <f t="shared" si="295"/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296"/>
        <v>0</v>
      </c>
      <c r="R3147" s="8">
        <f t="shared" si="297"/>
        <v>0</v>
      </c>
      <c r="S3147" t="str">
        <f t="shared" si="298"/>
        <v>theater</v>
      </c>
      <c r="T3147" t="str">
        <f t="shared" si="299"/>
        <v>plays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0">
        <f t="shared" si="294"/>
        <v>42841.640810185185</v>
      </c>
      <c r="K3148">
        <v>1488471766</v>
      </c>
      <c r="L3148" s="10">
        <f t="shared" si="295"/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296"/>
        <v>0.105</v>
      </c>
      <c r="R3148" s="8">
        <f t="shared" si="297"/>
        <v>437.5</v>
      </c>
      <c r="S3148" t="str">
        <f t="shared" si="298"/>
        <v>theater</v>
      </c>
      <c r="T3148" t="str">
        <f t="shared" si="299"/>
        <v>plays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 t="shared" si="294"/>
        <v>41950.011053240742</v>
      </c>
      <c r="K3149">
        <v>1411859755</v>
      </c>
      <c r="L3149" s="10">
        <f t="shared" si="295"/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296"/>
        <v>1.1752499999999999</v>
      </c>
      <c r="R3149" s="8">
        <f t="shared" si="297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 t="shared" si="294"/>
        <v>41913.166666666664</v>
      </c>
      <c r="K3150">
        <v>1410278284</v>
      </c>
      <c r="L3150" s="10">
        <f t="shared" si="295"/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296"/>
        <v>1.3116666666666668</v>
      </c>
      <c r="R3150" s="8">
        <f t="shared" si="297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 t="shared" si="294"/>
        <v>41250.083333333336</v>
      </c>
      <c r="K3151">
        <v>1352766300</v>
      </c>
      <c r="L3151" s="10">
        <f t="shared" si="295"/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296"/>
        <v>1.04</v>
      </c>
      <c r="R3151" s="8">
        <f t="shared" si="297"/>
        <v>52</v>
      </c>
      <c r="S3151" t="str">
        <f t="shared" si="298"/>
        <v>theater</v>
      </c>
      <c r="T3151" t="str">
        <f t="shared" si="299"/>
        <v>plays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 t="shared" si="294"/>
        <v>40568.166666666664</v>
      </c>
      <c r="K3152">
        <v>1288160403</v>
      </c>
      <c r="L3152" s="10">
        <f t="shared" si="295"/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296"/>
        <v>1.01</v>
      </c>
      <c r="R3152" s="8">
        <f t="shared" si="297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 t="shared" si="294"/>
        <v>41892.83997685185</v>
      </c>
      <c r="K3153">
        <v>1407787774</v>
      </c>
      <c r="L3153" s="10">
        <f t="shared" si="295"/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296"/>
        <v>1.004</v>
      </c>
      <c r="R3153" s="8">
        <f t="shared" si="297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0">
        <f t="shared" si="294"/>
        <v>41580.867673611108</v>
      </c>
      <c r="K3154">
        <v>1380833367</v>
      </c>
      <c r="L3154" s="10">
        <f t="shared" si="295"/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296"/>
        <v>1.0595454545454546</v>
      </c>
      <c r="R3154" s="8">
        <f t="shared" si="297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 t="shared" si="294"/>
        <v>40664.207638888889</v>
      </c>
      <c r="K3155">
        <v>1301542937</v>
      </c>
      <c r="L3155" s="10">
        <f t="shared" si="295"/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296"/>
        <v>3.3558333333333334</v>
      </c>
      <c r="R3155" s="8">
        <f t="shared" si="297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 t="shared" si="294"/>
        <v>41000.834004629629</v>
      </c>
      <c r="K3156">
        <v>1330722058</v>
      </c>
      <c r="L3156" s="10">
        <f t="shared" si="295"/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296"/>
        <v>1.1292857142857142</v>
      </c>
      <c r="R3156" s="8">
        <f t="shared" si="297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0">
        <f t="shared" si="294"/>
        <v>41263.499131944445</v>
      </c>
      <c r="K3157">
        <v>1353412725</v>
      </c>
      <c r="L3157" s="10">
        <f t="shared" si="295"/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296"/>
        <v>1.885046</v>
      </c>
      <c r="R3157" s="8">
        <f t="shared" si="297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 t="shared" si="294"/>
        <v>41061.953055555554</v>
      </c>
      <c r="K3158">
        <v>1335567144</v>
      </c>
      <c r="L3158" s="10">
        <f t="shared" si="295"/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296"/>
        <v>1.0181818181818181</v>
      </c>
      <c r="R3158" s="8">
        <f t="shared" si="297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 t="shared" si="294"/>
        <v>41839.208333333336</v>
      </c>
      <c r="K3159">
        <v>1404932105</v>
      </c>
      <c r="L3159" s="10">
        <f t="shared" si="295"/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296"/>
        <v>1.01</v>
      </c>
      <c r="R3159" s="8">
        <f t="shared" si="297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 t="shared" si="294"/>
        <v>41477.839722222219</v>
      </c>
      <c r="K3160">
        <v>1371931752</v>
      </c>
      <c r="L3160" s="10">
        <f t="shared" si="295"/>
        <v>41477.839722222219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296"/>
        <v>1.1399999999999999</v>
      </c>
      <c r="R3160" s="8">
        <f t="shared" si="297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 t="shared" si="294"/>
        <v>40926.958333333336</v>
      </c>
      <c r="K3161">
        <v>1323221761</v>
      </c>
      <c r="L3161" s="10">
        <f t="shared" si="295"/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296"/>
        <v>1.3348133333333334</v>
      </c>
      <c r="R3161" s="8">
        <f t="shared" si="297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 t="shared" si="294"/>
        <v>41864.207638888889</v>
      </c>
      <c r="K3162">
        <v>1405923687</v>
      </c>
      <c r="L3162" s="10">
        <f t="shared" si="295"/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296"/>
        <v>1.0153333333333334</v>
      </c>
      <c r="R3162" s="8">
        <f t="shared" si="297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0">
        <f t="shared" si="294"/>
        <v>41927.536134259259</v>
      </c>
      <c r="K3163">
        <v>1410785522</v>
      </c>
      <c r="L3163" s="10">
        <f t="shared" si="295"/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296"/>
        <v>1.0509999999999999</v>
      </c>
      <c r="R3163" s="8">
        <f t="shared" si="297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 t="shared" si="294"/>
        <v>41827.083333333336</v>
      </c>
      <c r="K3164">
        <v>1402331262</v>
      </c>
      <c r="L3164" s="10">
        <f t="shared" si="295"/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296"/>
        <v>1.2715000000000001</v>
      </c>
      <c r="R3164" s="8">
        <f t="shared" si="297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 t="shared" si="294"/>
        <v>41805.753761574073</v>
      </c>
      <c r="K3165">
        <v>1400263525</v>
      </c>
      <c r="L3165" s="10">
        <f t="shared" si="295"/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296"/>
        <v>1.1115384615384616</v>
      </c>
      <c r="R3165" s="8">
        <f t="shared" si="297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 t="shared" si="294"/>
        <v>41799.80572916667</v>
      </c>
      <c r="K3166">
        <v>1399490415</v>
      </c>
      <c r="L3166" s="10">
        <f t="shared" si="295"/>
        <v>41799.80572916667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296"/>
        <v>1.0676000000000001</v>
      </c>
      <c r="R3166" s="8">
        <f t="shared" si="297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 t="shared" si="294"/>
        <v>40666.165972222225</v>
      </c>
      <c r="K3167">
        <v>1302493760</v>
      </c>
      <c r="L3167" s="10">
        <f t="shared" si="295"/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296"/>
        <v>1.6266666666666667</v>
      </c>
      <c r="R3167" s="8">
        <f t="shared" si="297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 t="shared" si="294"/>
        <v>41969.332638888889</v>
      </c>
      <c r="K3168">
        <v>1414514153</v>
      </c>
      <c r="L3168" s="10">
        <f t="shared" si="295"/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296"/>
        <v>1.6022808571428573</v>
      </c>
      <c r="R3168" s="8">
        <f t="shared" si="297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 t="shared" si="294"/>
        <v>41853.175706018519</v>
      </c>
      <c r="K3169">
        <v>1405743181</v>
      </c>
      <c r="L3169" s="10">
        <f t="shared" si="295"/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296"/>
        <v>1.1616666666666666</v>
      </c>
      <c r="R3169" s="8">
        <f t="shared" si="297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 t="shared" si="294"/>
        <v>41803.916666666664</v>
      </c>
      <c r="K3170">
        <v>1399948353</v>
      </c>
      <c r="L3170" s="10">
        <f t="shared" si="295"/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296"/>
        <v>1.242</v>
      </c>
      <c r="R3170" s="8">
        <f t="shared" si="297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 t="shared" si="294"/>
        <v>41621.207638888889</v>
      </c>
      <c r="K3171">
        <v>1384364561</v>
      </c>
      <c r="L3171" s="10">
        <f t="shared" si="295"/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296"/>
        <v>1.030125</v>
      </c>
      <c r="R3171" s="8">
        <f t="shared" si="297"/>
        <v>100.5</v>
      </c>
      <c r="S3171" t="str">
        <f t="shared" si="298"/>
        <v>theater</v>
      </c>
      <c r="T3171" t="str">
        <f t="shared" si="299"/>
        <v>plays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 t="shared" si="294"/>
        <v>41822.166666666664</v>
      </c>
      <c r="K3172">
        <v>1401414944</v>
      </c>
      <c r="L3172" s="10">
        <f t="shared" si="295"/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296"/>
        <v>1.1225000000000001</v>
      </c>
      <c r="R3172" s="8">
        <f t="shared" si="297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0">
        <f t="shared" si="294"/>
        <v>42496.608310185184</v>
      </c>
      <c r="K3173">
        <v>1459953358</v>
      </c>
      <c r="L3173" s="10">
        <f t="shared" si="295"/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296"/>
        <v>1.0881428571428571</v>
      </c>
      <c r="R3173" s="8">
        <f t="shared" si="297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 t="shared" si="294"/>
        <v>40953.729953703703</v>
      </c>
      <c r="K3174">
        <v>1326648668</v>
      </c>
      <c r="L3174" s="10">
        <f t="shared" si="295"/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296"/>
        <v>1.1499999999999999</v>
      </c>
      <c r="R3174" s="8">
        <f t="shared" si="297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 t="shared" si="294"/>
        <v>41908.878379629627</v>
      </c>
      <c r="K3175">
        <v>1409173492</v>
      </c>
      <c r="L3175" s="10">
        <f t="shared" si="295"/>
        <v>41908.878379629627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296"/>
        <v>1.03</v>
      </c>
      <c r="R3175" s="8">
        <f t="shared" si="297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 t="shared" si="294"/>
        <v>41876.864675925928</v>
      </c>
      <c r="K3176">
        <v>1407789908</v>
      </c>
      <c r="L3176" s="10">
        <f t="shared" si="295"/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296"/>
        <v>1.0113333333333334</v>
      </c>
      <c r="R3176" s="8">
        <f t="shared" si="297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 t="shared" si="294"/>
        <v>40591.886886574073</v>
      </c>
      <c r="K3177">
        <v>1292793427</v>
      </c>
      <c r="L3177" s="10">
        <f t="shared" si="295"/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296"/>
        <v>1.0955999999999999</v>
      </c>
      <c r="R3177" s="8">
        <f t="shared" si="297"/>
        <v>91.3</v>
      </c>
      <c r="S3177" t="str">
        <f t="shared" si="298"/>
        <v>theater</v>
      </c>
      <c r="T3177" t="str">
        <f t="shared" si="299"/>
        <v>plays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 t="shared" si="294"/>
        <v>41504.625</v>
      </c>
      <c r="K3178">
        <v>1374531631</v>
      </c>
      <c r="L3178" s="10">
        <f t="shared" si="295"/>
        <v>41504.625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296"/>
        <v>1.148421052631579</v>
      </c>
      <c r="R3178" s="8">
        <f t="shared" si="297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 t="shared" si="294"/>
        <v>41811.666770833333</v>
      </c>
      <c r="K3179">
        <v>1400774409</v>
      </c>
      <c r="L3179" s="10">
        <f t="shared" si="295"/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296"/>
        <v>1.1739999999999999</v>
      </c>
      <c r="R3179" s="8">
        <f t="shared" si="297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0">
        <f t="shared" si="294"/>
        <v>41836.605034722219</v>
      </c>
      <c r="K3180">
        <v>1402929075</v>
      </c>
      <c r="L3180" s="10">
        <f t="shared" si="295"/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296"/>
        <v>1.7173333333333334</v>
      </c>
      <c r="R3180" s="8">
        <f t="shared" si="297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 t="shared" si="294"/>
        <v>41400.702210648145</v>
      </c>
      <c r="K3181">
        <v>1365699071</v>
      </c>
      <c r="L3181" s="10">
        <f t="shared" si="295"/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296"/>
        <v>1.1416238095238094</v>
      </c>
      <c r="R3181" s="8">
        <f t="shared" si="297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0">
        <f t="shared" si="294"/>
        <v>41810.412604166668</v>
      </c>
      <c r="K3182">
        <v>1400666049</v>
      </c>
      <c r="L3182" s="10">
        <f t="shared" si="295"/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296"/>
        <v>1.1975</v>
      </c>
      <c r="R3182" s="8">
        <f t="shared" si="297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0">
        <f t="shared" si="294"/>
        <v>41805.666666666664</v>
      </c>
      <c r="K3183">
        <v>1400570787</v>
      </c>
      <c r="L3183" s="10">
        <f t="shared" si="295"/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296"/>
        <v>1.0900000000000001</v>
      </c>
      <c r="R3183" s="8">
        <f t="shared" si="297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 t="shared" si="294"/>
        <v>40939.708333333336</v>
      </c>
      <c r="K3184">
        <v>1323211621</v>
      </c>
      <c r="L3184" s="10">
        <f t="shared" si="295"/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296"/>
        <v>1.0088571428571429</v>
      </c>
      <c r="R3184" s="8">
        <f t="shared" si="297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 t="shared" si="294"/>
        <v>41509.79478009259</v>
      </c>
      <c r="K3185">
        <v>1375729469</v>
      </c>
      <c r="L3185" s="10">
        <f t="shared" si="295"/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296"/>
        <v>1.0900000000000001</v>
      </c>
      <c r="R3185" s="8">
        <f t="shared" si="297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 t="shared" si="294"/>
        <v>41821.993414351848</v>
      </c>
      <c r="K3186">
        <v>1401666631</v>
      </c>
      <c r="L3186" s="10">
        <f t="shared" si="295"/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296"/>
        <v>1.0720930232558139</v>
      </c>
      <c r="R3186" s="8">
        <f t="shared" si="297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0">
        <f t="shared" si="294"/>
        <v>41836.977326388893</v>
      </c>
      <c r="K3187">
        <v>1404948441</v>
      </c>
      <c r="L3187" s="10">
        <f t="shared" si="295"/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296"/>
        <v>1</v>
      </c>
      <c r="R3187" s="8">
        <f t="shared" si="297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0">
        <f t="shared" si="294"/>
        <v>41898.875</v>
      </c>
      <c r="K3188">
        <v>1408313438</v>
      </c>
      <c r="L3188" s="10">
        <f t="shared" si="295"/>
        <v>41898.875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296"/>
        <v>1.0218750000000001</v>
      </c>
      <c r="R3188" s="8">
        <f t="shared" si="297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 t="shared" si="294"/>
        <v>41855.666354166664</v>
      </c>
      <c r="K3189">
        <v>1405439973</v>
      </c>
      <c r="L3189" s="10">
        <f t="shared" si="295"/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296"/>
        <v>1.1629333333333334</v>
      </c>
      <c r="R3189" s="8">
        <f t="shared" si="297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0">
        <f t="shared" si="294"/>
        <v>42165.415532407409</v>
      </c>
      <c r="K3190">
        <v>1432115902</v>
      </c>
      <c r="L3190" s="10">
        <f t="shared" si="295"/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296"/>
        <v>0.65</v>
      </c>
      <c r="R3190" s="8">
        <f t="shared" si="297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0">
        <f t="shared" si="294"/>
        <v>42148.346435185187</v>
      </c>
      <c r="K3191">
        <v>1429863532</v>
      </c>
      <c r="L3191" s="10">
        <f t="shared" si="295"/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296"/>
        <v>0.12327272727272727</v>
      </c>
      <c r="R3191" s="8">
        <f t="shared" si="297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0">
        <f t="shared" si="294"/>
        <v>42713.192997685182</v>
      </c>
      <c r="K3192">
        <v>1478662675</v>
      </c>
      <c r="L3192" s="10">
        <f t="shared" si="295"/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296"/>
        <v>0</v>
      </c>
      <c r="R3192" s="8">
        <f t="shared" si="297"/>
        <v>0</v>
      </c>
      <c r="S3192" t="str">
        <f t="shared" si="298"/>
        <v>theater</v>
      </c>
      <c r="T3192" t="str">
        <f t="shared" si="299"/>
        <v>musical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 t="shared" si="294"/>
        <v>42598.755428240736</v>
      </c>
      <c r="K3193">
        <v>1466186869</v>
      </c>
      <c r="L3193" s="10">
        <f t="shared" si="295"/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296"/>
        <v>4.0266666666666666E-2</v>
      </c>
      <c r="R3193" s="8">
        <f t="shared" si="297"/>
        <v>37.75</v>
      </c>
      <c r="S3193" t="str">
        <f t="shared" si="298"/>
        <v>theater</v>
      </c>
      <c r="T3193" t="str">
        <f t="shared" si="299"/>
        <v>musical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0">
        <f t="shared" si="294"/>
        <v>42063.916666666672</v>
      </c>
      <c r="K3194">
        <v>1421274859</v>
      </c>
      <c r="L3194" s="10">
        <f t="shared" si="295"/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296"/>
        <v>1.0200000000000001E-2</v>
      </c>
      <c r="R3194" s="8">
        <f t="shared" si="297"/>
        <v>12.75</v>
      </c>
      <c r="S3194" t="str">
        <f t="shared" si="298"/>
        <v>theater</v>
      </c>
      <c r="T3194" t="str">
        <f t="shared" si="299"/>
        <v>musical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0">
        <f t="shared" si="294"/>
        <v>42055.968240740738</v>
      </c>
      <c r="K3195">
        <v>1420586056</v>
      </c>
      <c r="L3195" s="10">
        <f t="shared" si="295"/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296"/>
        <v>0.1174</v>
      </c>
      <c r="R3195" s="8">
        <f t="shared" si="297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 t="shared" si="294"/>
        <v>42212.062476851846</v>
      </c>
      <c r="K3196">
        <v>1435368598</v>
      </c>
      <c r="L3196" s="10">
        <f t="shared" si="295"/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296"/>
        <v>0</v>
      </c>
      <c r="R3196" s="8">
        <f t="shared" si="297"/>
        <v>0</v>
      </c>
      <c r="S3196" t="str">
        <f t="shared" si="298"/>
        <v>theater</v>
      </c>
      <c r="T3196" t="str">
        <f t="shared" si="299"/>
        <v>musical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 t="shared" si="294"/>
        <v>42047.594236111108</v>
      </c>
      <c r="K3197">
        <v>1421158542</v>
      </c>
      <c r="L3197" s="10">
        <f t="shared" si="295"/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296"/>
        <v>0.59142857142857141</v>
      </c>
      <c r="R3197" s="8">
        <f t="shared" si="297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 t="shared" si="294"/>
        <v>42217.583333333328</v>
      </c>
      <c r="K3198">
        <v>1433254875</v>
      </c>
      <c r="L3198" s="10">
        <f t="shared" si="295"/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296"/>
        <v>5.9999999999999995E-4</v>
      </c>
      <c r="R3198" s="8">
        <f t="shared" si="297"/>
        <v>300</v>
      </c>
      <c r="S3198" t="str">
        <f t="shared" si="298"/>
        <v>theater</v>
      </c>
      <c r="T3198" t="str">
        <f t="shared" si="299"/>
        <v>musical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0">
        <f t="shared" si="294"/>
        <v>42039.493263888886</v>
      </c>
      <c r="K3199">
        <v>1420458618</v>
      </c>
      <c r="L3199" s="10">
        <f t="shared" si="295"/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296"/>
        <v>0.1145</v>
      </c>
      <c r="R3199" s="8">
        <f t="shared" si="297"/>
        <v>286.25</v>
      </c>
      <c r="S3199" t="str">
        <f t="shared" si="298"/>
        <v>theater</v>
      </c>
      <c r="T3199" t="str">
        <f t="shared" si="299"/>
        <v>musical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0">
        <f t="shared" si="294"/>
        <v>42051.424502314811</v>
      </c>
      <c r="K3200">
        <v>1420798277</v>
      </c>
      <c r="L3200" s="10">
        <f t="shared" si="295"/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296"/>
        <v>3.6666666666666666E-3</v>
      </c>
      <c r="R3200" s="8">
        <f t="shared" si="297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 t="shared" si="294"/>
        <v>41888.875</v>
      </c>
      <c r="K3201">
        <v>1407435418</v>
      </c>
      <c r="L3201" s="10">
        <f t="shared" si="295"/>
        <v>41888.875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296"/>
        <v>0.52159999999999995</v>
      </c>
      <c r="R3201" s="8">
        <f t="shared" si="297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 t="shared" si="294"/>
        <v>42490.231944444444</v>
      </c>
      <c r="K3202">
        <v>1459410101</v>
      </c>
      <c r="L3202" s="10">
        <f t="shared" si="295"/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6">
        <f t="shared" si="296"/>
        <v>2.0000000000000002E-5</v>
      </c>
      <c r="R3202" s="8">
        <f t="shared" si="297"/>
        <v>1</v>
      </c>
      <c r="S3202" t="str">
        <f t="shared" si="298"/>
        <v>theater</v>
      </c>
      <c r="T3202" t="str">
        <f t="shared" si="299"/>
        <v>musical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0">
        <f t="shared" ref="J3203:J3266" si="300">I3203/60/60/24 + DATE(1970,1,1)</f>
        <v>41882.767094907409</v>
      </c>
      <c r="K3203">
        <v>1407695077</v>
      </c>
      <c r="L3203" s="10">
        <f t="shared" ref="L3203:L3266" si="301">I3203/60/60/24 + DATE(1970,1,1)</f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6">
        <f t="shared" ref="Q3203:Q3266" si="302">E3203/D3203</f>
        <v>1.2500000000000001E-2</v>
      </c>
      <c r="R3203" s="8">
        <f t="shared" ref="R3203:R3266" si="303">IFERROR(E3203/N3203,0)</f>
        <v>12.5</v>
      </c>
      <c r="S3203" t="str">
        <f t="shared" ref="S3203:S3266" si="304">LEFT(P3203,SEARCH("/",P3203)-1)</f>
        <v>theater</v>
      </c>
      <c r="T3203" t="str">
        <f t="shared" ref="T3203:T3266" si="305">RIGHT(P3203,LEN(P3203)-SEARCH("/",P3203))</f>
        <v>musical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 t="shared" si="300"/>
        <v>42352.249305555553</v>
      </c>
      <c r="K3204">
        <v>1445027346</v>
      </c>
      <c r="L3204" s="10">
        <f t="shared" si="301"/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6">
        <f t="shared" si="302"/>
        <v>0.54520000000000002</v>
      </c>
      <c r="R3204" s="8">
        <f t="shared" si="303"/>
        <v>109.04</v>
      </c>
      <c r="S3204" t="str">
        <f t="shared" si="304"/>
        <v>theater</v>
      </c>
      <c r="T3204" t="str">
        <f t="shared" si="305"/>
        <v>musical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 t="shared" si="300"/>
        <v>42272.988680555558</v>
      </c>
      <c r="K3205">
        <v>1440632622</v>
      </c>
      <c r="L3205" s="10">
        <f t="shared" si="301"/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302"/>
        <v>0.25</v>
      </c>
      <c r="R3205" s="8">
        <f t="shared" si="303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 t="shared" si="300"/>
        <v>42202.676388888889</v>
      </c>
      <c r="K3206">
        <v>1434558479</v>
      </c>
      <c r="L3206" s="10">
        <f t="shared" si="301"/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302"/>
        <v>0</v>
      </c>
      <c r="R3206" s="8">
        <f t="shared" si="303"/>
        <v>0</v>
      </c>
      <c r="S3206" t="str">
        <f t="shared" si="304"/>
        <v>theater</v>
      </c>
      <c r="T3206" t="str">
        <f t="shared" si="305"/>
        <v>musical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0">
        <f t="shared" si="300"/>
        <v>42125.374675925923</v>
      </c>
      <c r="K3207">
        <v>1427878772</v>
      </c>
      <c r="L3207" s="10">
        <f t="shared" si="301"/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302"/>
        <v>3.4125000000000003E-2</v>
      </c>
      <c r="R3207" s="8">
        <f t="shared" si="303"/>
        <v>22.75</v>
      </c>
      <c r="S3207" t="str">
        <f t="shared" si="304"/>
        <v>theater</v>
      </c>
      <c r="T3207" t="str">
        <f t="shared" si="305"/>
        <v>musical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 t="shared" si="300"/>
        <v>42266.276053240741</v>
      </c>
      <c r="K3208">
        <v>1440052651</v>
      </c>
      <c r="L3208" s="10">
        <f t="shared" si="301"/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302"/>
        <v>0</v>
      </c>
      <c r="R3208" s="8">
        <f t="shared" si="303"/>
        <v>0</v>
      </c>
      <c r="S3208" t="str">
        <f t="shared" si="304"/>
        <v>theater</v>
      </c>
      <c r="T3208" t="str">
        <f t="shared" si="305"/>
        <v>musical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 t="shared" si="300"/>
        <v>42117.236192129625</v>
      </c>
      <c r="K3209">
        <v>1424587207</v>
      </c>
      <c r="L3209" s="10">
        <f t="shared" si="301"/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302"/>
        <v>0.46363636363636362</v>
      </c>
      <c r="R3209" s="8">
        <f t="shared" si="303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 t="shared" si="300"/>
        <v>41848.605057870373</v>
      </c>
      <c r="K3210">
        <v>1404743477</v>
      </c>
      <c r="L3210" s="10">
        <f t="shared" si="301"/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302"/>
        <v>1.0349999999999999</v>
      </c>
      <c r="R3210" s="8">
        <f t="shared" si="303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 t="shared" si="300"/>
        <v>41810.958333333336</v>
      </c>
      <c r="K3211">
        <v>1400512658</v>
      </c>
      <c r="L3211" s="10">
        <f t="shared" si="301"/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302"/>
        <v>1.1932315789473684</v>
      </c>
      <c r="R3211" s="8">
        <f t="shared" si="303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 t="shared" si="300"/>
        <v>41061.165972222225</v>
      </c>
      <c r="K3212">
        <v>1334442519</v>
      </c>
      <c r="L3212" s="10">
        <f t="shared" si="301"/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302"/>
        <v>1.2576666666666667</v>
      </c>
      <c r="R3212" s="8">
        <f t="shared" si="303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 t="shared" si="300"/>
        <v>41866.083333333336</v>
      </c>
      <c r="K3213">
        <v>1405346680</v>
      </c>
      <c r="L3213" s="10">
        <f t="shared" si="301"/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302"/>
        <v>1.1974347826086957</v>
      </c>
      <c r="R3213" s="8">
        <f t="shared" si="303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 t="shared" si="300"/>
        <v>41859.795729166668</v>
      </c>
      <c r="K3214">
        <v>1404932751</v>
      </c>
      <c r="L3214" s="10">
        <f t="shared" si="301"/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302"/>
        <v>1.2625</v>
      </c>
      <c r="R3214" s="8">
        <f t="shared" si="303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0">
        <f t="shared" si="300"/>
        <v>42211.763414351852</v>
      </c>
      <c r="K3215">
        <v>1434478759</v>
      </c>
      <c r="L3215" s="10">
        <f t="shared" si="301"/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302"/>
        <v>1.0011666666666668</v>
      </c>
      <c r="R3215" s="8">
        <f t="shared" si="303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0">
        <f t="shared" si="300"/>
        <v>42374.996527777781</v>
      </c>
      <c r="K3216">
        <v>1448823673</v>
      </c>
      <c r="L3216" s="10">
        <f t="shared" si="301"/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302"/>
        <v>1.0213333333333334</v>
      </c>
      <c r="R3216" s="8">
        <f t="shared" si="303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 t="shared" si="300"/>
        <v>42257.165972222225</v>
      </c>
      <c r="K3217">
        <v>1438617471</v>
      </c>
      <c r="L3217" s="10">
        <f t="shared" si="301"/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302"/>
        <v>1.0035142857142858</v>
      </c>
      <c r="R3217" s="8">
        <f t="shared" si="303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0">
        <f t="shared" si="300"/>
        <v>42196.604166666672</v>
      </c>
      <c r="K3218">
        <v>1433934371</v>
      </c>
      <c r="L3218" s="10">
        <f t="shared" si="301"/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302"/>
        <v>1.0004999999999999</v>
      </c>
      <c r="R3218" s="8">
        <f t="shared" si="303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 t="shared" si="300"/>
        <v>42678.546111111107</v>
      </c>
      <c r="K3219">
        <v>1475672784</v>
      </c>
      <c r="L3219" s="10">
        <f t="shared" si="301"/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302"/>
        <v>1.1602222222222223</v>
      </c>
      <c r="R3219" s="8">
        <f t="shared" si="303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0">
        <f t="shared" si="300"/>
        <v>42004</v>
      </c>
      <c r="K3220">
        <v>1417132986</v>
      </c>
      <c r="L3220" s="10">
        <f t="shared" si="301"/>
        <v>42004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302"/>
        <v>1.0209999999999999</v>
      </c>
      <c r="R3220" s="8">
        <f t="shared" si="303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 t="shared" si="300"/>
        <v>42085.941516203704</v>
      </c>
      <c r="K3221">
        <v>1424043347</v>
      </c>
      <c r="L3221" s="10">
        <f t="shared" si="301"/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302"/>
        <v>1.0011000000000001</v>
      </c>
      <c r="R3221" s="8">
        <f t="shared" si="303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 t="shared" si="300"/>
        <v>42806.875</v>
      </c>
      <c r="K3222">
        <v>1486411204</v>
      </c>
      <c r="L3222" s="10">
        <f t="shared" si="301"/>
        <v>42806.875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302"/>
        <v>1.0084</v>
      </c>
      <c r="R3222" s="8">
        <f t="shared" si="303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0">
        <f t="shared" si="300"/>
        <v>42190.696793981479</v>
      </c>
      <c r="K3223">
        <v>1433090603</v>
      </c>
      <c r="L3223" s="10">
        <f t="shared" si="301"/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302"/>
        <v>1.0342499999999999</v>
      </c>
      <c r="R3223" s="8">
        <f t="shared" si="303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 t="shared" si="300"/>
        <v>42301.895138888889</v>
      </c>
      <c r="K3224">
        <v>1443016697</v>
      </c>
      <c r="L3224" s="10">
        <f t="shared" si="301"/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302"/>
        <v>1.248</v>
      </c>
      <c r="R3224" s="8">
        <f t="shared" si="303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 t="shared" si="300"/>
        <v>42236.835370370376</v>
      </c>
      <c r="K3225">
        <v>1437508976</v>
      </c>
      <c r="L3225" s="10">
        <f t="shared" si="301"/>
        <v>42236.835370370376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302"/>
        <v>1.0951612903225807</v>
      </c>
      <c r="R3225" s="8">
        <f t="shared" si="303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 t="shared" si="300"/>
        <v>42745.208333333328</v>
      </c>
      <c r="K3226">
        <v>1479932713</v>
      </c>
      <c r="L3226" s="10">
        <f t="shared" si="301"/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302"/>
        <v>1.0203333333333333</v>
      </c>
      <c r="R3226" s="8">
        <f t="shared" si="303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 t="shared" si="300"/>
        <v>42524.875</v>
      </c>
      <c r="K3227">
        <v>1463145938</v>
      </c>
      <c r="L3227" s="10">
        <f t="shared" si="301"/>
        <v>42524.875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302"/>
        <v>1.0235000000000001</v>
      </c>
      <c r="R3227" s="8">
        <f t="shared" si="303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0">
        <f t="shared" si="300"/>
        <v>42307.583472222221</v>
      </c>
      <c r="K3228">
        <v>1443621612</v>
      </c>
      <c r="L3228" s="10">
        <f t="shared" si="301"/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302"/>
        <v>1.0416666666666667</v>
      </c>
      <c r="R3228" s="8">
        <f t="shared" si="303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0">
        <f t="shared" si="300"/>
        <v>42752.882361111115</v>
      </c>
      <c r="K3229">
        <v>1482095436</v>
      </c>
      <c r="L3229" s="10">
        <f t="shared" si="301"/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302"/>
        <v>1.25</v>
      </c>
      <c r="R3229" s="8">
        <f t="shared" si="303"/>
        <v>50</v>
      </c>
      <c r="S3229" t="str">
        <f t="shared" si="304"/>
        <v>theater</v>
      </c>
      <c r="T3229" t="str">
        <f t="shared" si="305"/>
        <v>plays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 t="shared" si="300"/>
        <v>42355.207638888889</v>
      </c>
      <c r="K3230">
        <v>1447606884</v>
      </c>
      <c r="L3230" s="10">
        <f t="shared" si="301"/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302"/>
        <v>1.0234285714285714</v>
      </c>
      <c r="R3230" s="8">
        <f t="shared" si="303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 t="shared" si="300"/>
        <v>41963.333310185189</v>
      </c>
      <c r="K3231">
        <v>1413874798</v>
      </c>
      <c r="L3231" s="10">
        <f t="shared" si="301"/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302"/>
        <v>1.0786500000000001</v>
      </c>
      <c r="R3231" s="8">
        <f t="shared" si="303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 t="shared" si="300"/>
        <v>41913.165972222225</v>
      </c>
      <c r="K3232">
        <v>1410840126</v>
      </c>
      <c r="L3232" s="10">
        <f t="shared" si="301"/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302"/>
        <v>1.0988461538461538</v>
      </c>
      <c r="R3232" s="8">
        <f t="shared" si="303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 t="shared" si="300"/>
        <v>42476.943831018521</v>
      </c>
      <c r="K3233">
        <v>1458254347</v>
      </c>
      <c r="L3233" s="10">
        <f t="shared" si="301"/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302"/>
        <v>1.61</v>
      </c>
      <c r="R3233" s="8">
        <f t="shared" si="303"/>
        <v>57.5</v>
      </c>
      <c r="S3233" t="str">
        <f t="shared" si="304"/>
        <v>theater</v>
      </c>
      <c r="T3233" t="str">
        <f t="shared" si="305"/>
        <v>plays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 t="shared" si="300"/>
        <v>42494.165972222225</v>
      </c>
      <c r="K3234">
        <v>1459711917</v>
      </c>
      <c r="L3234" s="10">
        <f t="shared" si="301"/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302"/>
        <v>1.3120000000000001</v>
      </c>
      <c r="R3234" s="8">
        <f t="shared" si="303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 t="shared" si="300"/>
        <v>42796.805034722223</v>
      </c>
      <c r="K3235">
        <v>1485890355</v>
      </c>
      <c r="L3235" s="10">
        <f t="shared" si="301"/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302"/>
        <v>1.1879999999999999</v>
      </c>
      <c r="R3235" s="8">
        <f t="shared" si="303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0">
        <f t="shared" si="300"/>
        <v>42767.979861111111</v>
      </c>
      <c r="K3236">
        <v>1483124208</v>
      </c>
      <c r="L3236" s="10">
        <f t="shared" si="301"/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302"/>
        <v>1.0039275000000001</v>
      </c>
      <c r="R3236" s="8">
        <f t="shared" si="303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 t="shared" si="300"/>
        <v>42552.347812499997</v>
      </c>
      <c r="K3237">
        <v>1464769251</v>
      </c>
      <c r="L3237" s="10">
        <f t="shared" si="301"/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302"/>
        <v>1.0320666666666667</v>
      </c>
      <c r="R3237" s="8">
        <f t="shared" si="303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 t="shared" si="300"/>
        <v>42732.917048611111</v>
      </c>
      <c r="K3238">
        <v>1480370433</v>
      </c>
      <c r="L3238" s="10">
        <f t="shared" si="301"/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302"/>
        <v>1.006</v>
      </c>
      <c r="R3238" s="8">
        <f t="shared" si="303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 t="shared" si="300"/>
        <v>42276.165972222225</v>
      </c>
      <c r="K3239">
        <v>1441452184</v>
      </c>
      <c r="L3239" s="10">
        <f t="shared" si="301"/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302"/>
        <v>1.0078754285714286</v>
      </c>
      <c r="R3239" s="8">
        <f t="shared" si="303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0">
        <f t="shared" si="300"/>
        <v>42186.510393518518</v>
      </c>
      <c r="K3240">
        <v>1433160898</v>
      </c>
      <c r="L3240" s="10">
        <f t="shared" si="301"/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302"/>
        <v>1.1232142857142857</v>
      </c>
      <c r="R3240" s="8">
        <f t="shared" si="303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0">
        <f t="shared" si="300"/>
        <v>42302.999305555553</v>
      </c>
      <c r="K3241">
        <v>1443665293</v>
      </c>
      <c r="L3241" s="10">
        <f t="shared" si="301"/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302"/>
        <v>1.0591914022517912</v>
      </c>
      <c r="R3241" s="8">
        <f t="shared" si="303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0">
        <f t="shared" si="300"/>
        <v>42782.958333333328</v>
      </c>
      <c r="K3242">
        <v>1484843948</v>
      </c>
      <c r="L3242" s="10">
        <f t="shared" si="301"/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302"/>
        <v>1.0056666666666667</v>
      </c>
      <c r="R3242" s="8">
        <f t="shared" si="303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 t="shared" si="300"/>
        <v>41926.290972222225</v>
      </c>
      <c r="K3243">
        <v>1410421670</v>
      </c>
      <c r="L3243" s="10">
        <f t="shared" si="301"/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302"/>
        <v>1.1530588235294117</v>
      </c>
      <c r="R3243" s="8">
        <f t="shared" si="303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 t="shared" si="300"/>
        <v>41901.755694444444</v>
      </c>
      <c r="K3244">
        <v>1408558092</v>
      </c>
      <c r="L3244" s="10">
        <f t="shared" si="301"/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302"/>
        <v>1.273042</v>
      </c>
      <c r="R3244" s="8">
        <f t="shared" si="303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 t="shared" si="300"/>
        <v>42286</v>
      </c>
      <c r="K3245">
        <v>1442283562</v>
      </c>
      <c r="L3245" s="10">
        <f t="shared" si="301"/>
        <v>42286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302"/>
        <v>1.028375</v>
      </c>
      <c r="R3245" s="8">
        <f t="shared" si="303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0">
        <f t="shared" si="300"/>
        <v>42705.735902777778</v>
      </c>
      <c r="K3246">
        <v>1478018382</v>
      </c>
      <c r="L3246" s="10">
        <f t="shared" si="301"/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302"/>
        <v>1.0293749999999999</v>
      </c>
      <c r="R3246" s="8">
        <f t="shared" si="303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 t="shared" si="300"/>
        <v>42167.083333333328</v>
      </c>
      <c r="K3247">
        <v>1431354258</v>
      </c>
      <c r="L3247" s="10">
        <f t="shared" si="301"/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302"/>
        <v>1.043047619047619</v>
      </c>
      <c r="R3247" s="8">
        <f t="shared" si="303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 t="shared" si="300"/>
        <v>42259.165972222225</v>
      </c>
      <c r="K3248">
        <v>1439551200</v>
      </c>
      <c r="L3248" s="10">
        <f t="shared" si="301"/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302"/>
        <v>1.1122000000000001</v>
      </c>
      <c r="R3248" s="8">
        <f t="shared" si="303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0">
        <f t="shared" si="300"/>
        <v>42197.434166666666</v>
      </c>
      <c r="K3249">
        <v>1434104712</v>
      </c>
      <c r="L3249" s="10">
        <f t="shared" si="301"/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302"/>
        <v>1.0586</v>
      </c>
      <c r="R3249" s="8">
        <f t="shared" si="303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 t="shared" si="300"/>
        <v>42098.846724537041</v>
      </c>
      <c r="K3250">
        <v>1425590357</v>
      </c>
      <c r="L3250" s="10">
        <f t="shared" si="301"/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302"/>
        <v>1.0079166666666666</v>
      </c>
      <c r="R3250" s="8">
        <f t="shared" si="303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 t="shared" si="300"/>
        <v>42175.746689814812</v>
      </c>
      <c r="K3251">
        <v>1432230914</v>
      </c>
      <c r="L3251" s="10">
        <f t="shared" si="301"/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302"/>
        <v>1.0492727272727274</v>
      </c>
      <c r="R3251" s="8">
        <f t="shared" si="303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 t="shared" si="300"/>
        <v>41948.783842592595</v>
      </c>
      <c r="K3252">
        <v>1412617724</v>
      </c>
      <c r="L3252" s="10">
        <f t="shared" si="301"/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302"/>
        <v>1.01552</v>
      </c>
      <c r="R3252" s="8">
        <f t="shared" si="303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 t="shared" si="300"/>
        <v>42176.731087962966</v>
      </c>
      <c r="K3253">
        <v>1432315966</v>
      </c>
      <c r="L3253" s="10">
        <f t="shared" si="301"/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302"/>
        <v>1.1073333333333333</v>
      </c>
      <c r="R3253" s="8">
        <f t="shared" si="303"/>
        <v>83.05</v>
      </c>
      <c r="S3253" t="str">
        <f t="shared" si="304"/>
        <v>theater</v>
      </c>
      <c r="T3253" t="str">
        <f t="shared" si="305"/>
        <v>plays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0">
        <f t="shared" si="300"/>
        <v>42620.472685185188</v>
      </c>
      <c r="K3254">
        <v>1470655240</v>
      </c>
      <c r="L3254" s="10">
        <f t="shared" si="301"/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302"/>
        <v>1.2782222222222221</v>
      </c>
      <c r="R3254" s="8">
        <f t="shared" si="303"/>
        <v>57.52</v>
      </c>
      <c r="S3254" t="str">
        <f t="shared" si="304"/>
        <v>theater</v>
      </c>
      <c r="T3254" t="str">
        <f t="shared" si="305"/>
        <v>plays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 t="shared" si="300"/>
        <v>42621.15625</v>
      </c>
      <c r="K3255">
        <v>1471701028</v>
      </c>
      <c r="L3255" s="10">
        <f t="shared" si="301"/>
        <v>42621.15625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302"/>
        <v>1.0182500000000001</v>
      </c>
      <c r="R3255" s="8">
        <f t="shared" si="303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0">
        <f t="shared" si="300"/>
        <v>42089.044085648144</v>
      </c>
      <c r="K3256">
        <v>1424743409</v>
      </c>
      <c r="L3256" s="10">
        <f t="shared" si="301"/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302"/>
        <v>1.012576923076923</v>
      </c>
      <c r="R3256" s="8">
        <f t="shared" si="303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0">
        <f t="shared" si="300"/>
        <v>41919.768229166664</v>
      </c>
      <c r="K3257">
        <v>1410114375</v>
      </c>
      <c r="L3257" s="10">
        <f t="shared" si="301"/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302"/>
        <v>1.75</v>
      </c>
      <c r="R3257" s="8">
        <f t="shared" si="303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 t="shared" si="300"/>
        <v>42166.165972222225</v>
      </c>
      <c r="K3258">
        <v>1432129577</v>
      </c>
      <c r="L3258" s="10">
        <f t="shared" si="301"/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302"/>
        <v>1.2806</v>
      </c>
      <c r="R3258" s="8">
        <f t="shared" si="303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0">
        <f t="shared" si="300"/>
        <v>42788.559629629628</v>
      </c>
      <c r="K3259">
        <v>1485177952</v>
      </c>
      <c r="L3259" s="10">
        <f t="shared" si="301"/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302"/>
        <v>1.0629949999999999</v>
      </c>
      <c r="R3259" s="8">
        <f t="shared" si="303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 t="shared" si="300"/>
        <v>42012.887280092589</v>
      </c>
      <c r="K3260">
        <v>1418159861</v>
      </c>
      <c r="L3260" s="10">
        <f t="shared" si="301"/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302"/>
        <v>1.052142857142857</v>
      </c>
      <c r="R3260" s="8">
        <f t="shared" si="303"/>
        <v>98.2</v>
      </c>
      <c r="S3260" t="str">
        <f t="shared" si="304"/>
        <v>theater</v>
      </c>
      <c r="T3260" t="str">
        <f t="shared" si="305"/>
        <v>plays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 t="shared" si="300"/>
        <v>42644.165972222225</v>
      </c>
      <c r="K3261">
        <v>1472753745</v>
      </c>
      <c r="L3261" s="10">
        <f t="shared" si="301"/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302"/>
        <v>1.0616782608695652</v>
      </c>
      <c r="R3261" s="8">
        <f t="shared" si="303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 t="shared" si="300"/>
        <v>42338.714328703703</v>
      </c>
      <c r="K3262">
        <v>1445875718</v>
      </c>
      <c r="L3262" s="10">
        <f t="shared" si="301"/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302"/>
        <v>1.0924</v>
      </c>
      <c r="R3262" s="8">
        <f t="shared" si="303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 t="shared" si="300"/>
        <v>42201.725416666668</v>
      </c>
      <c r="K3263">
        <v>1434475476</v>
      </c>
      <c r="L3263" s="10">
        <f t="shared" si="301"/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302"/>
        <v>1.0045454545454546</v>
      </c>
      <c r="R3263" s="8">
        <f t="shared" si="303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 t="shared" si="300"/>
        <v>41995.166666666672</v>
      </c>
      <c r="K3264">
        <v>1416555262</v>
      </c>
      <c r="L3264" s="10">
        <f t="shared" si="301"/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302"/>
        <v>1.0304098360655738</v>
      </c>
      <c r="R3264" s="8">
        <f t="shared" si="303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 t="shared" si="300"/>
        <v>42307.875</v>
      </c>
      <c r="K3265">
        <v>1444220588</v>
      </c>
      <c r="L3265" s="10">
        <f t="shared" si="301"/>
        <v>42307.875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302"/>
        <v>1.121664</v>
      </c>
      <c r="R3265" s="8">
        <f t="shared" si="303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 t="shared" si="300"/>
        <v>42032.916666666672</v>
      </c>
      <c r="K3266">
        <v>1421089938</v>
      </c>
      <c r="L3266" s="10">
        <f t="shared" si="301"/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6">
        <f t="shared" si="302"/>
        <v>1.03</v>
      </c>
      <c r="R3266" s="8">
        <f t="shared" si="303"/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0">
        <f t="shared" ref="J3267:J3330" si="306">I3267/60/60/24 + DATE(1970,1,1)</f>
        <v>42341.708333333328</v>
      </c>
      <c r="K3267">
        <v>1446570315</v>
      </c>
      <c r="L3267" s="10">
        <f t="shared" ref="L3267:L3330" si="307">I3267/60/60/24 + DATE(1970,1,1)</f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6">
        <f t="shared" ref="Q3267:Q3330" si="308">E3267/D3267</f>
        <v>1.64</v>
      </c>
      <c r="R3267" s="8">
        <f t="shared" ref="R3267:R3330" si="309">IFERROR(E3267/N3267,0)</f>
        <v>70.285714285714292</v>
      </c>
      <c r="S3267" t="str">
        <f t="shared" ref="S3267:S3330" si="310">LEFT(P3267,SEARCH("/",P3267)-1)</f>
        <v>theater</v>
      </c>
      <c r="T3267" t="str">
        <f t="shared" ref="T3267:T3330" si="311">RIGHT(P3267,LEN(P3267)-SEARCH("/",P3267))</f>
        <v>plays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 t="shared" si="306"/>
        <v>42167.875</v>
      </c>
      <c r="K3268">
        <v>1431435122</v>
      </c>
      <c r="L3268" s="10">
        <f t="shared" si="307"/>
        <v>42167.875</v>
      </c>
      <c r="M3268" t="b">
        <v>1</v>
      </c>
      <c r="N3268">
        <v>163</v>
      </c>
      <c r="O3268" t="b">
        <v>1</v>
      </c>
      <c r="P3268" t="s">
        <v>8271</v>
      </c>
      <c r="Q3268" s="6">
        <f t="shared" si="308"/>
        <v>1.3128333333333333</v>
      </c>
      <c r="R3268" s="8">
        <f t="shared" si="309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 t="shared" si="306"/>
        <v>42202.757638888885</v>
      </c>
      <c r="K3269">
        <v>1434564660</v>
      </c>
      <c r="L3269" s="10">
        <f t="shared" si="307"/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308"/>
        <v>1.0209999999999999</v>
      </c>
      <c r="R3269" s="8">
        <f t="shared" si="309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 t="shared" si="306"/>
        <v>42606.90425925926</v>
      </c>
      <c r="K3270">
        <v>1470692528</v>
      </c>
      <c r="L3270" s="10">
        <f t="shared" si="307"/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308"/>
        <v>1.28</v>
      </c>
      <c r="R3270" s="8">
        <f t="shared" si="309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0">
        <f t="shared" si="306"/>
        <v>42171.458333333328</v>
      </c>
      <c r="K3271">
        <v>1431509397</v>
      </c>
      <c r="L3271" s="10">
        <f t="shared" si="307"/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308"/>
        <v>1.0149999999999999</v>
      </c>
      <c r="R3271" s="8">
        <f t="shared" si="309"/>
        <v>116</v>
      </c>
      <c r="S3271" t="str">
        <f t="shared" si="310"/>
        <v>theater</v>
      </c>
      <c r="T3271" t="str">
        <f t="shared" si="311"/>
        <v>plays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0">
        <f t="shared" si="306"/>
        <v>42197.533159722225</v>
      </c>
      <c r="K3272">
        <v>1434113265</v>
      </c>
      <c r="L3272" s="10">
        <f t="shared" si="307"/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308"/>
        <v>1.0166666666666666</v>
      </c>
      <c r="R3272" s="8">
        <f t="shared" si="309"/>
        <v>61</v>
      </c>
      <c r="S3272" t="str">
        <f t="shared" si="310"/>
        <v>theater</v>
      </c>
      <c r="T3272" t="str">
        <f t="shared" si="311"/>
        <v>plays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0">
        <f t="shared" si="306"/>
        <v>41945.478877314818</v>
      </c>
      <c r="K3273">
        <v>1412332175</v>
      </c>
      <c r="L3273" s="10">
        <f t="shared" si="307"/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308"/>
        <v>1.3</v>
      </c>
      <c r="R3273" s="8">
        <f t="shared" si="309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 t="shared" si="306"/>
        <v>42314.541770833333</v>
      </c>
      <c r="K3274">
        <v>1444219209</v>
      </c>
      <c r="L3274" s="10">
        <f t="shared" si="307"/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308"/>
        <v>1.5443</v>
      </c>
      <c r="R3274" s="8">
        <f t="shared" si="309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 t="shared" si="306"/>
        <v>42627.791666666672</v>
      </c>
      <c r="K3275">
        <v>1472498042</v>
      </c>
      <c r="L3275" s="10">
        <f t="shared" si="307"/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308"/>
        <v>1.0740000000000001</v>
      </c>
      <c r="R3275" s="8">
        <f t="shared" si="309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 t="shared" si="306"/>
        <v>42444.875</v>
      </c>
      <c r="K3276">
        <v>1454259272</v>
      </c>
      <c r="L3276" s="10">
        <f t="shared" si="307"/>
        <v>42444.875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308"/>
        <v>1.0132258064516129</v>
      </c>
      <c r="R3276" s="8">
        <f t="shared" si="309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 t="shared" si="306"/>
        <v>42044.1875</v>
      </c>
      <c r="K3277">
        <v>1421183271</v>
      </c>
      <c r="L3277" s="10">
        <f t="shared" si="307"/>
        <v>42044.1875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308"/>
        <v>1.0027777777777778</v>
      </c>
      <c r="R3277" s="8">
        <f t="shared" si="309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0">
        <f t="shared" si="306"/>
        <v>42461.165972222225</v>
      </c>
      <c r="K3278">
        <v>1456526879</v>
      </c>
      <c r="L3278" s="10">
        <f t="shared" si="307"/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308"/>
        <v>1.1684444444444444</v>
      </c>
      <c r="R3278" s="8">
        <f t="shared" si="309"/>
        <v>52.58</v>
      </c>
      <c r="S3278" t="str">
        <f t="shared" si="310"/>
        <v>theater</v>
      </c>
      <c r="T3278" t="str">
        <f t="shared" si="311"/>
        <v>plays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0">
        <f t="shared" si="306"/>
        <v>41961.724606481483</v>
      </c>
      <c r="K3279">
        <v>1413735806</v>
      </c>
      <c r="L3279" s="10">
        <f t="shared" si="307"/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308"/>
        <v>1.0860000000000001</v>
      </c>
      <c r="R3279" s="8">
        <f t="shared" si="309"/>
        <v>54.3</v>
      </c>
      <c r="S3279" t="str">
        <f t="shared" si="310"/>
        <v>theater</v>
      </c>
      <c r="T3279" t="str">
        <f t="shared" si="311"/>
        <v>plays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0">
        <f t="shared" si="306"/>
        <v>42154.848414351851</v>
      </c>
      <c r="K3280">
        <v>1430425303</v>
      </c>
      <c r="L3280" s="10">
        <f t="shared" si="307"/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308"/>
        <v>1.034</v>
      </c>
      <c r="R3280" s="8">
        <f t="shared" si="309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 t="shared" si="306"/>
        <v>42461.06086805556</v>
      </c>
      <c r="K3281">
        <v>1456885659</v>
      </c>
      <c r="L3281" s="10">
        <f t="shared" si="307"/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308"/>
        <v>1.1427586206896552</v>
      </c>
      <c r="R3281" s="8">
        <f t="shared" si="309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 t="shared" si="306"/>
        <v>42156.208333333328</v>
      </c>
      <c r="K3282">
        <v>1430158198</v>
      </c>
      <c r="L3282" s="10">
        <f t="shared" si="307"/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308"/>
        <v>1.03</v>
      </c>
      <c r="R3282" s="8">
        <f t="shared" si="309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 t="shared" si="306"/>
        <v>42249.019733796296</v>
      </c>
      <c r="K3283">
        <v>1438561705</v>
      </c>
      <c r="L3283" s="10">
        <f t="shared" si="307"/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308"/>
        <v>1.216</v>
      </c>
      <c r="R3283" s="8">
        <f t="shared" si="309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 t="shared" si="306"/>
        <v>42489.19430555556</v>
      </c>
      <c r="K3284">
        <v>1458103188</v>
      </c>
      <c r="L3284" s="10">
        <f t="shared" si="307"/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308"/>
        <v>1.026467741935484</v>
      </c>
      <c r="R3284" s="8">
        <f t="shared" si="309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0">
        <f t="shared" si="306"/>
        <v>42410.875</v>
      </c>
      <c r="K3285">
        <v>1452448298</v>
      </c>
      <c r="L3285" s="10">
        <f t="shared" si="307"/>
        <v>42410.875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308"/>
        <v>1.0475000000000001</v>
      </c>
      <c r="R3285" s="8">
        <f t="shared" si="309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 t="shared" si="306"/>
        <v>42398.249305555553</v>
      </c>
      <c r="K3286">
        <v>1452546853</v>
      </c>
      <c r="L3286" s="10">
        <f t="shared" si="307"/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308"/>
        <v>1.016</v>
      </c>
      <c r="R3286" s="8">
        <f t="shared" si="309"/>
        <v>203.2</v>
      </c>
      <c r="S3286" t="str">
        <f t="shared" si="310"/>
        <v>theater</v>
      </c>
      <c r="T3286" t="str">
        <f t="shared" si="311"/>
        <v>plays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 t="shared" si="306"/>
        <v>42794.208333333328</v>
      </c>
      <c r="K3287">
        <v>1485556626</v>
      </c>
      <c r="L3287" s="10">
        <f t="shared" si="307"/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308"/>
        <v>1.1210242048409682</v>
      </c>
      <c r="R3287" s="8">
        <f t="shared" si="309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 t="shared" si="306"/>
        <v>42597.840069444443</v>
      </c>
      <c r="K3288">
        <v>1468699782</v>
      </c>
      <c r="L3288" s="10">
        <f t="shared" si="307"/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308"/>
        <v>1.0176666666666667</v>
      </c>
      <c r="R3288" s="8">
        <f t="shared" si="309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0">
        <f t="shared" si="306"/>
        <v>42336.750324074077</v>
      </c>
      <c r="K3289">
        <v>1446573628</v>
      </c>
      <c r="L3289" s="10">
        <f t="shared" si="307"/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308"/>
        <v>1</v>
      </c>
      <c r="R3289" s="8">
        <f t="shared" si="309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0">
        <f t="shared" si="306"/>
        <v>42541.958333333328</v>
      </c>
      <c r="K3290">
        <v>1463337315</v>
      </c>
      <c r="L3290" s="10">
        <f t="shared" si="307"/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308"/>
        <v>1.0026489999999999</v>
      </c>
      <c r="R3290" s="8">
        <f t="shared" si="309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0">
        <f t="shared" si="306"/>
        <v>42786.368078703701</v>
      </c>
      <c r="K3291">
        <v>1485161402</v>
      </c>
      <c r="L3291" s="10">
        <f t="shared" si="307"/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308"/>
        <v>1.3304200000000002</v>
      </c>
      <c r="R3291" s="8">
        <f t="shared" si="309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0">
        <f t="shared" si="306"/>
        <v>42805.51494212963</v>
      </c>
      <c r="K3292">
        <v>1486642891</v>
      </c>
      <c r="L3292" s="10">
        <f t="shared" si="307"/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308"/>
        <v>1.212</v>
      </c>
      <c r="R3292" s="8">
        <f t="shared" si="309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 t="shared" si="306"/>
        <v>42264.165972222225</v>
      </c>
      <c r="K3293">
        <v>1439743900</v>
      </c>
      <c r="L3293" s="10">
        <f t="shared" si="307"/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308"/>
        <v>1.1399999999999999</v>
      </c>
      <c r="R3293" s="8">
        <f t="shared" si="309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0">
        <f t="shared" si="306"/>
        <v>42342.811898148153</v>
      </c>
      <c r="K3294">
        <v>1444069748</v>
      </c>
      <c r="L3294" s="10">
        <f t="shared" si="307"/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308"/>
        <v>2.8613861386138613</v>
      </c>
      <c r="R3294" s="8">
        <f t="shared" si="309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0">
        <f t="shared" si="306"/>
        <v>42798.425370370373</v>
      </c>
      <c r="K3295">
        <v>1486030352</v>
      </c>
      <c r="L3295" s="10">
        <f t="shared" si="307"/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308"/>
        <v>1.7044444444444444</v>
      </c>
      <c r="R3295" s="8">
        <f t="shared" si="309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0">
        <f t="shared" si="306"/>
        <v>42171.541134259256</v>
      </c>
      <c r="K3296">
        <v>1431867554</v>
      </c>
      <c r="L3296" s="10">
        <f t="shared" si="307"/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308"/>
        <v>1.1833333333333333</v>
      </c>
      <c r="R3296" s="8">
        <f t="shared" si="309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0">
        <f t="shared" si="306"/>
        <v>42639.442465277782</v>
      </c>
      <c r="K3297">
        <v>1472294229</v>
      </c>
      <c r="L3297" s="10">
        <f t="shared" si="307"/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308"/>
        <v>1.0285857142857142</v>
      </c>
      <c r="R3297" s="8">
        <f t="shared" si="309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0">
        <f t="shared" si="306"/>
        <v>42330.916666666672</v>
      </c>
      <c r="K3298">
        <v>1446401372</v>
      </c>
      <c r="L3298" s="10">
        <f t="shared" si="307"/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308"/>
        <v>1.4406666666666668</v>
      </c>
      <c r="R3298" s="8">
        <f t="shared" si="309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0">
        <f t="shared" si="306"/>
        <v>42212.957638888889</v>
      </c>
      <c r="K3299">
        <v>1436380256</v>
      </c>
      <c r="L3299" s="10">
        <f t="shared" si="307"/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308"/>
        <v>1.0007272727272727</v>
      </c>
      <c r="R3299" s="8">
        <f t="shared" si="309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 t="shared" si="306"/>
        <v>42260</v>
      </c>
      <c r="K3300">
        <v>1440370768</v>
      </c>
      <c r="L3300" s="10">
        <f t="shared" si="307"/>
        <v>42260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308"/>
        <v>1.0173000000000001</v>
      </c>
      <c r="R3300" s="8">
        <f t="shared" si="309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 t="shared" si="306"/>
        <v>42291.917395833334</v>
      </c>
      <c r="K3301">
        <v>1442268063</v>
      </c>
      <c r="L3301" s="10">
        <f t="shared" si="307"/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308"/>
        <v>1.1619999999999999</v>
      </c>
      <c r="R3301" s="8">
        <f t="shared" si="309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 t="shared" si="306"/>
        <v>42123.743773148148</v>
      </c>
      <c r="K3302">
        <v>1428515462</v>
      </c>
      <c r="L3302" s="10">
        <f t="shared" si="307"/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308"/>
        <v>1.3616666666666666</v>
      </c>
      <c r="R3302" s="8">
        <f t="shared" si="309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 t="shared" si="306"/>
        <v>42583.290972222225</v>
      </c>
      <c r="K3303">
        <v>1466185176</v>
      </c>
      <c r="L3303" s="10">
        <f t="shared" si="307"/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308"/>
        <v>1.3346666666666667</v>
      </c>
      <c r="R3303" s="8">
        <f t="shared" si="309"/>
        <v>57.2</v>
      </c>
      <c r="S3303" t="str">
        <f t="shared" si="310"/>
        <v>theater</v>
      </c>
      <c r="T3303" t="str">
        <f t="shared" si="311"/>
        <v>plays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0">
        <f t="shared" si="306"/>
        <v>42711.35157407407</v>
      </c>
      <c r="K3304">
        <v>1478507176</v>
      </c>
      <c r="L3304" s="10">
        <f t="shared" si="307"/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308"/>
        <v>1.0339285714285715</v>
      </c>
      <c r="R3304" s="8">
        <f t="shared" si="309"/>
        <v>173.7</v>
      </c>
      <c r="S3304" t="str">
        <f t="shared" si="310"/>
        <v>theater</v>
      </c>
      <c r="T3304" t="str">
        <f t="shared" si="311"/>
        <v>plays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 t="shared" si="306"/>
        <v>42091.609768518523</v>
      </c>
      <c r="K3305">
        <v>1424533084</v>
      </c>
      <c r="L3305" s="10">
        <f t="shared" si="307"/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308"/>
        <v>1.1588888888888889</v>
      </c>
      <c r="R3305" s="8">
        <f t="shared" si="309"/>
        <v>59.6</v>
      </c>
      <c r="S3305" t="str">
        <f t="shared" si="310"/>
        <v>theater</v>
      </c>
      <c r="T3305" t="str">
        <f t="shared" si="311"/>
        <v>plays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 t="shared" si="306"/>
        <v>42726.624444444446</v>
      </c>
      <c r="K3306">
        <v>1479826752</v>
      </c>
      <c r="L3306" s="10">
        <f t="shared" si="307"/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308"/>
        <v>1.0451666666666666</v>
      </c>
      <c r="R3306" s="8">
        <f t="shared" si="309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 t="shared" si="306"/>
        <v>42216.855879629627</v>
      </c>
      <c r="K3307">
        <v>1435782748</v>
      </c>
      <c r="L3307" s="10">
        <f t="shared" si="307"/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308"/>
        <v>1.0202500000000001</v>
      </c>
      <c r="R3307" s="8">
        <f t="shared" si="309"/>
        <v>204.05</v>
      </c>
      <c r="S3307" t="str">
        <f t="shared" si="310"/>
        <v>theater</v>
      </c>
      <c r="T3307" t="str">
        <f t="shared" si="311"/>
        <v>plays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 t="shared" si="306"/>
        <v>42531.125</v>
      </c>
      <c r="K3308">
        <v>1462252542</v>
      </c>
      <c r="L3308" s="10">
        <f t="shared" si="307"/>
        <v>42531.125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308"/>
        <v>1.7533333333333334</v>
      </c>
      <c r="R3308" s="8">
        <f t="shared" si="309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 t="shared" si="306"/>
        <v>42505.057164351849</v>
      </c>
      <c r="K3309">
        <v>1460683339</v>
      </c>
      <c r="L3309" s="10">
        <f t="shared" si="307"/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308"/>
        <v>1.0668</v>
      </c>
      <c r="R3309" s="8">
        <f t="shared" si="309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 t="shared" si="306"/>
        <v>42473.876909722225</v>
      </c>
      <c r="K3310">
        <v>1458766965</v>
      </c>
      <c r="L3310" s="10">
        <f t="shared" si="307"/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308"/>
        <v>1.2228571428571429</v>
      </c>
      <c r="R3310" s="8">
        <f t="shared" si="309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0">
        <f t="shared" si="306"/>
        <v>42659.650208333333</v>
      </c>
      <c r="K3311">
        <v>1473953778</v>
      </c>
      <c r="L3311" s="10">
        <f t="shared" si="307"/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308"/>
        <v>1.5942857142857143</v>
      </c>
      <c r="R3311" s="8">
        <f t="shared" si="309"/>
        <v>18</v>
      </c>
      <c r="S3311" t="str">
        <f t="shared" si="310"/>
        <v>theater</v>
      </c>
      <c r="T3311" t="str">
        <f t="shared" si="311"/>
        <v>plays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 t="shared" si="306"/>
        <v>42283.928530092591</v>
      </c>
      <c r="K3312">
        <v>1441577825</v>
      </c>
      <c r="L3312" s="10">
        <f t="shared" si="307"/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308"/>
        <v>1.0007692307692309</v>
      </c>
      <c r="R3312" s="8">
        <f t="shared" si="309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 t="shared" si="306"/>
        <v>42294.29178240741</v>
      </c>
      <c r="K3313">
        <v>1442473210</v>
      </c>
      <c r="L3313" s="10">
        <f t="shared" si="307"/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308"/>
        <v>1.0984</v>
      </c>
      <c r="R3313" s="8">
        <f t="shared" si="309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 t="shared" si="306"/>
        <v>42685.916666666672</v>
      </c>
      <c r="K3314">
        <v>1477077946</v>
      </c>
      <c r="L3314" s="10">
        <f t="shared" si="307"/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308"/>
        <v>1.0004</v>
      </c>
      <c r="R3314" s="8">
        <f t="shared" si="309"/>
        <v>61</v>
      </c>
      <c r="S3314" t="str">
        <f t="shared" si="310"/>
        <v>theater</v>
      </c>
      <c r="T3314" t="str">
        <f t="shared" si="311"/>
        <v>plays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 t="shared" si="306"/>
        <v>42396.041666666672</v>
      </c>
      <c r="K3315">
        <v>1452664317</v>
      </c>
      <c r="L3315" s="10">
        <f t="shared" si="307"/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308"/>
        <v>1.1605000000000001</v>
      </c>
      <c r="R3315" s="8">
        <f t="shared" si="309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0">
        <f t="shared" si="306"/>
        <v>42132.836805555555</v>
      </c>
      <c r="K3316">
        <v>1428733511</v>
      </c>
      <c r="L3316" s="10">
        <f t="shared" si="307"/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308"/>
        <v>2.1074999999999999</v>
      </c>
      <c r="R3316" s="8">
        <f t="shared" si="309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0">
        <f t="shared" si="306"/>
        <v>42496.303715277783</v>
      </c>
      <c r="K3317">
        <v>1459927041</v>
      </c>
      <c r="L3317" s="10">
        <f t="shared" si="307"/>
        <v>42496.303715277783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308"/>
        <v>1.1000000000000001</v>
      </c>
      <c r="R3317" s="8">
        <f t="shared" si="309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 t="shared" si="306"/>
        <v>41859.57916666667</v>
      </c>
      <c r="K3318">
        <v>1404680075</v>
      </c>
      <c r="L3318" s="10">
        <f t="shared" si="307"/>
        <v>41859.57916666667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308"/>
        <v>1.0008673425918038</v>
      </c>
      <c r="R3318" s="8">
        <f t="shared" si="309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 t="shared" si="306"/>
        <v>42529.039629629624</v>
      </c>
      <c r="K3319">
        <v>1462755424</v>
      </c>
      <c r="L3319" s="10">
        <f t="shared" si="307"/>
        <v>42529.039629629624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308"/>
        <v>1.0619047619047619</v>
      </c>
      <c r="R3319" s="8">
        <f t="shared" si="309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0">
        <f t="shared" si="306"/>
        <v>42471.104166666672</v>
      </c>
      <c r="K3320">
        <v>1456902893</v>
      </c>
      <c r="L3320" s="10">
        <f t="shared" si="307"/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308"/>
        <v>1.256</v>
      </c>
      <c r="R3320" s="8">
        <f t="shared" si="309"/>
        <v>78.5</v>
      </c>
      <c r="S3320" t="str">
        <f t="shared" si="310"/>
        <v>theater</v>
      </c>
      <c r="T3320" t="str">
        <f t="shared" si="311"/>
        <v>plays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0">
        <f t="shared" si="306"/>
        <v>42035.585486111115</v>
      </c>
      <c r="K3321">
        <v>1418824986</v>
      </c>
      <c r="L3321" s="10">
        <f t="shared" si="307"/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308"/>
        <v>1.08</v>
      </c>
      <c r="R3321" s="8">
        <f t="shared" si="309"/>
        <v>33.75</v>
      </c>
      <c r="S3321" t="str">
        <f t="shared" si="310"/>
        <v>theater</v>
      </c>
      <c r="T3321" t="str">
        <f t="shared" si="311"/>
        <v>plays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 t="shared" si="306"/>
        <v>42543.045798611114</v>
      </c>
      <c r="K3322">
        <v>1463965557</v>
      </c>
      <c r="L3322" s="10">
        <f t="shared" si="307"/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308"/>
        <v>1.01</v>
      </c>
      <c r="R3322" s="8">
        <f t="shared" si="309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 t="shared" si="306"/>
        <v>41928.165972222225</v>
      </c>
      <c r="K3323">
        <v>1412216665</v>
      </c>
      <c r="L3323" s="10">
        <f t="shared" si="307"/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308"/>
        <v>1.0740000000000001</v>
      </c>
      <c r="R3323" s="8">
        <f t="shared" si="309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 t="shared" si="306"/>
        <v>42543.163194444445</v>
      </c>
      <c r="K3324">
        <v>1464653696</v>
      </c>
      <c r="L3324" s="10">
        <f t="shared" si="307"/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308"/>
        <v>1.0151515151515151</v>
      </c>
      <c r="R3324" s="8">
        <f t="shared" si="309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0">
        <f t="shared" si="306"/>
        <v>42638.36583333333</v>
      </c>
      <c r="K3325">
        <v>1472201208</v>
      </c>
      <c r="L3325" s="10">
        <f t="shared" si="307"/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308"/>
        <v>1.2589999999999999</v>
      </c>
      <c r="R3325" s="8">
        <f t="shared" si="309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0">
        <f t="shared" si="306"/>
        <v>42526.58321759259</v>
      </c>
      <c r="K3326">
        <v>1463925590</v>
      </c>
      <c r="L3326" s="10">
        <f t="shared" si="307"/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308"/>
        <v>1.0166666666666666</v>
      </c>
      <c r="R3326" s="8">
        <f t="shared" si="309"/>
        <v>152.5</v>
      </c>
      <c r="S3326" t="str">
        <f t="shared" si="310"/>
        <v>theater</v>
      </c>
      <c r="T3326" t="str">
        <f t="shared" si="311"/>
        <v>plays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0">
        <f t="shared" si="306"/>
        <v>42099.743946759263</v>
      </c>
      <c r="K3327">
        <v>1425235877</v>
      </c>
      <c r="L3327" s="10">
        <f t="shared" si="307"/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308"/>
        <v>1.125</v>
      </c>
      <c r="R3327" s="8">
        <f t="shared" si="309"/>
        <v>30</v>
      </c>
      <c r="S3327" t="str">
        <f t="shared" si="310"/>
        <v>theater</v>
      </c>
      <c r="T3327" t="str">
        <f t="shared" si="311"/>
        <v>plays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 t="shared" si="306"/>
        <v>42071.67251157407</v>
      </c>
      <c r="K3328">
        <v>1423242505</v>
      </c>
      <c r="L3328" s="10">
        <f t="shared" si="307"/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308"/>
        <v>1.0137499999999999</v>
      </c>
      <c r="R3328" s="8">
        <f t="shared" si="309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0">
        <f t="shared" si="306"/>
        <v>42498.374606481477</v>
      </c>
      <c r="K3329">
        <v>1460105966</v>
      </c>
      <c r="L3329" s="10">
        <f t="shared" si="307"/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308"/>
        <v>1.0125</v>
      </c>
      <c r="R3329" s="8">
        <f t="shared" si="309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 t="shared" si="306"/>
        <v>41825.041666666664</v>
      </c>
      <c r="K3330">
        <v>1404308883</v>
      </c>
      <c r="L3330" s="10">
        <f t="shared" si="307"/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6">
        <f t="shared" si="308"/>
        <v>1.4638888888888888</v>
      </c>
      <c r="R3330" s="8">
        <f t="shared" si="309"/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0">
        <f t="shared" ref="J3331:J3394" si="312">I3331/60/60/24 + DATE(1970,1,1)</f>
        <v>41847.958333333336</v>
      </c>
      <c r="K3331">
        <v>1405583108</v>
      </c>
      <c r="L3331" s="10">
        <f t="shared" ref="L3331:L3394" si="313">I3331/60/60/24 + DATE(1970,1,1)</f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6">
        <f t="shared" ref="Q3331:Q3394" si="314">E3331/D3331</f>
        <v>1.1679999999999999</v>
      </c>
      <c r="R3331" s="8">
        <f t="shared" ref="R3331:R3394" si="315">IFERROR(E3331/N3331,0)</f>
        <v>44.92307692307692</v>
      </c>
      <c r="S3331" t="str">
        <f t="shared" ref="S3331:S3394" si="316">LEFT(P3331,SEARCH("/",P3331)-1)</f>
        <v>theater</v>
      </c>
      <c r="T3331" t="str">
        <f t="shared" ref="T3331:T3394" si="317">RIGHT(P3331,LEN(P3331)-SEARCH("/",P3331))</f>
        <v>plays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0">
        <f t="shared" si="312"/>
        <v>42095.845694444448</v>
      </c>
      <c r="K3332">
        <v>1425331068</v>
      </c>
      <c r="L3332" s="10">
        <f t="shared" si="313"/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6">
        <f t="shared" si="314"/>
        <v>1.0626666666666666</v>
      </c>
      <c r="R3332" s="8">
        <f t="shared" si="315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 t="shared" si="312"/>
        <v>42283.697754629626</v>
      </c>
      <c r="K3333">
        <v>1441125886</v>
      </c>
      <c r="L3333" s="10">
        <f t="shared" si="313"/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314"/>
        <v>1.0451999999999999</v>
      </c>
      <c r="R3333" s="8">
        <f t="shared" si="315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 t="shared" si="312"/>
        <v>41839.860300925924</v>
      </c>
      <c r="K3334">
        <v>1403210330</v>
      </c>
      <c r="L3334" s="10">
        <f t="shared" si="313"/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314"/>
        <v>1</v>
      </c>
      <c r="R3334" s="8">
        <f t="shared" si="315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 t="shared" si="312"/>
        <v>42170.676851851851</v>
      </c>
      <c r="K3335">
        <v>1432484080</v>
      </c>
      <c r="L3335" s="10">
        <f t="shared" si="313"/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314"/>
        <v>1.0457142857142858</v>
      </c>
      <c r="R3335" s="8">
        <f t="shared" si="315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 t="shared" si="312"/>
        <v>42215.521087962959</v>
      </c>
      <c r="K3336">
        <v>1435667422</v>
      </c>
      <c r="L3336" s="10">
        <f t="shared" si="313"/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314"/>
        <v>1.3862051149573753</v>
      </c>
      <c r="R3336" s="8">
        <f t="shared" si="315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0">
        <f t="shared" si="312"/>
        <v>41854.958333333336</v>
      </c>
      <c r="K3337">
        <v>1404749446</v>
      </c>
      <c r="L3337" s="10">
        <f t="shared" si="313"/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314"/>
        <v>1.0032000000000001</v>
      </c>
      <c r="R3337" s="8">
        <f t="shared" si="315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0">
        <f t="shared" si="312"/>
        <v>42465.35701388889</v>
      </c>
      <c r="K3338">
        <v>1457429646</v>
      </c>
      <c r="L3338" s="10">
        <f t="shared" si="313"/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314"/>
        <v>1</v>
      </c>
      <c r="R3338" s="8">
        <f t="shared" si="315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0">
        <f t="shared" si="312"/>
        <v>41922.875</v>
      </c>
      <c r="K3339">
        <v>1411109167</v>
      </c>
      <c r="L3339" s="10">
        <f t="shared" si="313"/>
        <v>41922.875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314"/>
        <v>1.1020000000000001</v>
      </c>
      <c r="R3339" s="8">
        <f t="shared" si="315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 t="shared" si="312"/>
        <v>42790.574999999997</v>
      </c>
      <c r="K3340">
        <v>1486129680</v>
      </c>
      <c r="L3340" s="10">
        <f t="shared" si="313"/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314"/>
        <v>1.0218</v>
      </c>
      <c r="R3340" s="8">
        <f t="shared" si="315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 t="shared" si="312"/>
        <v>42579.665717592594</v>
      </c>
      <c r="K3341">
        <v>1467129518</v>
      </c>
      <c r="L3341" s="10">
        <f t="shared" si="313"/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314"/>
        <v>1.0435000000000001</v>
      </c>
      <c r="R3341" s="8">
        <f t="shared" si="315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 t="shared" si="312"/>
        <v>42710.974004629628</v>
      </c>
      <c r="K3342">
        <v>1478906554</v>
      </c>
      <c r="L3342" s="10">
        <f t="shared" si="313"/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314"/>
        <v>1.3816666666666666</v>
      </c>
      <c r="R3342" s="8">
        <f t="shared" si="315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0">
        <f t="shared" si="312"/>
        <v>42533.708333333328</v>
      </c>
      <c r="K3343">
        <v>1463771421</v>
      </c>
      <c r="L3343" s="10">
        <f t="shared" si="313"/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314"/>
        <v>1</v>
      </c>
      <c r="R3343" s="8">
        <f t="shared" si="315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 t="shared" si="312"/>
        <v>42095.207638888889</v>
      </c>
      <c r="K3344">
        <v>1425020810</v>
      </c>
      <c r="L3344" s="10">
        <f t="shared" si="313"/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314"/>
        <v>1.0166666666666666</v>
      </c>
      <c r="R3344" s="8">
        <f t="shared" si="315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0">
        <f t="shared" si="312"/>
        <v>42473.554166666669</v>
      </c>
      <c r="K3345">
        <v>1458770384</v>
      </c>
      <c r="L3345" s="10">
        <f t="shared" si="313"/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314"/>
        <v>1.7142857142857142</v>
      </c>
      <c r="R3345" s="8">
        <f t="shared" si="315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 t="shared" si="312"/>
        <v>41881.200150462959</v>
      </c>
      <c r="K3346">
        <v>1406782093</v>
      </c>
      <c r="L3346" s="10">
        <f t="shared" si="313"/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314"/>
        <v>1.0144444444444445</v>
      </c>
      <c r="R3346" s="8">
        <f t="shared" si="315"/>
        <v>114.125</v>
      </c>
      <c r="S3346" t="str">
        <f t="shared" si="316"/>
        <v>theater</v>
      </c>
      <c r="T3346" t="str">
        <f t="shared" si="317"/>
        <v>plays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 t="shared" si="312"/>
        <v>42112.025694444441</v>
      </c>
      <c r="K3347">
        <v>1424226768</v>
      </c>
      <c r="L3347" s="10">
        <f t="shared" si="313"/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314"/>
        <v>1.3</v>
      </c>
      <c r="R3347" s="8">
        <f t="shared" si="315"/>
        <v>50</v>
      </c>
      <c r="S3347" t="str">
        <f t="shared" si="316"/>
        <v>theater</v>
      </c>
      <c r="T3347" t="str">
        <f t="shared" si="317"/>
        <v>plays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 t="shared" si="312"/>
        <v>42061.024421296301</v>
      </c>
      <c r="K3348">
        <v>1424306110</v>
      </c>
      <c r="L3348" s="10">
        <f t="shared" si="313"/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314"/>
        <v>1.1000000000000001</v>
      </c>
      <c r="R3348" s="8">
        <f t="shared" si="315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0">
        <f t="shared" si="312"/>
        <v>42498.875</v>
      </c>
      <c r="K3349">
        <v>1461503654</v>
      </c>
      <c r="L3349" s="10">
        <f t="shared" si="313"/>
        <v>42498.875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314"/>
        <v>1.1944999999999999</v>
      </c>
      <c r="R3349" s="8">
        <f t="shared" si="315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 t="shared" si="312"/>
        <v>42490.165972222225</v>
      </c>
      <c r="K3350">
        <v>1459949080</v>
      </c>
      <c r="L3350" s="10">
        <f t="shared" si="313"/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314"/>
        <v>1.002909090909091</v>
      </c>
      <c r="R3350" s="8">
        <f t="shared" si="315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 t="shared" si="312"/>
        <v>42534.708333333328</v>
      </c>
      <c r="K3351">
        <v>1463971172</v>
      </c>
      <c r="L3351" s="10">
        <f t="shared" si="313"/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314"/>
        <v>1.534</v>
      </c>
      <c r="R3351" s="8">
        <f t="shared" si="315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0">
        <f t="shared" si="312"/>
        <v>42337.958333333328</v>
      </c>
      <c r="K3352">
        <v>1445791811</v>
      </c>
      <c r="L3352" s="10">
        <f t="shared" si="313"/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314"/>
        <v>1.0442857142857143</v>
      </c>
      <c r="R3352" s="8">
        <f t="shared" si="315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0">
        <f t="shared" si="312"/>
        <v>41843.458333333336</v>
      </c>
      <c r="K3353">
        <v>1402910965</v>
      </c>
      <c r="L3353" s="10">
        <f t="shared" si="313"/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314"/>
        <v>1.0109999999999999</v>
      </c>
      <c r="R3353" s="8">
        <f t="shared" si="315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0">
        <f t="shared" si="312"/>
        <v>42552.958333333328</v>
      </c>
      <c r="K3354">
        <v>1462492178</v>
      </c>
      <c r="L3354" s="10">
        <f t="shared" si="313"/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314"/>
        <v>1.0751999999999999</v>
      </c>
      <c r="R3354" s="8">
        <f t="shared" si="315"/>
        <v>76.8</v>
      </c>
      <c r="S3354" t="str">
        <f t="shared" si="316"/>
        <v>theater</v>
      </c>
      <c r="T3354" t="str">
        <f t="shared" si="317"/>
        <v>plays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0">
        <f t="shared" si="312"/>
        <v>42492.958333333328</v>
      </c>
      <c r="K3355">
        <v>1461061350</v>
      </c>
      <c r="L3355" s="10">
        <f t="shared" si="313"/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314"/>
        <v>3.15</v>
      </c>
      <c r="R3355" s="8">
        <f t="shared" si="315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 t="shared" si="312"/>
        <v>42306.167361111111</v>
      </c>
      <c r="K3356">
        <v>1443029206</v>
      </c>
      <c r="L3356" s="10">
        <f t="shared" si="313"/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314"/>
        <v>1.0193333333333334</v>
      </c>
      <c r="R3356" s="8">
        <f t="shared" si="315"/>
        <v>55.6</v>
      </c>
      <c r="S3356" t="str">
        <f t="shared" si="316"/>
        <v>theater</v>
      </c>
      <c r="T3356" t="str">
        <f t="shared" si="317"/>
        <v>plays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0">
        <f t="shared" si="312"/>
        <v>42500.470138888893</v>
      </c>
      <c r="K3357">
        <v>1461941527</v>
      </c>
      <c r="L3357" s="10">
        <f t="shared" si="313"/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314"/>
        <v>1.2628571428571429</v>
      </c>
      <c r="R3357" s="8">
        <f t="shared" si="315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0">
        <f t="shared" si="312"/>
        <v>42566.815648148149</v>
      </c>
      <c r="K3358">
        <v>1466019272</v>
      </c>
      <c r="L3358" s="10">
        <f t="shared" si="313"/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314"/>
        <v>1.014</v>
      </c>
      <c r="R3358" s="8">
        <f t="shared" si="315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0">
        <f t="shared" si="312"/>
        <v>41852.417939814812</v>
      </c>
      <c r="K3359">
        <v>1404295310</v>
      </c>
      <c r="L3359" s="10">
        <f t="shared" si="313"/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314"/>
        <v>1.01</v>
      </c>
      <c r="R3359" s="8">
        <f t="shared" si="315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 t="shared" si="312"/>
        <v>41962.352766203709</v>
      </c>
      <c r="K3360">
        <v>1413790079</v>
      </c>
      <c r="L3360" s="10">
        <f t="shared" si="313"/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314"/>
        <v>1.0299</v>
      </c>
      <c r="R3360" s="8">
        <f t="shared" si="315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 t="shared" si="312"/>
        <v>42791.057106481487</v>
      </c>
      <c r="K3361">
        <v>1484097734</v>
      </c>
      <c r="L3361" s="10">
        <f t="shared" si="313"/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314"/>
        <v>1.0625</v>
      </c>
      <c r="R3361" s="8">
        <f t="shared" si="315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0">
        <f t="shared" si="312"/>
        <v>42718.665972222225</v>
      </c>
      <c r="K3362">
        <v>1479866343</v>
      </c>
      <c r="L3362" s="10">
        <f t="shared" si="313"/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314"/>
        <v>1.0137777777777779</v>
      </c>
      <c r="R3362" s="8">
        <f t="shared" si="315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 t="shared" si="312"/>
        <v>41883.665972222225</v>
      </c>
      <c r="K3363">
        <v>1408062990</v>
      </c>
      <c r="L3363" s="10">
        <f t="shared" si="313"/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314"/>
        <v>1.1346000000000001</v>
      </c>
      <c r="R3363" s="8">
        <f t="shared" si="315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 t="shared" si="312"/>
        <v>42070.204861111109</v>
      </c>
      <c r="K3364">
        <v>1424484717</v>
      </c>
      <c r="L3364" s="10">
        <f t="shared" si="313"/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314"/>
        <v>2.1800000000000002</v>
      </c>
      <c r="R3364" s="8">
        <f t="shared" si="315"/>
        <v>54.5</v>
      </c>
      <c r="S3364" t="str">
        <f t="shared" si="316"/>
        <v>theater</v>
      </c>
      <c r="T3364" t="str">
        <f t="shared" si="317"/>
        <v>plays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 t="shared" si="312"/>
        <v>41870.666666666664</v>
      </c>
      <c r="K3365">
        <v>1406831445</v>
      </c>
      <c r="L3365" s="10">
        <f t="shared" si="313"/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314"/>
        <v>1.0141935483870967</v>
      </c>
      <c r="R3365" s="8">
        <f t="shared" si="315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0">
        <f t="shared" si="312"/>
        <v>42444.875</v>
      </c>
      <c r="K3366">
        <v>1456183649</v>
      </c>
      <c r="L3366" s="10">
        <f t="shared" si="313"/>
        <v>42444.875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314"/>
        <v>1.0593333333333332</v>
      </c>
      <c r="R3366" s="8">
        <f t="shared" si="315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 t="shared" si="312"/>
        <v>42351.101759259262</v>
      </c>
      <c r="K3367">
        <v>1447381592</v>
      </c>
      <c r="L3367" s="10">
        <f t="shared" si="313"/>
        <v>42351.101759259262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314"/>
        <v>1.04</v>
      </c>
      <c r="R3367" s="8">
        <f t="shared" si="315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 t="shared" si="312"/>
        <v>42137.067557870367</v>
      </c>
      <c r="K3368">
        <v>1428889037</v>
      </c>
      <c r="L3368" s="10">
        <f t="shared" si="313"/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314"/>
        <v>2.21</v>
      </c>
      <c r="R3368" s="8">
        <f t="shared" si="315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0">
        <f t="shared" si="312"/>
        <v>42217.933958333335</v>
      </c>
      <c r="K3369">
        <v>1436307894</v>
      </c>
      <c r="L3369" s="10">
        <f t="shared" si="313"/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314"/>
        <v>1.1866666666666668</v>
      </c>
      <c r="R3369" s="8">
        <f t="shared" si="315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 t="shared" si="312"/>
        <v>42005.208333333328</v>
      </c>
      <c r="K3370">
        <v>1416977259</v>
      </c>
      <c r="L3370" s="10">
        <f t="shared" si="313"/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314"/>
        <v>1.046</v>
      </c>
      <c r="R3370" s="8">
        <f t="shared" si="315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0">
        <f t="shared" si="312"/>
        <v>42750.041435185187</v>
      </c>
      <c r="K3371">
        <v>1479257980</v>
      </c>
      <c r="L3371" s="10">
        <f t="shared" si="313"/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314"/>
        <v>1.0389999999999999</v>
      </c>
      <c r="R3371" s="8">
        <f t="shared" si="315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 t="shared" si="312"/>
        <v>42721.333333333328</v>
      </c>
      <c r="K3372">
        <v>1479283285</v>
      </c>
      <c r="L3372" s="10">
        <f t="shared" si="313"/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314"/>
        <v>1.1773333333333333</v>
      </c>
      <c r="R3372" s="8">
        <f t="shared" si="315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 t="shared" si="312"/>
        <v>42340.874594907407</v>
      </c>
      <c r="K3373">
        <v>1446670765</v>
      </c>
      <c r="L3373" s="10">
        <f t="shared" si="313"/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314"/>
        <v>1.385</v>
      </c>
      <c r="R3373" s="8">
        <f t="shared" si="315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 t="shared" si="312"/>
        <v>41876.207638888889</v>
      </c>
      <c r="K3374">
        <v>1407157756</v>
      </c>
      <c r="L3374" s="10">
        <f t="shared" si="313"/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314"/>
        <v>1.0349999999999999</v>
      </c>
      <c r="R3374" s="8">
        <f t="shared" si="315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0">
        <f t="shared" si="312"/>
        <v>42203.666666666672</v>
      </c>
      <c r="K3375">
        <v>1435177840</v>
      </c>
      <c r="L3375" s="10">
        <f t="shared" si="313"/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314"/>
        <v>1.0024999999999999</v>
      </c>
      <c r="R3375" s="8">
        <f t="shared" si="315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0">
        <f t="shared" si="312"/>
        <v>42305.731666666667</v>
      </c>
      <c r="K3376">
        <v>1443461616</v>
      </c>
      <c r="L3376" s="10">
        <f t="shared" si="313"/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314"/>
        <v>1.0657142857142856</v>
      </c>
      <c r="R3376" s="8">
        <f t="shared" si="315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0">
        <f t="shared" si="312"/>
        <v>41777.610798611109</v>
      </c>
      <c r="K3377">
        <v>1399387173</v>
      </c>
      <c r="L3377" s="10">
        <f t="shared" si="313"/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314"/>
        <v>1</v>
      </c>
      <c r="R3377" s="8">
        <f t="shared" si="315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 t="shared" si="312"/>
        <v>42119.659652777773</v>
      </c>
      <c r="K3378">
        <v>1424796594</v>
      </c>
      <c r="L3378" s="10">
        <f t="shared" si="313"/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314"/>
        <v>1.0001249999999999</v>
      </c>
      <c r="R3378" s="8">
        <f t="shared" si="315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0">
        <f t="shared" si="312"/>
        <v>42083.705555555556</v>
      </c>
      <c r="K3379">
        <v>1424280899</v>
      </c>
      <c r="L3379" s="10">
        <f t="shared" si="313"/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314"/>
        <v>1.0105</v>
      </c>
      <c r="R3379" s="8">
        <f t="shared" si="315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0">
        <f t="shared" si="312"/>
        <v>41882.547222222223</v>
      </c>
      <c r="K3380">
        <v>1407400306</v>
      </c>
      <c r="L3380" s="10">
        <f t="shared" si="313"/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314"/>
        <v>1.0763636363636364</v>
      </c>
      <c r="R3380" s="8">
        <f t="shared" si="315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0">
        <f t="shared" si="312"/>
        <v>42242.958333333328</v>
      </c>
      <c r="K3381">
        <v>1439122800</v>
      </c>
      <c r="L3381" s="10">
        <f t="shared" si="313"/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314"/>
        <v>1.0365</v>
      </c>
      <c r="R3381" s="8">
        <f t="shared" si="315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 t="shared" si="312"/>
        <v>41972.995115740734</v>
      </c>
      <c r="K3382">
        <v>1414277578</v>
      </c>
      <c r="L3382" s="10">
        <f t="shared" si="313"/>
        <v>41972.995115740734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314"/>
        <v>1.0443333333333333</v>
      </c>
      <c r="R3382" s="8">
        <f t="shared" si="315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 t="shared" si="312"/>
        <v>42074.143321759257</v>
      </c>
      <c r="K3383">
        <v>1423455983</v>
      </c>
      <c r="L3383" s="10">
        <f t="shared" si="313"/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314"/>
        <v>1.0225</v>
      </c>
      <c r="R3383" s="8">
        <f t="shared" si="315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0">
        <f t="shared" si="312"/>
        <v>42583.957638888889</v>
      </c>
      <c r="K3384">
        <v>1467973256</v>
      </c>
      <c r="L3384" s="10">
        <f t="shared" si="313"/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314"/>
        <v>1.0074285714285713</v>
      </c>
      <c r="R3384" s="8">
        <f t="shared" si="315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 t="shared" si="312"/>
        <v>42544.782638888893</v>
      </c>
      <c r="K3385">
        <v>1464979620</v>
      </c>
      <c r="L3385" s="10">
        <f t="shared" si="313"/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314"/>
        <v>1.1171428571428572</v>
      </c>
      <c r="R3385" s="8">
        <f t="shared" si="315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 t="shared" si="312"/>
        <v>42329.125</v>
      </c>
      <c r="K3386">
        <v>1444874768</v>
      </c>
      <c r="L3386" s="10">
        <f t="shared" si="313"/>
        <v>42329.125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314"/>
        <v>1.0001100000000001</v>
      </c>
      <c r="R3386" s="8">
        <f t="shared" si="315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 t="shared" si="312"/>
        <v>41983.8675</v>
      </c>
      <c r="K3387">
        <v>1415652552</v>
      </c>
      <c r="L3387" s="10">
        <f t="shared" si="313"/>
        <v>41983.8675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314"/>
        <v>1</v>
      </c>
      <c r="R3387" s="8">
        <f t="shared" si="315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 t="shared" si="312"/>
        <v>41976.644745370373</v>
      </c>
      <c r="K3388">
        <v>1415028506</v>
      </c>
      <c r="L3388" s="10">
        <f t="shared" si="313"/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314"/>
        <v>1.05</v>
      </c>
      <c r="R3388" s="8">
        <f t="shared" si="315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 t="shared" si="312"/>
        <v>41987.762592592597</v>
      </c>
      <c r="K3389">
        <v>1415125088</v>
      </c>
      <c r="L3389" s="10">
        <f t="shared" si="313"/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314"/>
        <v>1.1686666666666667</v>
      </c>
      <c r="R3389" s="8">
        <f t="shared" si="315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0">
        <f t="shared" si="312"/>
        <v>42173.461122685185</v>
      </c>
      <c r="K3390">
        <v>1432033441</v>
      </c>
      <c r="L3390" s="10">
        <f t="shared" si="313"/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314"/>
        <v>1.038</v>
      </c>
      <c r="R3390" s="8">
        <f t="shared" si="315"/>
        <v>34.6</v>
      </c>
      <c r="S3390" t="str">
        <f t="shared" si="316"/>
        <v>theater</v>
      </c>
      <c r="T3390" t="str">
        <f t="shared" si="317"/>
        <v>plays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 t="shared" si="312"/>
        <v>42524.563449074078</v>
      </c>
      <c r="K3391">
        <v>1462368682</v>
      </c>
      <c r="L3391" s="10">
        <f t="shared" si="313"/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314"/>
        <v>1.145</v>
      </c>
      <c r="R3391" s="8">
        <f t="shared" si="315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 t="shared" si="312"/>
        <v>41830.774826388886</v>
      </c>
      <c r="K3392">
        <v>1403721345</v>
      </c>
      <c r="L3392" s="10">
        <f t="shared" si="313"/>
        <v>41830.774826388886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314"/>
        <v>1.024</v>
      </c>
      <c r="R3392" s="8">
        <f t="shared" si="315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 t="shared" si="312"/>
        <v>41859.936111111114</v>
      </c>
      <c r="K3393">
        <v>1404997548</v>
      </c>
      <c r="L3393" s="10">
        <f t="shared" si="313"/>
        <v>41859.936111111114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314"/>
        <v>2.23</v>
      </c>
      <c r="R3393" s="8">
        <f t="shared" si="315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0">
        <f t="shared" si="312"/>
        <v>42496.845543981486</v>
      </c>
      <c r="K3394">
        <v>1458245855</v>
      </c>
      <c r="L3394" s="10">
        <f t="shared" si="313"/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6">
        <f t="shared" si="314"/>
        <v>1</v>
      </c>
      <c r="R3394" s="8">
        <f t="shared" si="315"/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 t="shared" ref="J3395:J3458" si="318">I3395/60/60/24 + DATE(1970,1,1)</f>
        <v>41949.031944444447</v>
      </c>
      <c r="K3395">
        <v>1413065230</v>
      </c>
      <c r="L3395" s="10">
        <f t="shared" ref="L3395:L3458" si="319">I3395/60/60/24 + DATE(1970,1,1)</f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6">
        <f t="shared" ref="Q3395:Q3458" si="320">E3395/D3395</f>
        <v>1.0580000000000001</v>
      </c>
      <c r="R3395" s="8">
        <f t="shared" ref="R3395:R3458" si="321">IFERROR(E3395/N3395,0)</f>
        <v>36.06818181818182</v>
      </c>
      <c r="S3395" t="str">
        <f t="shared" ref="S3395:S3458" si="322">LEFT(P3395,SEARCH("/",P3395)-1)</f>
        <v>theater</v>
      </c>
      <c r="T3395" t="str">
        <f t="shared" ref="T3395:T3458" si="323">RIGHT(P3395,LEN(P3395)-SEARCH("/",P3395))</f>
        <v>plays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0">
        <f t="shared" si="318"/>
        <v>41847.59542824074</v>
      </c>
      <c r="K3396">
        <v>1403878645</v>
      </c>
      <c r="L3396" s="10">
        <f t="shared" si="319"/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6">
        <f t="shared" si="320"/>
        <v>1.4236363636363636</v>
      </c>
      <c r="R3396" s="8">
        <f t="shared" si="321"/>
        <v>29</v>
      </c>
      <c r="S3396" t="str">
        <f t="shared" si="322"/>
        <v>theater</v>
      </c>
      <c r="T3396" t="str">
        <f t="shared" si="323"/>
        <v>plays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0">
        <f t="shared" si="318"/>
        <v>42154.756944444445</v>
      </c>
      <c r="K3397">
        <v>1431795944</v>
      </c>
      <c r="L3397" s="10">
        <f t="shared" si="319"/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320"/>
        <v>1.84</v>
      </c>
      <c r="R3397" s="8">
        <f t="shared" si="321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 t="shared" si="318"/>
        <v>41791.165972222225</v>
      </c>
      <c r="K3398">
        <v>1399286589</v>
      </c>
      <c r="L3398" s="10">
        <f t="shared" si="319"/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320"/>
        <v>1.0433333333333332</v>
      </c>
      <c r="R3398" s="8">
        <f t="shared" si="321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0">
        <f t="shared" si="318"/>
        <v>42418.916666666672</v>
      </c>
      <c r="K3399">
        <v>1452338929</v>
      </c>
      <c r="L3399" s="10">
        <f t="shared" si="319"/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320"/>
        <v>1.1200000000000001</v>
      </c>
      <c r="R3399" s="8">
        <f t="shared" si="321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 t="shared" si="318"/>
        <v>41964.708333333328</v>
      </c>
      <c r="K3400">
        <v>1414605776</v>
      </c>
      <c r="L3400" s="10">
        <f t="shared" si="319"/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320"/>
        <v>1.1107499999999999</v>
      </c>
      <c r="R3400" s="8">
        <f t="shared" si="321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0">
        <f t="shared" si="318"/>
        <v>42056.920428240745</v>
      </c>
      <c r="K3401">
        <v>1421964325</v>
      </c>
      <c r="L3401" s="10">
        <f t="shared" si="319"/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320"/>
        <v>1.0375000000000001</v>
      </c>
      <c r="R3401" s="8">
        <f t="shared" si="321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 t="shared" si="318"/>
        <v>41879.953865740739</v>
      </c>
      <c r="K3402">
        <v>1405378414</v>
      </c>
      <c r="L3402" s="10">
        <f t="shared" si="319"/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320"/>
        <v>1.0041</v>
      </c>
      <c r="R3402" s="8">
        <f t="shared" si="321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 t="shared" si="318"/>
        <v>42223.723912037036</v>
      </c>
      <c r="K3403">
        <v>1436376146</v>
      </c>
      <c r="L3403" s="10">
        <f t="shared" si="319"/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320"/>
        <v>1.0186206896551724</v>
      </c>
      <c r="R3403" s="8">
        <f t="shared" si="321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 t="shared" si="318"/>
        <v>42320.104861111111</v>
      </c>
      <c r="K3404">
        <v>1444747843</v>
      </c>
      <c r="L3404" s="10">
        <f t="shared" si="319"/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320"/>
        <v>1.0976666666666666</v>
      </c>
      <c r="R3404" s="8">
        <f t="shared" si="321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0">
        <f t="shared" si="318"/>
        <v>42180.462083333332</v>
      </c>
      <c r="K3405">
        <v>1432638324</v>
      </c>
      <c r="L3405" s="10">
        <f t="shared" si="319"/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320"/>
        <v>1</v>
      </c>
      <c r="R3405" s="8">
        <f t="shared" si="321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 t="shared" si="318"/>
        <v>42172.503495370373</v>
      </c>
      <c r="K3406">
        <v>1432814702</v>
      </c>
      <c r="L3406" s="10">
        <f t="shared" si="319"/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320"/>
        <v>1.22</v>
      </c>
      <c r="R3406" s="8">
        <f t="shared" si="321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0">
        <f t="shared" si="318"/>
        <v>42430.999305555553</v>
      </c>
      <c r="K3407">
        <v>1455063886</v>
      </c>
      <c r="L3407" s="10">
        <f t="shared" si="319"/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320"/>
        <v>1.3757142857142857</v>
      </c>
      <c r="R3407" s="8">
        <f t="shared" si="321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 t="shared" si="318"/>
        <v>41836.492777777778</v>
      </c>
      <c r="K3408">
        <v>1401623376</v>
      </c>
      <c r="L3408" s="10">
        <f t="shared" si="319"/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320"/>
        <v>1.0031000000000001</v>
      </c>
      <c r="R3408" s="8">
        <f t="shared" si="321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0">
        <f t="shared" si="318"/>
        <v>41826.422326388885</v>
      </c>
      <c r="K3409">
        <v>1402049289</v>
      </c>
      <c r="L3409" s="10">
        <f t="shared" si="319"/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320"/>
        <v>1.071</v>
      </c>
      <c r="R3409" s="8">
        <f t="shared" si="321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 t="shared" si="318"/>
        <v>41838.991944444446</v>
      </c>
      <c r="K3410">
        <v>1403135304</v>
      </c>
      <c r="L3410" s="10">
        <f t="shared" si="319"/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320"/>
        <v>2.11</v>
      </c>
      <c r="R3410" s="8">
        <f t="shared" si="321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0">
        <f t="shared" si="318"/>
        <v>42582.873611111107</v>
      </c>
      <c r="K3411">
        <v>1466710358</v>
      </c>
      <c r="L3411" s="10">
        <f t="shared" si="319"/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320"/>
        <v>1.236</v>
      </c>
      <c r="R3411" s="8">
        <f t="shared" si="321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 t="shared" si="318"/>
        <v>42527.291666666672</v>
      </c>
      <c r="K3412">
        <v>1462841990</v>
      </c>
      <c r="L3412" s="10">
        <f t="shared" si="319"/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320"/>
        <v>1.085</v>
      </c>
      <c r="R3412" s="8">
        <f t="shared" si="321"/>
        <v>81.375</v>
      </c>
      <c r="S3412" t="str">
        <f t="shared" si="322"/>
        <v>theater</v>
      </c>
      <c r="T3412" t="str">
        <f t="shared" si="323"/>
        <v>plays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 t="shared" si="318"/>
        <v>42285.022824074069</v>
      </c>
      <c r="K3413">
        <v>1442536372</v>
      </c>
      <c r="L3413" s="10">
        <f t="shared" si="319"/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320"/>
        <v>1.0356666666666667</v>
      </c>
      <c r="R3413" s="8">
        <f t="shared" si="321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0">
        <f t="shared" si="318"/>
        <v>41909.959050925929</v>
      </c>
      <c r="K3414">
        <v>1409266862</v>
      </c>
      <c r="L3414" s="10">
        <f t="shared" si="319"/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320"/>
        <v>1</v>
      </c>
      <c r="R3414" s="8">
        <f t="shared" si="321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 t="shared" si="318"/>
        <v>42063.207638888889</v>
      </c>
      <c r="K3415">
        <v>1424280938</v>
      </c>
      <c r="L3415" s="10">
        <f t="shared" si="319"/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320"/>
        <v>1.3</v>
      </c>
      <c r="R3415" s="8">
        <f t="shared" si="321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 t="shared" si="318"/>
        <v>42705.332638888889</v>
      </c>
      <c r="K3416">
        <v>1478030325</v>
      </c>
      <c r="L3416" s="10">
        <f t="shared" si="319"/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320"/>
        <v>1.0349999999999999</v>
      </c>
      <c r="R3416" s="8">
        <f t="shared" si="321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 t="shared" si="318"/>
        <v>42477.979166666672</v>
      </c>
      <c r="K3417">
        <v>1459999656</v>
      </c>
      <c r="L3417" s="10">
        <f t="shared" si="319"/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320"/>
        <v>1</v>
      </c>
      <c r="R3417" s="8">
        <f t="shared" si="321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0">
        <f t="shared" si="318"/>
        <v>42117.770833333328</v>
      </c>
      <c r="K3418">
        <v>1427363645</v>
      </c>
      <c r="L3418" s="10">
        <f t="shared" si="319"/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320"/>
        <v>1.196</v>
      </c>
      <c r="R3418" s="8">
        <f t="shared" si="321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 t="shared" si="318"/>
        <v>41938.029861111114</v>
      </c>
      <c r="K3419">
        <v>1410558948</v>
      </c>
      <c r="L3419" s="10">
        <f t="shared" si="319"/>
        <v>41938.029861111114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320"/>
        <v>1.0000058823529412</v>
      </c>
      <c r="R3419" s="8">
        <f t="shared" si="321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 t="shared" si="318"/>
        <v>41782.83457175926</v>
      </c>
      <c r="K3420">
        <v>1398283307</v>
      </c>
      <c r="L3420" s="10">
        <f t="shared" si="319"/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320"/>
        <v>1.00875</v>
      </c>
      <c r="R3420" s="8">
        <f t="shared" si="321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0">
        <f t="shared" si="318"/>
        <v>42466.895833333328</v>
      </c>
      <c r="K3421">
        <v>1458416585</v>
      </c>
      <c r="L3421" s="10">
        <f t="shared" si="319"/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320"/>
        <v>1.0654545454545454</v>
      </c>
      <c r="R3421" s="8">
        <f t="shared" si="321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0">
        <f t="shared" si="318"/>
        <v>42414</v>
      </c>
      <c r="K3422">
        <v>1454638202</v>
      </c>
      <c r="L3422" s="10">
        <f t="shared" si="319"/>
        <v>42414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320"/>
        <v>1.38</v>
      </c>
      <c r="R3422" s="8">
        <f t="shared" si="321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 t="shared" si="318"/>
        <v>42067.791238425925</v>
      </c>
      <c r="K3423">
        <v>1422903563</v>
      </c>
      <c r="L3423" s="10">
        <f t="shared" si="319"/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320"/>
        <v>1.0115000000000001</v>
      </c>
      <c r="R3423" s="8">
        <f t="shared" si="321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0">
        <f t="shared" si="318"/>
        <v>42352</v>
      </c>
      <c r="K3424">
        <v>1447594176</v>
      </c>
      <c r="L3424" s="10">
        <f t="shared" si="319"/>
        <v>42352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320"/>
        <v>1.091</v>
      </c>
      <c r="R3424" s="8">
        <f t="shared" si="321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 t="shared" si="318"/>
        <v>42118.911354166667</v>
      </c>
      <c r="K3425">
        <v>1427320341</v>
      </c>
      <c r="L3425" s="10">
        <f t="shared" si="319"/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320"/>
        <v>1.4</v>
      </c>
      <c r="R3425" s="8">
        <f t="shared" si="321"/>
        <v>35</v>
      </c>
      <c r="S3425" t="str">
        <f t="shared" si="322"/>
        <v>theater</v>
      </c>
      <c r="T3425" t="str">
        <f t="shared" si="323"/>
        <v>plays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 t="shared" si="318"/>
        <v>42040.290972222225</v>
      </c>
      <c r="K3426">
        <v>1421252084</v>
      </c>
      <c r="L3426" s="10">
        <f t="shared" si="319"/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320"/>
        <v>1.0358333333333334</v>
      </c>
      <c r="R3426" s="8">
        <f t="shared" si="321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 t="shared" si="318"/>
        <v>41916.617314814815</v>
      </c>
      <c r="K3427">
        <v>1409669336</v>
      </c>
      <c r="L3427" s="10">
        <f t="shared" si="319"/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320"/>
        <v>1.0297033333333332</v>
      </c>
      <c r="R3427" s="8">
        <f t="shared" si="321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 t="shared" si="318"/>
        <v>41903.083333333336</v>
      </c>
      <c r="K3428">
        <v>1409620903</v>
      </c>
      <c r="L3428" s="10">
        <f t="shared" si="319"/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320"/>
        <v>1.0813333333333333</v>
      </c>
      <c r="R3428" s="8">
        <f t="shared" si="321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0">
        <f t="shared" si="318"/>
        <v>41822.645277777774</v>
      </c>
      <c r="K3429">
        <v>1401722952</v>
      </c>
      <c r="L3429" s="10">
        <f t="shared" si="319"/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320"/>
        <v>1</v>
      </c>
      <c r="R3429" s="8">
        <f t="shared" si="321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0">
        <f t="shared" si="318"/>
        <v>42063.708333333328</v>
      </c>
      <c r="K3430">
        <v>1422983847</v>
      </c>
      <c r="L3430" s="10">
        <f t="shared" si="319"/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320"/>
        <v>1.0275000000000001</v>
      </c>
      <c r="R3430" s="8">
        <f t="shared" si="321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0">
        <f t="shared" si="318"/>
        <v>42676.021539351852</v>
      </c>
      <c r="K3431">
        <v>1476837061</v>
      </c>
      <c r="L3431" s="10">
        <f t="shared" si="319"/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320"/>
        <v>1.3</v>
      </c>
      <c r="R3431" s="8">
        <f t="shared" si="321"/>
        <v>16.25</v>
      </c>
      <c r="S3431" t="str">
        <f t="shared" si="322"/>
        <v>theater</v>
      </c>
      <c r="T3431" t="str">
        <f t="shared" si="323"/>
        <v>plays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0">
        <f t="shared" si="318"/>
        <v>41850.945613425924</v>
      </c>
      <c r="K3432">
        <v>1404168101</v>
      </c>
      <c r="L3432" s="10">
        <f t="shared" si="319"/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320"/>
        <v>1.0854949999999999</v>
      </c>
      <c r="R3432" s="8">
        <f t="shared" si="321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 t="shared" si="318"/>
        <v>41869.730937500004</v>
      </c>
      <c r="K3433">
        <v>1405791153</v>
      </c>
      <c r="L3433" s="10">
        <f t="shared" si="319"/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320"/>
        <v>1</v>
      </c>
      <c r="R3433" s="8">
        <f t="shared" si="321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 t="shared" si="318"/>
        <v>42405.916666666672</v>
      </c>
      <c r="K3434">
        <v>1452520614</v>
      </c>
      <c r="L3434" s="10">
        <f t="shared" si="319"/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320"/>
        <v>1.0965</v>
      </c>
      <c r="R3434" s="8">
        <f t="shared" si="321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 t="shared" si="318"/>
        <v>41807.125</v>
      </c>
      <c r="K3435">
        <v>1400290255</v>
      </c>
      <c r="L3435" s="10">
        <f t="shared" si="319"/>
        <v>41807.125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320"/>
        <v>1.0026315789473683</v>
      </c>
      <c r="R3435" s="8">
        <f t="shared" si="321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 t="shared" si="318"/>
        <v>41830.380428240744</v>
      </c>
      <c r="K3436">
        <v>1402391269</v>
      </c>
      <c r="L3436" s="10">
        <f t="shared" si="319"/>
        <v>41830.380428240744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320"/>
        <v>1.0555000000000001</v>
      </c>
      <c r="R3436" s="8">
        <f t="shared" si="321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 t="shared" si="318"/>
        <v>42589.125</v>
      </c>
      <c r="K3437">
        <v>1469112493</v>
      </c>
      <c r="L3437" s="10">
        <f t="shared" si="319"/>
        <v>42589.125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320"/>
        <v>1.1200000000000001</v>
      </c>
      <c r="R3437" s="8">
        <f t="shared" si="321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 t="shared" si="318"/>
        <v>41872.686111111114</v>
      </c>
      <c r="K3438">
        <v>1406811593</v>
      </c>
      <c r="L3438" s="10">
        <f t="shared" si="319"/>
        <v>41872.686111111114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320"/>
        <v>1.0589999999999999</v>
      </c>
      <c r="R3438" s="8">
        <f t="shared" si="321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 t="shared" si="318"/>
        <v>42235.710879629631</v>
      </c>
      <c r="K3439">
        <v>1437411820</v>
      </c>
      <c r="L3439" s="10">
        <f t="shared" si="319"/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320"/>
        <v>1.01</v>
      </c>
      <c r="R3439" s="8">
        <f t="shared" si="321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0">
        <f t="shared" si="318"/>
        <v>42126.875</v>
      </c>
      <c r="K3440">
        <v>1428358567</v>
      </c>
      <c r="L3440" s="10">
        <f t="shared" si="319"/>
        <v>42126.875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320"/>
        <v>1.042</v>
      </c>
      <c r="R3440" s="8">
        <f t="shared" si="321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 t="shared" si="318"/>
        <v>42388.207638888889</v>
      </c>
      <c r="K3441">
        <v>1452030730</v>
      </c>
      <c r="L3441" s="10">
        <f t="shared" si="319"/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320"/>
        <v>1.3467833333333334</v>
      </c>
      <c r="R3441" s="8">
        <f t="shared" si="321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 t="shared" si="318"/>
        <v>41831.677083333336</v>
      </c>
      <c r="K3442">
        <v>1403146628</v>
      </c>
      <c r="L3442" s="10">
        <f t="shared" si="319"/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320"/>
        <v>1.052184</v>
      </c>
      <c r="R3442" s="8">
        <f t="shared" si="321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 t="shared" si="318"/>
        <v>42321.845138888893</v>
      </c>
      <c r="K3443">
        <v>1445077121</v>
      </c>
      <c r="L3443" s="10">
        <f t="shared" si="319"/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320"/>
        <v>1.026</v>
      </c>
      <c r="R3443" s="8">
        <f t="shared" si="321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 t="shared" si="318"/>
        <v>42154.841111111105</v>
      </c>
      <c r="K3444">
        <v>1430424672</v>
      </c>
      <c r="L3444" s="10">
        <f t="shared" si="319"/>
        <v>42154.841111111105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320"/>
        <v>1</v>
      </c>
      <c r="R3444" s="8">
        <f t="shared" si="321"/>
        <v>31.25</v>
      </c>
      <c r="S3444" t="str">
        <f t="shared" si="322"/>
        <v>theater</v>
      </c>
      <c r="T3444" t="str">
        <f t="shared" si="323"/>
        <v>plays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 t="shared" si="318"/>
        <v>41891.524837962963</v>
      </c>
      <c r="K3445">
        <v>1407674146</v>
      </c>
      <c r="L3445" s="10">
        <f t="shared" si="319"/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320"/>
        <v>1.855</v>
      </c>
      <c r="R3445" s="8">
        <f t="shared" si="321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0">
        <f t="shared" si="318"/>
        <v>42529.582638888889</v>
      </c>
      <c r="K3446">
        <v>1464677986</v>
      </c>
      <c r="L3446" s="10">
        <f t="shared" si="319"/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320"/>
        <v>2.89</v>
      </c>
      <c r="R3446" s="8">
        <f t="shared" si="321"/>
        <v>43.35</v>
      </c>
      <c r="S3446" t="str">
        <f t="shared" si="322"/>
        <v>theater</v>
      </c>
      <c r="T3446" t="str">
        <f t="shared" si="323"/>
        <v>plays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0">
        <f t="shared" si="318"/>
        <v>42300.530509259261</v>
      </c>
      <c r="K3447">
        <v>1443185036</v>
      </c>
      <c r="L3447" s="10">
        <f t="shared" si="319"/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320"/>
        <v>1</v>
      </c>
      <c r="R3447" s="8">
        <f t="shared" si="321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0">
        <f t="shared" si="318"/>
        <v>42040.513888888891</v>
      </c>
      <c r="K3448">
        <v>1421092725</v>
      </c>
      <c r="L3448" s="10">
        <f t="shared" si="319"/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320"/>
        <v>1.0820000000000001</v>
      </c>
      <c r="R3448" s="8">
        <f t="shared" si="321"/>
        <v>43.28</v>
      </c>
      <c r="S3448" t="str">
        <f t="shared" si="322"/>
        <v>theater</v>
      </c>
      <c r="T3448" t="str">
        <f t="shared" si="323"/>
        <v>plays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 t="shared" si="318"/>
        <v>42447.847361111111</v>
      </c>
      <c r="K3449">
        <v>1454448012</v>
      </c>
      <c r="L3449" s="10">
        <f t="shared" si="319"/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320"/>
        <v>1.0780000000000001</v>
      </c>
      <c r="R3449" s="8">
        <f t="shared" si="321"/>
        <v>77</v>
      </c>
      <c r="S3449" t="str">
        <f t="shared" si="322"/>
        <v>theater</v>
      </c>
      <c r="T3449" t="str">
        <f t="shared" si="323"/>
        <v>plays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 t="shared" si="318"/>
        <v>41990.119085648148</v>
      </c>
      <c r="K3450">
        <v>1416192689</v>
      </c>
      <c r="L3450" s="10">
        <f t="shared" si="319"/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320"/>
        <v>1.0976190476190477</v>
      </c>
      <c r="R3450" s="8">
        <f t="shared" si="321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 t="shared" si="318"/>
        <v>42560.166666666672</v>
      </c>
      <c r="K3451">
        <v>1465607738</v>
      </c>
      <c r="L3451" s="10">
        <f t="shared" si="319"/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320"/>
        <v>1.70625</v>
      </c>
      <c r="R3451" s="8">
        <f t="shared" si="321"/>
        <v>68.25</v>
      </c>
      <c r="S3451" t="str">
        <f t="shared" si="322"/>
        <v>theater</v>
      </c>
      <c r="T3451" t="str">
        <f t="shared" si="323"/>
        <v>plays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0">
        <f t="shared" si="318"/>
        <v>42096.662858796291</v>
      </c>
      <c r="K3452">
        <v>1422809671</v>
      </c>
      <c r="L3452" s="10">
        <f t="shared" si="319"/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320"/>
        <v>1.52</v>
      </c>
      <c r="R3452" s="8">
        <f t="shared" si="321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 t="shared" si="318"/>
        <v>42115.723692129628</v>
      </c>
      <c r="K3453">
        <v>1427304127</v>
      </c>
      <c r="L3453" s="10">
        <f t="shared" si="319"/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320"/>
        <v>1.0123076923076924</v>
      </c>
      <c r="R3453" s="8">
        <f t="shared" si="321"/>
        <v>41.125</v>
      </c>
      <c r="S3453" t="str">
        <f t="shared" si="322"/>
        <v>theater</v>
      </c>
      <c r="T3453" t="str">
        <f t="shared" si="323"/>
        <v>plays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 t="shared" si="318"/>
        <v>41843.165972222225</v>
      </c>
      <c r="K3454">
        <v>1404141626</v>
      </c>
      <c r="L3454" s="10">
        <f t="shared" si="319"/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320"/>
        <v>1.532</v>
      </c>
      <c r="R3454" s="8">
        <f t="shared" si="321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0">
        <f t="shared" si="318"/>
        <v>42595.97865740741</v>
      </c>
      <c r="K3455">
        <v>1465946956</v>
      </c>
      <c r="L3455" s="10">
        <f t="shared" si="319"/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320"/>
        <v>1.2833333333333334</v>
      </c>
      <c r="R3455" s="8">
        <f t="shared" si="321"/>
        <v>27.5</v>
      </c>
      <c r="S3455" t="str">
        <f t="shared" si="322"/>
        <v>theater</v>
      </c>
      <c r="T3455" t="str">
        <f t="shared" si="323"/>
        <v>plays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0">
        <f t="shared" si="318"/>
        <v>41851.698599537034</v>
      </c>
      <c r="K3456">
        <v>1404233159</v>
      </c>
      <c r="L3456" s="10">
        <f t="shared" si="319"/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320"/>
        <v>1.0071428571428571</v>
      </c>
      <c r="R3456" s="8">
        <f t="shared" si="321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 t="shared" si="318"/>
        <v>42656.7503125</v>
      </c>
      <c r="K3457">
        <v>1473789627</v>
      </c>
      <c r="L3457" s="10">
        <f t="shared" si="319"/>
        <v>42656.7503125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320"/>
        <v>1.0065</v>
      </c>
      <c r="R3457" s="8">
        <f t="shared" si="321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 t="shared" si="318"/>
        <v>41852.290972222225</v>
      </c>
      <c r="K3458">
        <v>1404190567</v>
      </c>
      <c r="L3458" s="10">
        <f t="shared" si="319"/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6">
        <f t="shared" si="320"/>
        <v>1.913</v>
      </c>
      <c r="R3458" s="8">
        <f t="shared" si="321"/>
        <v>358.6875</v>
      </c>
      <c r="S3458" t="str">
        <f t="shared" si="322"/>
        <v>theater</v>
      </c>
      <c r="T3458" t="str">
        <f t="shared" si="323"/>
        <v>plays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 t="shared" ref="J3459:J3522" si="324">I3459/60/60/24 + DATE(1970,1,1)</f>
        <v>42047.249305555553</v>
      </c>
      <c r="K3459">
        <v>1421081857</v>
      </c>
      <c r="L3459" s="10">
        <f t="shared" ref="L3459:L3522" si="325">I3459/60/60/24 + DATE(1970,1,1)</f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6">
        <f t="shared" ref="Q3459:Q3522" si="326">E3459/D3459</f>
        <v>1.4019999999999999</v>
      </c>
      <c r="R3459" s="8">
        <f t="shared" ref="R3459:R3522" si="327">IFERROR(E3459/N3459,0)</f>
        <v>50.981818181818184</v>
      </c>
      <c r="S3459" t="str">
        <f t="shared" ref="S3459:S3522" si="328">LEFT(P3459,SEARCH("/",P3459)-1)</f>
        <v>theater</v>
      </c>
      <c r="T3459" t="str">
        <f t="shared" ref="T3459:T3522" si="329">RIGHT(P3459,LEN(P3459)-SEARCH("/",P3459))</f>
        <v>plays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 t="shared" si="324"/>
        <v>42038.185416666667</v>
      </c>
      <c r="K3460">
        <v>1420606303</v>
      </c>
      <c r="L3460" s="10">
        <f t="shared" si="325"/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6">
        <f t="shared" si="326"/>
        <v>1.2433537832310839</v>
      </c>
      <c r="R3460" s="8">
        <f t="shared" si="327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0">
        <f t="shared" si="324"/>
        <v>42510.479861111111</v>
      </c>
      <c r="K3461">
        <v>1461151860</v>
      </c>
      <c r="L3461" s="10">
        <f t="shared" si="325"/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326"/>
        <v>1.262</v>
      </c>
      <c r="R3461" s="8">
        <f t="shared" si="327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0">
        <f t="shared" si="324"/>
        <v>41866.527222222219</v>
      </c>
      <c r="K3462">
        <v>1406896752</v>
      </c>
      <c r="L3462" s="10">
        <f t="shared" si="325"/>
        <v>41866.527222222219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326"/>
        <v>1.9</v>
      </c>
      <c r="R3462" s="8">
        <f t="shared" si="327"/>
        <v>50</v>
      </c>
      <c r="S3462" t="str">
        <f t="shared" si="328"/>
        <v>theater</v>
      </c>
      <c r="T3462" t="str">
        <f t="shared" si="329"/>
        <v>plays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 t="shared" si="324"/>
        <v>42672.125</v>
      </c>
      <c r="K3463">
        <v>1475248279</v>
      </c>
      <c r="L3463" s="10">
        <f t="shared" si="325"/>
        <v>42672.125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326"/>
        <v>1.39</v>
      </c>
      <c r="R3463" s="8">
        <f t="shared" si="327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 t="shared" si="324"/>
        <v>42195.75</v>
      </c>
      <c r="K3464">
        <v>1435181628</v>
      </c>
      <c r="L3464" s="10">
        <f t="shared" si="325"/>
        <v>42195.75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326"/>
        <v>2.02</v>
      </c>
      <c r="R3464" s="8">
        <f t="shared" si="327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 t="shared" si="324"/>
        <v>42654.165972222225</v>
      </c>
      <c r="K3465">
        <v>1472594585</v>
      </c>
      <c r="L3465" s="10">
        <f t="shared" si="325"/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326"/>
        <v>1.0338000000000001</v>
      </c>
      <c r="R3465" s="8">
        <f t="shared" si="327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 t="shared" si="324"/>
        <v>42605.130057870367</v>
      </c>
      <c r="K3466">
        <v>1469329637</v>
      </c>
      <c r="L3466" s="10">
        <f t="shared" si="325"/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326"/>
        <v>1.023236</v>
      </c>
      <c r="R3466" s="8">
        <f t="shared" si="327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0">
        <f t="shared" si="324"/>
        <v>42225.666666666672</v>
      </c>
      <c r="K3467">
        <v>1436972472</v>
      </c>
      <c r="L3467" s="10">
        <f t="shared" si="325"/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326"/>
        <v>1.03</v>
      </c>
      <c r="R3467" s="8">
        <f t="shared" si="327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 t="shared" si="324"/>
        <v>42479.977430555555</v>
      </c>
      <c r="K3468">
        <v>1455928050</v>
      </c>
      <c r="L3468" s="10">
        <f t="shared" si="325"/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326"/>
        <v>1.2714285714285714</v>
      </c>
      <c r="R3468" s="8">
        <f t="shared" si="327"/>
        <v>72.950819672131146</v>
      </c>
      <c r="S3468" t="str">
        <f t="shared" si="328"/>
        <v>theater</v>
      </c>
      <c r="T3468" t="str">
        <f t="shared" si="329"/>
        <v>plays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 t="shared" si="324"/>
        <v>42083.630000000005</v>
      </c>
      <c r="K3469">
        <v>1424275632</v>
      </c>
      <c r="L3469" s="10">
        <f t="shared" si="325"/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326"/>
        <v>1.01</v>
      </c>
      <c r="R3469" s="8">
        <f t="shared" si="327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 t="shared" si="324"/>
        <v>42634.125</v>
      </c>
      <c r="K3470">
        <v>1471976529</v>
      </c>
      <c r="L3470" s="10">
        <f t="shared" si="325"/>
        <v>42634.125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326"/>
        <v>1.2178</v>
      </c>
      <c r="R3470" s="8">
        <f t="shared" si="327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 t="shared" si="324"/>
        <v>42488.641724537039</v>
      </c>
      <c r="K3471">
        <v>1459265045</v>
      </c>
      <c r="L3471" s="10">
        <f t="shared" si="325"/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326"/>
        <v>1.1339285714285714</v>
      </c>
      <c r="R3471" s="8">
        <f t="shared" si="327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 t="shared" si="324"/>
        <v>42566.901388888888</v>
      </c>
      <c r="K3472">
        <v>1465345902</v>
      </c>
      <c r="L3472" s="10">
        <f t="shared" si="325"/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326"/>
        <v>1.5</v>
      </c>
      <c r="R3472" s="8">
        <f t="shared" si="327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0">
        <f t="shared" si="324"/>
        <v>41882.833333333336</v>
      </c>
      <c r="K3473">
        <v>1405971690</v>
      </c>
      <c r="L3473" s="10">
        <f t="shared" si="325"/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326"/>
        <v>2.1459999999999999</v>
      </c>
      <c r="R3473" s="8">
        <f t="shared" si="327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 t="shared" si="324"/>
        <v>41949.249305555553</v>
      </c>
      <c r="K3474">
        <v>1413432331</v>
      </c>
      <c r="L3474" s="10">
        <f t="shared" si="325"/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326"/>
        <v>1.0205</v>
      </c>
      <c r="R3474" s="8">
        <f t="shared" si="327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 t="shared" si="324"/>
        <v>42083.852083333331</v>
      </c>
      <c r="K3475">
        <v>1425067296</v>
      </c>
      <c r="L3475" s="10">
        <f t="shared" si="325"/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326"/>
        <v>1</v>
      </c>
      <c r="R3475" s="8">
        <f t="shared" si="327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0">
        <f t="shared" si="324"/>
        <v>42571.501516203702</v>
      </c>
      <c r="K3476">
        <v>1466424131</v>
      </c>
      <c r="L3476" s="10">
        <f t="shared" si="325"/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326"/>
        <v>1.01</v>
      </c>
      <c r="R3476" s="8">
        <f t="shared" si="327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0">
        <f t="shared" si="324"/>
        <v>41946</v>
      </c>
      <c r="K3477">
        <v>1412629704</v>
      </c>
      <c r="L3477" s="10">
        <f t="shared" si="325"/>
        <v>41946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326"/>
        <v>1.1333333333333333</v>
      </c>
      <c r="R3477" s="8">
        <f t="shared" si="327"/>
        <v>20</v>
      </c>
      <c r="S3477" t="str">
        <f t="shared" si="328"/>
        <v>theater</v>
      </c>
      <c r="T3477" t="str">
        <f t="shared" si="329"/>
        <v>plays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 t="shared" si="324"/>
        <v>41939.125</v>
      </c>
      <c r="K3478">
        <v>1412836990</v>
      </c>
      <c r="L3478" s="10">
        <f t="shared" si="325"/>
        <v>41939.125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326"/>
        <v>1.04</v>
      </c>
      <c r="R3478" s="8">
        <f t="shared" si="327"/>
        <v>52</v>
      </c>
      <c r="S3478" t="str">
        <f t="shared" si="328"/>
        <v>theater</v>
      </c>
      <c r="T3478" t="str">
        <f t="shared" si="329"/>
        <v>plays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 t="shared" si="324"/>
        <v>42141.125</v>
      </c>
      <c r="K3479">
        <v>1430761243</v>
      </c>
      <c r="L3479" s="10">
        <f t="shared" si="325"/>
        <v>42141.125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326"/>
        <v>1.1533333333333333</v>
      </c>
      <c r="R3479" s="8">
        <f t="shared" si="327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 t="shared" si="324"/>
        <v>42079.875</v>
      </c>
      <c r="K3480">
        <v>1424296822</v>
      </c>
      <c r="L3480" s="10">
        <f t="shared" si="325"/>
        <v>42079.875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326"/>
        <v>1.1285000000000001</v>
      </c>
      <c r="R3480" s="8">
        <f t="shared" si="327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0">
        <f t="shared" si="324"/>
        <v>41811.855092592588</v>
      </c>
      <c r="K3481">
        <v>1400790680</v>
      </c>
      <c r="L3481" s="10">
        <f t="shared" si="325"/>
        <v>41811.855092592588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326"/>
        <v>1.2786666666666666</v>
      </c>
      <c r="R3481" s="8">
        <f t="shared" si="327"/>
        <v>34.25</v>
      </c>
      <c r="S3481" t="str">
        <f t="shared" si="328"/>
        <v>theater</v>
      </c>
      <c r="T3481" t="str">
        <f t="shared" si="329"/>
        <v>plays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 t="shared" si="324"/>
        <v>42195.875</v>
      </c>
      <c r="K3482">
        <v>1434440227</v>
      </c>
      <c r="L3482" s="10">
        <f t="shared" si="325"/>
        <v>42195.875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326"/>
        <v>1.4266666666666667</v>
      </c>
      <c r="R3482" s="8">
        <f t="shared" si="327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0">
        <f t="shared" si="324"/>
        <v>42006.24754629629</v>
      </c>
      <c r="K3483">
        <v>1418709388</v>
      </c>
      <c r="L3483" s="10">
        <f t="shared" si="325"/>
        <v>42006.24754629629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326"/>
        <v>1.1879999999999999</v>
      </c>
      <c r="R3483" s="8">
        <f t="shared" si="327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0">
        <f t="shared" si="324"/>
        <v>41826.771597222221</v>
      </c>
      <c r="K3484">
        <v>1402079466</v>
      </c>
      <c r="L3484" s="10">
        <f t="shared" si="325"/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326"/>
        <v>1.3833333333333333</v>
      </c>
      <c r="R3484" s="8">
        <f t="shared" si="327"/>
        <v>51.875</v>
      </c>
      <c r="S3484" t="str">
        <f t="shared" si="328"/>
        <v>theater</v>
      </c>
      <c r="T3484" t="str">
        <f t="shared" si="329"/>
        <v>plays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 t="shared" si="324"/>
        <v>41823.668761574074</v>
      </c>
      <c r="K3485">
        <v>1401811381</v>
      </c>
      <c r="L3485" s="10">
        <f t="shared" si="325"/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326"/>
        <v>1.599402985074627</v>
      </c>
      <c r="R3485" s="8">
        <f t="shared" si="327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 t="shared" si="324"/>
        <v>42536.760405092587</v>
      </c>
      <c r="K3486">
        <v>1463422499</v>
      </c>
      <c r="L3486" s="10">
        <f t="shared" si="325"/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326"/>
        <v>1.1424000000000001</v>
      </c>
      <c r="R3486" s="8">
        <f t="shared" si="327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 t="shared" si="324"/>
        <v>42402.693055555559</v>
      </c>
      <c r="K3487">
        <v>1451839080</v>
      </c>
      <c r="L3487" s="10">
        <f t="shared" si="325"/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326"/>
        <v>1.0060606060606061</v>
      </c>
      <c r="R3487" s="8">
        <f t="shared" si="327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 t="shared" si="324"/>
        <v>42158.290972222225</v>
      </c>
      <c r="K3488">
        <v>1430600401</v>
      </c>
      <c r="L3488" s="10">
        <f t="shared" si="325"/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326"/>
        <v>1.552</v>
      </c>
      <c r="R3488" s="8">
        <f t="shared" si="327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0">
        <f t="shared" si="324"/>
        <v>42179.940416666665</v>
      </c>
      <c r="K3489">
        <v>1432593252</v>
      </c>
      <c r="L3489" s="10">
        <f t="shared" si="325"/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326"/>
        <v>1.2775000000000001</v>
      </c>
      <c r="R3489" s="8">
        <f t="shared" si="327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 t="shared" si="324"/>
        <v>42111.666666666672</v>
      </c>
      <c r="K3490">
        <v>1427221560</v>
      </c>
      <c r="L3490" s="10">
        <f t="shared" si="325"/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326"/>
        <v>1.212</v>
      </c>
      <c r="R3490" s="8">
        <f t="shared" si="327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0">
        <f t="shared" si="324"/>
        <v>41783.875</v>
      </c>
      <c r="K3491">
        <v>1398352531</v>
      </c>
      <c r="L3491" s="10">
        <f t="shared" si="325"/>
        <v>41783.875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326"/>
        <v>1.127</v>
      </c>
      <c r="R3491" s="8">
        <f t="shared" si="327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 t="shared" si="324"/>
        <v>42473.802361111113</v>
      </c>
      <c r="K3492">
        <v>1457982924</v>
      </c>
      <c r="L3492" s="10">
        <f t="shared" si="325"/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326"/>
        <v>1.2749999999999999</v>
      </c>
      <c r="R3492" s="8">
        <f t="shared" si="327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 t="shared" si="324"/>
        <v>42142.249814814815</v>
      </c>
      <c r="K3493">
        <v>1430114384</v>
      </c>
      <c r="L3493" s="10">
        <f t="shared" si="325"/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326"/>
        <v>1.5820000000000001</v>
      </c>
      <c r="R3493" s="8">
        <f t="shared" si="327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 t="shared" si="324"/>
        <v>42303.009224537032</v>
      </c>
      <c r="K3494">
        <v>1442794397</v>
      </c>
      <c r="L3494" s="10">
        <f t="shared" si="325"/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326"/>
        <v>1.0526894736842105</v>
      </c>
      <c r="R3494" s="8">
        <f t="shared" si="327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 t="shared" si="324"/>
        <v>41868.21597222222</v>
      </c>
      <c r="K3495">
        <v>1406580436</v>
      </c>
      <c r="L3495" s="10">
        <f t="shared" si="325"/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326"/>
        <v>1</v>
      </c>
      <c r="R3495" s="8">
        <f t="shared" si="327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 t="shared" si="324"/>
        <v>42700.25</v>
      </c>
      <c r="K3496">
        <v>1479186575</v>
      </c>
      <c r="L3496" s="10">
        <f t="shared" si="325"/>
        <v>42700.25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326"/>
        <v>1</v>
      </c>
      <c r="R3496" s="8">
        <f t="shared" si="327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0">
        <f t="shared" si="324"/>
        <v>41944.720833333333</v>
      </c>
      <c r="K3497">
        <v>1412360309</v>
      </c>
      <c r="L3497" s="10">
        <f t="shared" si="325"/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326"/>
        <v>1.0686</v>
      </c>
      <c r="R3497" s="8">
        <f t="shared" si="327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 t="shared" si="324"/>
        <v>42624.846828703703</v>
      </c>
      <c r="K3498">
        <v>1470169166</v>
      </c>
      <c r="L3498" s="10">
        <f t="shared" si="325"/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326"/>
        <v>1.244</v>
      </c>
      <c r="R3498" s="8">
        <f t="shared" si="327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 t="shared" si="324"/>
        <v>42523.916666666672</v>
      </c>
      <c r="K3499">
        <v>1463852904</v>
      </c>
      <c r="L3499" s="10">
        <f t="shared" si="325"/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326"/>
        <v>1.0870406189555126</v>
      </c>
      <c r="R3499" s="8">
        <f t="shared" si="327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0">
        <f t="shared" si="324"/>
        <v>42518.905555555553</v>
      </c>
      <c r="K3500">
        <v>1459309704</v>
      </c>
      <c r="L3500" s="10">
        <f t="shared" si="325"/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326"/>
        <v>1.0242424242424242</v>
      </c>
      <c r="R3500" s="8">
        <f t="shared" si="327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 t="shared" si="324"/>
        <v>42186.290972222225</v>
      </c>
      <c r="K3501">
        <v>1431046325</v>
      </c>
      <c r="L3501" s="10">
        <f t="shared" si="325"/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326"/>
        <v>1.0549999999999999</v>
      </c>
      <c r="R3501" s="8">
        <f t="shared" si="327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 t="shared" si="324"/>
        <v>42436.207638888889</v>
      </c>
      <c r="K3502">
        <v>1455919438</v>
      </c>
      <c r="L3502" s="10">
        <f t="shared" si="325"/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326"/>
        <v>1.0629999999999999</v>
      </c>
      <c r="R3502" s="8">
        <f t="shared" si="327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0">
        <f t="shared" si="324"/>
        <v>42258.763831018514</v>
      </c>
      <c r="K3503">
        <v>1439835595</v>
      </c>
      <c r="L3503" s="10">
        <f t="shared" si="325"/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326"/>
        <v>1.0066666666666666</v>
      </c>
      <c r="R3503" s="8">
        <f t="shared" si="327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 t="shared" si="324"/>
        <v>42445.165972222225</v>
      </c>
      <c r="K3504">
        <v>1456862924</v>
      </c>
      <c r="L3504" s="10">
        <f t="shared" si="325"/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326"/>
        <v>1.054</v>
      </c>
      <c r="R3504" s="8">
        <f t="shared" si="327"/>
        <v>136</v>
      </c>
      <c r="S3504" t="str">
        <f t="shared" si="328"/>
        <v>theater</v>
      </c>
      <c r="T3504" t="str">
        <f t="shared" si="329"/>
        <v>plays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0">
        <f t="shared" si="324"/>
        <v>42575.478333333333</v>
      </c>
      <c r="K3505">
        <v>1466767728</v>
      </c>
      <c r="L3505" s="10">
        <f t="shared" si="325"/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326"/>
        <v>1.0755999999999999</v>
      </c>
      <c r="R3505" s="8">
        <f t="shared" si="327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 t="shared" si="324"/>
        <v>42327.790405092594</v>
      </c>
      <c r="K3506">
        <v>1445363891</v>
      </c>
      <c r="L3506" s="10">
        <f t="shared" si="325"/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326"/>
        <v>1</v>
      </c>
      <c r="R3506" s="8">
        <f t="shared" si="327"/>
        <v>125</v>
      </c>
      <c r="S3506" t="str">
        <f t="shared" si="328"/>
        <v>theater</v>
      </c>
      <c r="T3506" t="str">
        <f t="shared" si="329"/>
        <v>plays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 t="shared" si="324"/>
        <v>41772.166666666664</v>
      </c>
      <c r="K3507">
        <v>1398983245</v>
      </c>
      <c r="L3507" s="10">
        <f t="shared" si="325"/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326"/>
        <v>1.0376000000000001</v>
      </c>
      <c r="R3507" s="8">
        <f t="shared" si="327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 t="shared" si="324"/>
        <v>41874.734259259261</v>
      </c>
      <c r="K3508">
        <v>1404927440</v>
      </c>
      <c r="L3508" s="10">
        <f t="shared" si="325"/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326"/>
        <v>1.0149999999999999</v>
      </c>
      <c r="R3508" s="8">
        <f t="shared" si="327"/>
        <v>105</v>
      </c>
      <c r="S3508" t="str">
        <f t="shared" si="328"/>
        <v>theater</v>
      </c>
      <c r="T3508" t="str">
        <f t="shared" si="329"/>
        <v>plays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 t="shared" si="324"/>
        <v>42521.92288194444</v>
      </c>
      <c r="K3509">
        <v>1462140537</v>
      </c>
      <c r="L3509" s="10">
        <f t="shared" si="325"/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326"/>
        <v>1.044</v>
      </c>
      <c r="R3509" s="8">
        <f t="shared" si="327"/>
        <v>145</v>
      </c>
      <c r="S3509" t="str">
        <f t="shared" si="328"/>
        <v>theater</v>
      </c>
      <c r="T3509" t="str">
        <f t="shared" si="329"/>
        <v>plays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0">
        <f t="shared" si="324"/>
        <v>42500.875</v>
      </c>
      <c r="K3510">
        <v>1460914253</v>
      </c>
      <c r="L3510" s="10">
        <f t="shared" si="325"/>
        <v>42500.875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326"/>
        <v>1.8</v>
      </c>
      <c r="R3510" s="8">
        <f t="shared" si="327"/>
        <v>12</v>
      </c>
      <c r="S3510" t="str">
        <f t="shared" si="328"/>
        <v>theater</v>
      </c>
      <c r="T3510" t="str">
        <f t="shared" si="329"/>
        <v>plays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 t="shared" si="324"/>
        <v>41964.204861111109</v>
      </c>
      <c r="K3511">
        <v>1415392666</v>
      </c>
      <c r="L3511" s="10">
        <f t="shared" si="325"/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326"/>
        <v>1.0633333333333332</v>
      </c>
      <c r="R3511" s="8">
        <f t="shared" si="327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 t="shared" si="324"/>
        <v>41822.62090277778</v>
      </c>
      <c r="K3512">
        <v>1402584846</v>
      </c>
      <c r="L3512" s="10">
        <f t="shared" si="325"/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326"/>
        <v>1.0055555555555555</v>
      </c>
      <c r="R3512" s="8">
        <f t="shared" si="327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0">
        <f t="shared" si="324"/>
        <v>41950.770833333336</v>
      </c>
      <c r="K3513">
        <v>1413406695</v>
      </c>
      <c r="L3513" s="10">
        <f t="shared" si="325"/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326"/>
        <v>1.012</v>
      </c>
      <c r="R3513" s="8">
        <f t="shared" si="327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0">
        <f t="shared" si="324"/>
        <v>42117.49527777778</v>
      </c>
      <c r="K3514">
        <v>1424609592</v>
      </c>
      <c r="L3514" s="10">
        <f t="shared" si="325"/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326"/>
        <v>1</v>
      </c>
      <c r="R3514" s="8">
        <f t="shared" si="327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 t="shared" si="324"/>
        <v>41794.207638888889</v>
      </c>
      <c r="K3515">
        <v>1400725112</v>
      </c>
      <c r="L3515" s="10">
        <f t="shared" si="325"/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326"/>
        <v>1.1839285714285714</v>
      </c>
      <c r="R3515" s="8">
        <f t="shared" si="327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 t="shared" si="324"/>
        <v>42037.207638888889</v>
      </c>
      <c r="K3516">
        <v>1421439552</v>
      </c>
      <c r="L3516" s="10">
        <f t="shared" si="325"/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326"/>
        <v>1.1000000000000001</v>
      </c>
      <c r="R3516" s="8">
        <f t="shared" si="327"/>
        <v>55</v>
      </c>
      <c r="S3516" t="str">
        <f t="shared" si="328"/>
        <v>theater</v>
      </c>
      <c r="T3516" t="str">
        <f t="shared" si="329"/>
        <v>plays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 t="shared" si="324"/>
        <v>42155.772812499999</v>
      </c>
      <c r="K3517">
        <v>1430505171</v>
      </c>
      <c r="L3517" s="10">
        <f t="shared" si="325"/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326"/>
        <v>1.0266666666666666</v>
      </c>
      <c r="R3517" s="8">
        <f t="shared" si="327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 t="shared" si="324"/>
        <v>41890.125</v>
      </c>
      <c r="K3518">
        <v>1407197670</v>
      </c>
      <c r="L3518" s="10">
        <f t="shared" si="325"/>
        <v>41890.125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326"/>
        <v>1</v>
      </c>
      <c r="R3518" s="8">
        <f t="shared" si="327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0">
        <f t="shared" si="324"/>
        <v>41824.458333333336</v>
      </c>
      <c r="K3519">
        <v>1401910634</v>
      </c>
      <c r="L3519" s="10">
        <f t="shared" si="325"/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326"/>
        <v>1</v>
      </c>
      <c r="R3519" s="8">
        <f t="shared" si="327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 t="shared" si="324"/>
        <v>41914.597916666666</v>
      </c>
      <c r="K3520">
        <v>1410461299</v>
      </c>
      <c r="L3520" s="10">
        <f t="shared" si="325"/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326"/>
        <v>1.10046</v>
      </c>
      <c r="R3520" s="8">
        <f t="shared" si="327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0">
        <f t="shared" si="324"/>
        <v>42067.598958333328</v>
      </c>
      <c r="K3521">
        <v>1422886950</v>
      </c>
      <c r="L3521" s="10">
        <f t="shared" si="325"/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326"/>
        <v>1.0135000000000001</v>
      </c>
      <c r="R3521" s="8">
        <f t="shared" si="327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0">
        <f t="shared" si="324"/>
        <v>42253.57430555555</v>
      </c>
      <c r="K3522">
        <v>1439322412</v>
      </c>
      <c r="L3522" s="10">
        <f t="shared" si="325"/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6">
        <f t="shared" si="326"/>
        <v>1.0075000000000001</v>
      </c>
      <c r="R3522" s="8">
        <f t="shared" si="327"/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 t="shared" ref="J3523:J3586" si="330">I3523/60/60/24 + DATE(1970,1,1)</f>
        <v>41911.361342592594</v>
      </c>
      <c r="K3523">
        <v>1409388020</v>
      </c>
      <c r="L3523" s="10">
        <f t="shared" ref="L3523:L3586" si="331">I3523/60/60/24 + DATE(1970,1,1)</f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6">
        <f t="shared" ref="Q3523:Q3586" si="332">E3523/D3523</f>
        <v>1.6942857142857144</v>
      </c>
      <c r="R3523" s="8">
        <f t="shared" ref="R3523:R3586" si="333">IFERROR(E3523/N3523,0)</f>
        <v>45.615384615384613</v>
      </c>
      <c r="S3523" t="str">
        <f t="shared" ref="S3523:S3586" si="334">LEFT(P3523,SEARCH("/",P3523)-1)</f>
        <v>theater</v>
      </c>
      <c r="T3523" t="str">
        <f t="shared" ref="T3523:T3586" si="335">RIGHT(P3523,LEN(P3523)-SEARCH("/",P3523))</f>
        <v>plays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0">
        <f t="shared" si="330"/>
        <v>42262.420833333337</v>
      </c>
      <c r="K3524">
        <v>1439924246</v>
      </c>
      <c r="L3524" s="10">
        <f t="shared" si="331"/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6">
        <f t="shared" si="332"/>
        <v>1</v>
      </c>
      <c r="R3524" s="8">
        <f t="shared" si="333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0">
        <f t="shared" si="330"/>
        <v>42638.958333333328</v>
      </c>
      <c r="K3525">
        <v>1469871148</v>
      </c>
      <c r="L3525" s="10">
        <f t="shared" si="331"/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332"/>
        <v>1.1365000000000001</v>
      </c>
      <c r="R3525" s="8">
        <f t="shared" si="333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 t="shared" si="330"/>
        <v>41895.166666666664</v>
      </c>
      <c r="K3526">
        <v>1409336373</v>
      </c>
      <c r="L3526" s="10">
        <f t="shared" si="331"/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332"/>
        <v>1.0156000000000001</v>
      </c>
      <c r="R3526" s="8">
        <f t="shared" si="333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 t="shared" si="330"/>
        <v>42225.666666666672</v>
      </c>
      <c r="K3527">
        <v>1438188106</v>
      </c>
      <c r="L3527" s="10">
        <f t="shared" si="331"/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332"/>
        <v>1.06</v>
      </c>
      <c r="R3527" s="8">
        <f t="shared" si="333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 t="shared" si="330"/>
        <v>42488.249305555553</v>
      </c>
      <c r="K3528">
        <v>1459411371</v>
      </c>
      <c r="L3528" s="10">
        <f t="shared" si="331"/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332"/>
        <v>1.02</v>
      </c>
      <c r="R3528" s="8">
        <f t="shared" si="333"/>
        <v>99</v>
      </c>
      <c r="S3528" t="str">
        <f t="shared" si="334"/>
        <v>theater</v>
      </c>
      <c r="T3528" t="str">
        <f t="shared" si="335"/>
        <v>plays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 t="shared" si="330"/>
        <v>42196.165972222225</v>
      </c>
      <c r="K3529">
        <v>1434069205</v>
      </c>
      <c r="L3529" s="10">
        <f t="shared" si="331"/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332"/>
        <v>1.1691666666666667</v>
      </c>
      <c r="R3529" s="8">
        <f t="shared" si="333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0">
        <f t="shared" si="330"/>
        <v>42753.50136574074</v>
      </c>
      <c r="K3530">
        <v>1483012918</v>
      </c>
      <c r="L3530" s="10">
        <f t="shared" si="331"/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332"/>
        <v>1.0115151515151515</v>
      </c>
      <c r="R3530" s="8">
        <f t="shared" si="333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 t="shared" si="330"/>
        <v>42198.041666666672</v>
      </c>
      <c r="K3531">
        <v>1434997018</v>
      </c>
      <c r="L3531" s="10">
        <f t="shared" si="331"/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332"/>
        <v>1.32</v>
      </c>
      <c r="R3531" s="8">
        <f t="shared" si="333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0">
        <f t="shared" si="330"/>
        <v>42470.833333333328</v>
      </c>
      <c r="K3532">
        <v>1457881057</v>
      </c>
      <c r="L3532" s="10">
        <f t="shared" si="331"/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332"/>
        <v>1</v>
      </c>
      <c r="R3532" s="8">
        <f t="shared" si="333"/>
        <v>125</v>
      </c>
      <c r="S3532" t="str">
        <f t="shared" si="334"/>
        <v>theater</v>
      </c>
      <c r="T3532" t="str">
        <f t="shared" si="335"/>
        <v>plays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 t="shared" si="330"/>
        <v>42551.654328703706</v>
      </c>
      <c r="K3533">
        <v>1464709334</v>
      </c>
      <c r="L3533" s="10">
        <f t="shared" si="331"/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332"/>
        <v>1.28</v>
      </c>
      <c r="R3533" s="8">
        <f t="shared" si="333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 t="shared" si="330"/>
        <v>41900.165972222225</v>
      </c>
      <c r="K3534">
        <v>1409667827</v>
      </c>
      <c r="L3534" s="10">
        <f t="shared" si="331"/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332"/>
        <v>1.1895833333333334</v>
      </c>
      <c r="R3534" s="8">
        <f t="shared" si="333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 t="shared" si="330"/>
        <v>42319.802858796291</v>
      </c>
      <c r="K3535">
        <v>1444673767</v>
      </c>
      <c r="L3535" s="10">
        <f t="shared" si="331"/>
        <v>42319.802858796291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332"/>
        <v>1.262</v>
      </c>
      <c r="R3535" s="8">
        <f t="shared" si="333"/>
        <v>78.875</v>
      </c>
      <c r="S3535" t="str">
        <f t="shared" si="334"/>
        <v>theater</v>
      </c>
      <c r="T3535" t="str">
        <f t="shared" si="335"/>
        <v>plays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 t="shared" si="330"/>
        <v>42278.6252662037</v>
      </c>
      <c r="K3536">
        <v>1440687623</v>
      </c>
      <c r="L3536" s="10">
        <f t="shared" si="331"/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332"/>
        <v>1.5620000000000001</v>
      </c>
      <c r="R3536" s="8">
        <f t="shared" si="333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0">
        <f t="shared" si="330"/>
        <v>42279.75</v>
      </c>
      <c r="K3537">
        <v>1441120910</v>
      </c>
      <c r="L3537" s="10">
        <f t="shared" si="331"/>
        <v>42279.75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332"/>
        <v>1.0315000000000001</v>
      </c>
      <c r="R3537" s="8">
        <f t="shared" si="333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0">
        <f t="shared" si="330"/>
        <v>42358.499305555553</v>
      </c>
      <c r="K3538">
        <v>1448040425</v>
      </c>
      <c r="L3538" s="10">
        <f t="shared" si="331"/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332"/>
        <v>1.5333333333333334</v>
      </c>
      <c r="R3538" s="8">
        <f t="shared" si="333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0">
        <f t="shared" si="330"/>
        <v>41960.332638888889</v>
      </c>
      <c r="K3539">
        <v>1413016216</v>
      </c>
      <c r="L3539" s="10">
        <f t="shared" si="331"/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332"/>
        <v>1.8044444444444445</v>
      </c>
      <c r="R3539" s="8">
        <f t="shared" si="333"/>
        <v>43.5</v>
      </c>
      <c r="S3539" t="str">
        <f t="shared" si="334"/>
        <v>theater</v>
      </c>
      <c r="T3539" t="str">
        <f t="shared" si="335"/>
        <v>plays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0">
        <f t="shared" si="330"/>
        <v>42599.420601851853</v>
      </c>
      <c r="K3540">
        <v>1469009140</v>
      </c>
      <c r="L3540" s="10">
        <f t="shared" si="331"/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332"/>
        <v>1.2845</v>
      </c>
      <c r="R3540" s="8">
        <f t="shared" si="333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 t="shared" si="330"/>
        <v>42621.756041666667</v>
      </c>
      <c r="K3541">
        <v>1471543722</v>
      </c>
      <c r="L3541" s="10">
        <f t="shared" si="331"/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332"/>
        <v>1.1966666666666668</v>
      </c>
      <c r="R3541" s="8">
        <f t="shared" si="333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0">
        <f t="shared" si="330"/>
        <v>42547.003368055557</v>
      </c>
      <c r="K3542">
        <v>1464307491</v>
      </c>
      <c r="L3542" s="10">
        <f t="shared" si="331"/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332"/>
        <v>1.23</v>
      </c>
      <c r="R3542" s="8">
        <f t="shared" si="333"/>
        <v>46.125</v>
      </c>
      <c r="S3542" t="str">
        <f t="shared" si="334"/>
        <v>theater</v>
      </c>
      <c r="T3542" t="str">
        <f t="shared" si="335"/>
        <v>plays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0">
        <f t="shared" si="330"/>
        <v>42247.730034722219</v>
      </c>
      <c r="K3543">
        <v>1438882275</v>
      </c>
      <c r="L3543" s="10">
        <f t="shared" si="331"/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332"/>
        <v>1.05</v>
      </c>
      <c r="R3543" s="8">
        <f t="shared" si="333"/>
        <v>39.375</v>
      </c>
      <c r="S3543" t="str">
        <f t="shared" si="334"/>
        <v>theater</v>
      </c>
      <c r="T3543" t="str">
        <f t="shared" si="335"/>
        <v>plays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 t="shared" si="330"/>
        <v>41889.599791666667</v>
      </c>
      <c r="K3544">
        <v>1404915822</v>
      </c>
      <c r="L3544" s="10">
        <f t="shared" si="331"/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332"/>
        <v>1.0223636363636364</v>
      </c>
      <c r="R3544" s="8">
        <f t="shared" si="333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0">
        <f t="shared" si="330"/>
        <v>42180.755312499998</v>
      </c>
      <c r="K3545">
        <v>1432663659</v>
      </c>
      <c r="L3545" s="10">
        <f t="shared" si="331"/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332"/>
        <v>1.0466666666666666</v>
      </c>
      <c r="R3545" s="8">
        <f t="shared" si="333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 t="shared" si="330"/>
        <v>42070.831678240742</v>
      </c>
      <c r="K3546">
        <v>1423166257</v>
      </c>
      <c r="L3546" s="10">
        <f t="shared" si="331"/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332"/>
        <v>1</v>
      </c>
      <c r="R3546" s="8">
        <f t="shared" si="333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 t="shared" si="330"/>
        <v>42105.807395833333</v>
      </c>
      <c r="K3547">
        <v>1426188159</v>
      </c>
      <c r="L3547" s="10">
        <f t="shared" si="331"/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332"/>
        <v>1.004</v>
      </c>
      <c r="R3547" s="8">
        <f t="shared" si="333"/>
        <v>31.375</v>
      </c>
      <c r="S3547" t="str">
        <f t="shared" si="334"/>
        <v>theater</v>
      </c>
      <c r="T3547" t="str">
        <f t="shared" si="335"/>
        <v>plays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 t="shared" si="330"/>
        <v>42095.165972222225</v>
      </c>
      <c r="K3548">
        <v>1426002684</v>
      </c>
      <c r="L3548" s="10">
        <f t="shared" si="331"/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332"/>
        <v>1.0227272727272727</v>
      </c>
      <c r="R3548" s="8">
        <f t="shared" si="333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 t="shared" si="330"/>
        <v>42504.165972222225</v>
      </c>
      <c r="K3549">
        <v>1461117201</v>
      </c>
      <c r="L3549" s="10">
        <f t="shared" si="331"/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332"/>
        <v>1.1440928571428572</v>
      </c>
      <c r="R3549" s="8">
        <f t="shared" si="333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 t="shared" si="330"/>
        <v>42434.041666666672</v>
      </c>
      <c r="K3550">
        <v>1455230214</v>
      </c>
      <c r="L3550" s="10">
        <f t="shared" si="331"/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332"/>
        <v>1.019047619047619</v>
      </c>
      <c r="R3550" s="8">
        <f t="shared" si="333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0">
        <f t="shared" si="330"/>
        <v>42251.394363425927</v>
      </c>
      <c r="K3551">
        <v>1438939673</v>
      </c>
      <c r="L3551" s="10">
        <f t="shared" si="331"/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332"/>
        <v>1.02</v>
      </c>
      <c r="R3551" s="8">
        <f t="shared" si="333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0">
        <f t="shared" si="330"/>
        <v>42492.893495370372</v>
      </c>
      <c r="K3552">
        <v>1459632398</v>
      </c>
      <c r="L3552" s="10">
        <f t="shared" si="331"/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332"/>
        <v>1.048</v>
      </c>
      <c r="R3552" s="8">
        <f t="shared" si="333"/>
        <v>40.9375</v>
      </c>
      <c r="S3552" t="str">
        <f t="shared" si="334"/>
        <v>theater</v>
      </c>
      <c r="T3552" t="str">
        <f t="shared" si="335"/>
        <v>plays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 t="shared" si="330"/>
        <v>41781.921527777777</v>
      </c>
      <c r="K3553">
        <v>1398342170</v>
      </c>
      <c r="L3553" s="10">
        <f t="shared" si="331"/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332"/>
        <v>1.0183333333333333</v>
      </c>
      <c r="R3553" s="8">
        <f t="shared" si="333"/>
        <v>61.1</v>
      </c>
      <c r="S3553" t="str">
        <f t="shared" si="334"/>
        <v>theater</v>
      </c>
      <c r="T3553" t="str">
        <f t="shared" si="335"/>
        <v>plays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0">
        <f t="shared" si="330"/>
        <v>41818.587083333332</v>
      </c>
      <c r="K3554">
        <v>1401372324</v>
      </c>
      <c r="L3554" s="10">
        <f t="shared" si="331"/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332"/>
        <v>1</v>
      </c>
      <c r="R3554" s="8">
        <f t="shared" si="333"/>
        <v>38.65</v>
      </c>
      <c r="S3554" t="str">
        <f t="shared" si="334"/>
        <v>theater</v>
      </c>
      <c r="T3554" t="str">
        <f t="shared" si="335"/>
        <v>plays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 t="shared" si="330"/>
        <v>42228</v>
      </c>
      <c r="K3555">
        <v>1436575280</v>
      </c>
      <c r="L3555" s="10">
        <f t="shared" si="331"/>
        <v>42228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332"/>
        <v>1.0627272727272727</v>
      </c>
      <c r="R3555" s="8">
        <f t="shared" si="333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 t="shared" si="330"/>
        <v>42046.708333333328</v>
      </c>
      <c r="K3556">
        <v>1421025159</v>
      </c>
      <c r="L3556" s="10">
        <f t="shared" si="331"/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332"/>
        <v>1.1342219999999998</v>
      </c>
      <c r="R3556" s="8">
        <f t="shared" si="333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0">
        <f t="shared" si="330"/>
        <v>42691.483726851846</v>
      </c>
      <c r="K3557">
        <v>1476786994</v>
      </c>
      <c r="L3557" s="10">
        <f t="shared" si="331"/>
        <v>42691.483726851846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332"/>
        <v>1</v>
      </c>
      <c r="R3557" s="8">
        <f t="shared" si="333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0">
        <f t="shared" si="330"/>
        <v>41868.649583333332</v>
      </c>
      <c r="K3558">
        <v>1403105724</v>
      </c>
      <c r="L3558" s="10">
        <f t="shared" si="331"/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332"/>
        <v>1.0045454545454546</v>
      </c>
      <c r="R3558" s="8">
        <f t="shared" si="333"/>
        <v>110.5</v>
      </c>
      <c r="S3558" t="str">
        <f t="shared" si="334"/>
        <v>theater</v>
      </c>
      <c r="T3558" t="str">
        <f t="shared" si="335"/>
        <v>plays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 t="shared" si="330"/>
        <v>41764.276747685188</v>
      </c>
      <c r="K3559">
        <v>1396334311</v>
      </c>
      <c r="L3559" s="10">
        <f t="shared" si="331"/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332"/>
        <v>1.0003599999999999</v>
      </c>
      <c r="R3559" s="8">
        <f t="shared" si="333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0">
        <f t="shared" si="330"/>
        <v>42181.875</v>
      </c>
      <c r="K3560">
        <v>1431718575</v>
      </c>
      <c r="L3560" s="10">
        <f t="shared" si="331"/>
        <v>42181.875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332"/>
        <v>1.44</v>
      </c>
      <c r="R3560" s="8">
        <f t="shared" si="333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0">
        <f t="shared" si="330"/>
        <v>42216.373611111107</v>
      </c>
      <c r="K3561">
        <v>1436408308</v>
      </c>
      <c r="L3561" s="10">
        <f t="shared" si="331"/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332"/>
        <v>1.0349999999999999</v>
      </c>
      <c r="R3561" s="8">
        <f t="shared" si="333"/>
        <v>43.125</v>
      </c>
      <c r="S3561" t="str">
        <f t="shared" si="334"/>
        <v>theater</v>
      </c>
      <c r="T3561" t="str">
        <f t="shared" si="335"/>
        <v>plays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0">
        <f t="shared" si="330"/>
        <v>42151.114583333328</v>
      </c>
      <c r="K3562">
        <v>1429651266</v>
      </c>
      <c r="L3562" s="10">
        <f t="shared" si="331"/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332"/>
        <v>1.0843750000000001</v>
      </c>
      <c r="R3562" s="8">
        <f t="shared" si="333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 t="shared" si="330"/>
        <v>42221.774999999994</v>
      </c>
      <c r="K3563">
        <v>1437236378</v>
      </c>
      <c r="L3563" s="10">
        <f t="shared" si="331"/>
        <v>42221.774999999994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332"/>
        <v>1.024</v>
      </c>
      <c r="R3563" s="8">
        <f t="shared" si="333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0">
        <f t="shared" si="330"/>
        <v>42442.916666666672</v>
      </c>
      <c r="K3564">
        <v>1457115427</v>
      </c>
      <c r="L3564" s="10">
        <f t="shared" si="331"/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332"/>
        <v>1.4888888888888889</v>
      </c>
      <c r="R3564" s="8">
        <f t="shared" si="333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0">
        <f t="shared" si="330"/>
        <v>42583.791666666672</v>
      </c>
      <c r="K3565">
        <v>1467648456</v>
      </c>
      <c r="L3565" s="10">
        <f t="shared" si="331"/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332"/>
        <v>1.0549000000000002</v>
      </c>
      <c r="R3565" s="8">
        <f t="shared" si="333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0">
        <f t="shared" si="330"/>
        <v>42282.666666666672</v>
      </c>
      <c r="K3566">
        <v>1440082649</v>
      </c>
      <c r="L3566" s="10">
        <f t="shared" si="331"/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332"/>
        <v>1.0049999999999999</v>
      </c>
      <c r="R3566" s="8">
        <f t="shared" si="333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 t="shared" si="330"/>
        <v>42004.743148148147</v>
      </c>
      <c r="K3567">
        <v>1417456208</v>
      </c>
      <c r="L3567" s="10">
        <f t="shared" si="331"/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332"/>
        <v>1.3055555555555556</v>
      </c>
      <c r="R3567" s="8">
        <f t="shared" si="333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0">
        <f t="shared" si="330"/>
        <v>42027.507905092592</v>
      </c>
      <c r="K3568">
        <v>1419423083</v>
      </c>
      <c r="L3568" s="10">
        <f t="shared" si="331"/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332"/>
        <v>1.0475000000000001</v>
      </c>
      <c r="R3568" s="8">
        <f t="shared" si="333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0">
        <f t="shared" si="330"/>
        <v>42165.810694444444</v>
      </c>
      <c r="K3569">
        <v>1431372444</v>
      </c>
      <c r="L3569" s="10">
        <f t="shared" si="331"/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332"/>
        <v>1.0880000000000001</v>
      </c>
      <c r="R3569" s="8">
        <f t="shared" si="333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 t="shared" si="330"/>
        <v>41899.740671296298</v>
      </c>
      <c r="K3570">
        <v>1408383994</v>
      </c>
      <c r="L3570" s="10">
        <f t="shared" si="331"/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332"/>
        <v>1.1100000000000001</v>
      </c>
      <c r="R3570" s="8">
        <f t="shared" si="333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 t="shared" si="330"/>
        <v>42012.688611111109</v>
      </c>
      <c r="K3571">
        <v>1418142696</v>
      </c>
      <c r="L3571" s="10">
        <f t="shared" si="331"/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332"/>
        <v>1.0047999999999999</v>
      </c>
      <c r="R3571" s="8">
        <f t="shared" si="333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 t="shared" si="330"/>
        <v>42004.291666666672</v>
      </c>
      <c r="K3572">
        <v>1417593483</v>
      </c>
      <c r="L3572" s="10">
        <f t="shared" si="331"/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332"/>
        <v>1.1435</v>
      </c>
      <c r="R3572" s="8">
        <f t="shared" si="333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0">
        <f t="shared" si="330"/>
        <v>41942.858946759261</v>
      </c>
      <c r="K3573">
        <v>1412109413</v>
      </c>
      <c r="L3573" s="10">
        <f t="shared" si="331"/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332"/>
        <v>1.2206666666666666</v>
      </c>
      <c r="R3573" s="8">
        <f t="shared" si="333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0">
        <f t="shared" si="330"/>
        <v>42176.570393518516</v>
      </c>
      <c r="K3574">
        <v>1432302082</v>
      </c>
      <c r="L3574" s="10">
        <f t="shared" si="331"/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332"/>
        <v>1</v>
      </c>
      <c r="R3574" s="8">
        <f t="shared" si="333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0">
        <f t="shared" si="330"/>
        <v>41951.417199074072</v>
      </c>
      <c r="K3575">
        <v>1412845246</v>
      </c>
      <c r="L3575" s="10">
        <f t="shared" si="331"/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332"/>
        <v>1.028</v>
      </c>
      <c r="R3575" s="8">
        <f t="shared" si="333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 t="shared" si="330"/>
        <v>41956.984351851846</v>
      </c>
      <c r="K3576">
        <v>1413326248</v>
      </c>
      <c r="L3576" s="10">
        <f t="shared" si="331"/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332"/>
        <v>1.0612068965517241</v>
      </c>
      <c r="R3576" s="8">
        <f t="shared" si="333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 t="shared" si="330"/>
        <v>42593.165972222225</v>
      </c>
      <c r="K3577">
        <v>1468176527</v>
      </c>
      <c r="L3577" s="10">
        <f t="shared" si="331"/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332"/>
        <v>1.0133000000000001</v>
      </c>
      <c r="R3577" s="8">
        <f t="shared" si="333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 t="shared" si="330"/>
        <v>42709.590902777782</v>
      </c>
      <c r="K3578">
        <v>1475759454</v>
      </c>
      <c r="L3578" s="10">
        <f t="shared" si="331"/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332"/>
        <v>1</v>
      </c>
      <c r="R3578" s="8">
        <f t="shared" si="333"/>
        <v>20</v>
      </c>
      <c r="S3578" t="str">
        <f t="shared" si="334"/>
        <v>theater</v>
      </c>
      <c r="T3578" t="str">
        <f t="shared" si="335"/>
        <v>plays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 t="shared" si="330"/>
        <v>42120.26944444445</v>
      </c>
      <c r="K3579">
        <v>1427741583</v>
      </c>
      <c r="L3579" s="10">
        <f t="shared" si="331"/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332"/>
        <v>1.3</v>
      </c>
      <c r="R3579" s="8">
        <f t="shared" si="333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0">
        <f t="shared" si="330"/>
        <v>42490.733530092592</v>
      </c>
      <c r="K3580">
        <v>1459445777</v>
      </c>
      <c r="L3580" s="10">
        <f t="shared" si="331"/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332"/>
        <v>1.0001333333333333</v>
      </c>
      <c r="R3580" s="8">
        <f t="shared" si="333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0">
        <f t="shared" si="330"/>
        <v>42460.720555555556</v>
      </c>
      <c r="K3581">
        <v>1456856256</v>
      </c>
      <c r="L3581" s="10">
        <f t="shared" si="331"/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332"/>
        <v>1</v>
      </c>
      <c r="R3581" s="8">
        <f t="shared" si="333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 t="shared" si="330"/>
        <v>42064.207638888889</v>
      </c>
      <c r="K3582">
        <v>1421900022</v>
      </c>
      <c r="L3582" s="10">
        <f t="shared" si="331"/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332"/>
        <v>1.1388888888888888</v>
      </c>
      <c r="R3582" s="8">
        <f t="shared" si="333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0">
        <f t="shared" si="330"/>
        <v>41850.471180555556</v>
      </c>
      <c r="K3583">
        <v>1405509510</v>
      </c>
      <c r="L3583" s="10">
        <f t="shared" si="331"/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332"/>
        <v>1</v>
      </c>
      <c r="R3583" s="8">
        <f t="shared" si="333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 t="shared" si="330"/>
        <v>42465.095856481479</v>
      </c>
      <c r="K3584">
        <v>1458613082</v>
      </c>
      <c r="L3584" s="10">
        <f t="shared" si="331"/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332"/>
        <v>2.87</v>
      </c>
      <c r="R3584" s="8">
        <f t="shared" si="333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 t="shared" si="330"/>
        <v>42478.384317129632</v>
      </c>
      <c r="K3585">
        <v>1455790405</v>
      </c>
      <c r="L3585" s="10">
        <f t="shared" si="331"/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332"/>
        <v>1.085</v>
      </c>
      <c r="R3585" s="8">
        <f t="shared" si="333"/>
        <v>135.625</v>
      </c>
      <c r="S3585" t="str">
        <f t="shared" si="334"/>
        <v>theater</v>
      </c>
      <c r="T3585" t="str">
        <f t="shared" si="335"/>
        <v>plays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0">
        <f t="shared" si="330"/>
        <v>42198.316481481481</v>
      </c>
      <c r="K3586">
        <v>1434180944</v>
      </c>
      <c r="L3586" s="10">
        <f t="shared" si="331"/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6">
        <f t="shared" si="332"/>
        <v>1.155</v>
      </c>
      <c r="R3586" s="8">
        <f t="shared" si="333"/>
        <v>30.9375</v>
      </c>
      <c r="S3586" t="str">
        <f t="shared" si="334"/>
        <v>theater</v>
      </c>
      <c r="T3586" t="str">
        <f t="shared" si="335"/>
        <v>plays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 t="shared" ref="J3587:J3650" si="336">I3587/60/60/24 + DATE(1970,1,1)</f>
        <v>41994.716319444444</v>
      </c>
      <c r="K3587">
        <v>1416589890</v>
      </c>
      <c r="L3587" s="10">
        <f t="shared" ref="L3587:L3650" si="337">I3587/60/60/24 + DATE(1970,1,1)</f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6">
        <f t="shared" ref="Q3587:Q3650" si="338">E3587/D3587</f>
        <v>1.1911764705882353</v>
      </c>
      <c r="R3587" s="8">
        <f t="shared" ref="R3587:R3650" si="339">IFERROR(E3587/N3587,0)</f>
        <v>176.08695652173913</v>
      </c>
      <c r="S3587" t="str">
        <f t="shared" ref="S3587:S3650" si="340">LEFT(P3587,SEARCH("/",P3587)-1)</f>
        <v>theater</v>
      </c>
      <c r="T3587" t="str">
        <f t="shared" ref="T3587:T3650" si="341">RIGHT(P3587,LEN(P3587)-SEARCH("/",P3587))</f>
        <v>plays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 t="shared" si="336"/>
        <v>42636.697569444441</v>
      </c>
      <c r="K3588">
        <v>1469465070</v>
      </c>
      <c r="L3588" s="10">
        <f t="shared" si="337"/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6">
        <f t="shared" si="338"/>
        <v>1.0942666666666667</v>
      </c>
      <c r="R3588" s="8">
        <f t="shared" si="339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0">
        <f t="shared" si="336"/>
        <v>42548.791666666672</v>
      </c>
      <c r="K3589">
        <v>1463144254</v>
      </c>
      <c r="L3589" s="10">
        <f t="shared" si="337"/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338"/>
        <v>1.266</v>
      </c>
      <c r="R3589" s="8">
        <f t="shared" si="339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0">
        <f t="shared" si="336"/>
        <v>42123.958333333328</v>
      </c>
      <c r="K3590">
        <v>1428436410</v>
      </c>
      <c r="L3590" s="10">
        <f t="shared" si="337"/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338"/>
        <v>1.0049999999999999</v>
      </c>
      <c r="R3590" s="8">
        <f t="shared" si="339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 t="shared" si="336"/>
        <v>42150.647534722222</v>
      </c>
      <c r="K3591">
        <v>1430494347</v>
      </c>
      <c r="L3591" s="10">
        <f t="shared" si="337"/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338"/>
        <v>1.2749999999999999</v>
      </c>
      <c r="R3591" s="8">
        <f t="shared" si="339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0">
        <f t="shared" si="336"/>
        <v>41932.333726851852</v>
      </c>
      <c r="K3592">
        <v>1411200034</v>
      </c>
      <c r="L3592" s="10">
        <f t="shared" si="337"/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338"/>
        <v>1.0005999999999999</v>
      </c>
      <c r="R3592" s="8">
        <f t="shared" si="339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 t="shared" si="336"/>
        <v>42028.207638888889</v>
      </c>
      <c r="K3593">
        <v>1419979544</v>
      </c>
      <c r="L3593" s="10">
        <f t="shared" si="337"/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338"/>
        <v>1.75</v>
      </c>
      <c r="R3593" s="8">
        <f t="shared" si="339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 t="shared" si="336"/>
        <v>42046.207638888889</v>
      </c>
      <c r="K3594">
        <v>1418673307</v>
      </c>
      <c r="L3594" s="10">
        <f t="shared" si="337"/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338"/>
        <v>1.2725</v>
      </c>
      <c r="R3594" s="8">
        <f t="shared" si="339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 t="shared" si="336"/>
        <v>42009.851388888885</v>
      </c>
      <c r="K3595">
        <v>1417469639</v>
      </c>
      <c r="L3595" s="10">
        <f t="shared" si="337"/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338"/>
        <v>1.1063333333333334</v>
      </c>
      <c r="R3595" s="8">
        <f t="shared" si="339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 t="shared" si="336"/>
        <v>42617.066921296297</v>
      </c>
      <c r="K3596">
        <v>1470792982</v>
      </c>
      <c r="L3596" s="10">
        <f t="shared" si="337"/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338"/>
        <v>1.2593749999999999</v>
      </c>
      <c r="R3596" s="8">
        <f t="shared" si="339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 t="shared" si="336"/>
        <v>42076.290972222225</v>
      </c>
      <c r="K3597">
        <v>1423959123</v>
      </c>
      <c r="L3597" s="10">
        <f t="shared" si="337"/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338"/>
        <v>1.1850000000000001</v>
      </c>
      <c r="R3597" s="8">
        <f t="shared" si="339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0">
        <f t="shared" si="336"/>
        <v>41877.715069444443</v>
      </c>
      <c r="K3598">
        <v>1407258582</v>
      </c>
      <c r="L3598" s="10">
        <f t="shared" si="337"/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338"/>
        <v>1.0772727272727274</v>
      </c>
      <c r="R3598" s="8">
        <f t="shared" si="339"/>
        <v>79</v>
      </c>
      <c r="S3598" t="str">
        <f t="shared" si="340"/>
        <v>theater</v>
      </c>
      <c r="T3598" t="str">
        <f t="shared" si="341"/>
        <v>plays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 t="shared" si="336"/>
        <v>42432.249305555553</v>
      </c>
      <c r="K3599">
        <v>1455717790</v>
      </c>
      <c r="L3599" s="10">
        <f t="shared" si="337"/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338"/>
        <v>1.026</v>
      </c>
      <c r="R3599" s="8">
        <f t="shared" si="339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 t="shared" si="336"/>
        <v>41885.207638888889</v>
      </c>
      <c r="K3600">
        <v>1408129822</v>
      </c>
      <c r="L3600" s="10">
        <f t="shared" si="337"/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338"/>
        <v>1.101</v>
      </c>
      <c r="R3600" s="8">
        <f t="shared" si="339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 t="shared" si="336"/>
        <v>42246</v>
      </c>
      <c r="K3601">
        <v>1438715077</v>
      </c>
      <c r="L3601" s="10">
        <f t="shared" si="337"/>
        <v>42246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338"/>
        <v>2.02</v>
      </c>
      <c r="R3601" s="8">
        <f t="shared" si="339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 t="shared" si="336"/>
        <v>42656.849120370374</v>
      </c>
      <c r="K3602">
        <v>1473970964</v>
      </c>
      <c r="L3602" s="10">
        <f t="shared" si="337"/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338"/>
        <v>1.3</v>
      </c>
      <c r="R3602" s="8">
        <f t="shared" si="339"/>
        <v>3.25</v>
      </c>
      <c r="S3602" t="str">
        <f t="shared" si="340"/>
        <v>theater</v>
      </c>
      <c r="T3602" t="str">
        <f t="shared" si="341"/>
        <v>plays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0">
        <f t="shared" si="336"/>
        <v>42020.99863425926</v>
      </c>
      <c r="K3603">
        <v>1418860682</v>
      </c>
      <c r="L3603" s="10">
        <f t="shared" si="337"/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338"/>
        <v>1.0435000000000001</v>
      </c>
      <c r="R3603" s="8">
        <f t="shared" si="339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 t="shared" si="336"/>
        <v>42507.894432870366</v>
      </c>
      <c r="K3604">
        <v>1458336479</v>
      </c>
      <c r="L3604" s="10">
        <f t="shared" si="337"/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338"/>
        <v>1.0004999999999999</v>
      </c>
      <c r="R3604" s="8">
        <f t="shared" si="339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 t="shared" si="336"/>
        <v>42313.906018518523</v>
      </c>
      <c r="K3605">
        <v>1444164280</v>
      </c>
      <c r="L3605" s="10">
        <f t="shared" si="337"/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338"/>
        <v>1.7066666666666668</v>
      </c>
      <c r="R3605" s="8">
        <f t="shared" si="339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 t="shared" si="336"/>
        <v>42489.290972222225</v>
      </c>
      <c r="K3606">
        <v>1461370956</v>
      </c>
      <c r="L3606" s="10">
        <f t="shared" si="337"/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338"/>
        <v>1.1283333333333334</v>
      </c>
      <c r="R3606" s="8">
        <f t="shared" si="339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0">
        <f t="shared" si="336"/>
        <v>42413.793124999997</v>
      </c>
      <c r="K3607">
        <v>1452798126</v>
      </c>
      <c r="L3607" s="10">
        <f t="shared" si="337"/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338"/>
        <v>1.84</v>
      </c>
      <c r="R3607" s="8">
        <f t="shared" si="339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0">
        <f t="shared" si="336"/>
        <v>42596.604826388888</v>
      </c>
      <c r="K3608">
        <v>1468593057</v>
      </c>
      <c r="L3608" s="10">
        <f t="shared" si="337"/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338"/>
        <v>1.3026666666666666</v>
      </c>
      <c r="R3608" s="8">
        <f t="shared" si="339"/>
        <v>61.0625</v>
      </c>
      <c r="S3608" t="str">
        <f t="shared" si="340"/>
        <v>theater</v>
      </c>
      <c r="T3608" t="str">
        <f t="shared" si="341"/>
        <v>plays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0">
        <f t="shared" si="336"/>
        <v>42353</v>
      </c>
      <c r="K3609">
        <v>1448924882</v>
      </c>
      <c r="L3609" s="10">
        <f t="shared" si="337"/>
        <v>42353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338"/>
        <v>1.0545454545454545</v>
      </c>
      <c r="R3609" s="8">
        <f t="shared" si="339"/>
        <v>29</v>
      </c>
      <c r="S3609" t="str">
        <f t="shared" si="340"/>
        <v>theater</v>
      </c>
      <c r="T3609" t="str">
        <f t="shared" si="341"/>
        <v>plays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0">
        <f t="shared" si="336"/>
        <v>42538.583333333328</v>
      </c>
      <c r="K3610">
        <v>1463418090</v>
      </c>
      <c r="L3610" s="10">
        <f t="shared" si="337"/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338"/>
        <v>1</v>
      </c>
      <c r="R3610" s="8">
        <f t="shared" si="339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0">
        <f t="shared" si="336"/>
        <v>42459.950057870374</v>
      </c>
      <c r="K3611">
        <v>1456789685</v>
      </c>
      <c r="L3611" s="10">
        <f t="shared" si="337"/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338"/>
        <v>1.5331632653061225</v>
      </c>
      <c r="R3611" s="8">
        <f t="shared" si="339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0">
        <f t="shared" si="336"/>
        <v>42233.432129629626</v>
      </c>
      <c r="K3612">
        <v>1437214936</v>
      </c>
      <c r="L3612" s="10">
        <f t="shared" si="337"/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338"/>
        <v>1.623</v>
      </c>
      <c r="R3612" s="8">
        <f t="shared" si="339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0">
        <f t="shared" si="336"/>
        <v>42102.370381944449</v>
      </c>
      <c r="K3613">
        <v>1425891201</v>
      </c>
      <c r="L3613" s="10">
        <f t="shared" si="337"/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338"/>
        <v>1.36</v>
      </c>
      <c r="R3613" s="8">
        <f t="shared" si="339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0">
        <f t="shared" si="336"/>
        <v>41799.726979166669</v>
      </c>
      <c r="K3614">
        <v>1401470811</v>
      </c>
      <c r="L3614" s="10">
        <f t="shared" si="337"/>
        <v>41799.726979166669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338"/>
        <v>1.444</v>
      </c>
      <c r="R3614" s="8">
        <f t="shared" si="339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 t="shared" si="336"/>
        <v>41818.58997685185</v>
      </c>
      <c r="K3615">
        <v>1401372574</v>
      </c>
      <c r="L3615" s="10">
        <f t="shared" si="337"/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338"/>
        <v>1</v>
      </c>
      <c r="R3615" s="8">
        <f t="shared" si="339"/>
        <v>62.5</v>
      </c>
      <c r="S3615" t="str">
        <f t="shared" si="340"/>
        <v>theater</v>
      </c>
      <c r="T3615" t="str">
        <f t="shared" si="341"/>
        <v>plays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 t="shared" si="336"/>
        <v>42174.041851851856</v>
      </c>
      <c r="K3616">
        <v>1432083616</v>
      </c>
      <c r="L3616" s="10">
        <f t="shared" si="337"/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338"/>
        <v>1.008</v>
      </c>
      <c r="R3616" s="8">
        <f t="shared" si="339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0">
        <f t="shared" si="336"/>
        <v>42348.593703703707</v>
      </c>
      <c r="K3617">
        <v>1447164896</v>
      </c>
      <c r="L3617" s="10">
        <f t="shared" si="337"/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338"/>
        <v>1.0680000000000001</v>
      </c>
      <c r="R3617" s="8">
        <f t="shared" si="339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0">
        <f t="shared" si="336"/>
        <v>42082.908148148148</v>
      </c>
      <c r="K3618">
        <v>1424213264</v>
      </c>
      <c r="L3618" s="10">
        <f t="shared" si="337"/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338"/>
        <v>1.248</v>
      </c>
      <c r="R3618" s="8">
        <f t="shared" si="339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0">
        <f t="shared" si="336"/>
        <v>42794</v>
      </c>
      <c r="K3619">
        <v>1486996729</v>
      </c>
      <c r="L3619" s="10">
        <f t="shared" si="337"/>
        <v>42794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338"/>
        <v>1.1891891891891893</v>
      </c>
      <c r="R3619" s="8">
        <f t="shared" si="339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0">
        <f t="shared" si="336"/>
        <v>42158.627893518518</v>
      </c>
      <c r="K3620">
        <v>1430751850</v>
      </c>
      <c r="L3620" s="10">
        <f t="shared" si="337"/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338"/>
        <v>1.01</v>
      </c>
      <c r="R3620" s="8">
        <f t="shared" si="339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 t="shared" si="336"/>
        <v>42693.916666666672</v>
      </c>
      <c r="K3621">
        <v>1476760226</v>
      </c>
      <c r="L3621" s="10">
        <f t="shared" si="337"/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338"/>
        <v>1.1299999999999999</v>
      </c>
      <c r="R3621" s="8">
        <f t="shared" si="339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 t="shared" si="336"/>
        <v>42068.166666666672</v>
      </c>
      <c r="K3622">
        <v>1422916261</v>
      </c>
      <c r="L3622" s="10">
        <f t="shared" si="337"/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338"/>
        <v>1.0519047619047619</v>
      </c>
      <c r="R3622" s="8">
        <f t="shared" si="339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 t="shared" si="336"/>
        <v>42643.875</v>
      </c>
      <c r="K3623">
        <v>1473200844</v>
      </c>
      <c r="L3623" s="10">
        <f t="shared" si="337"/>
        <v>42643.875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338"/>
        <v>1.0973333333333333</v>
      </c>
      <c r="R3623" s="8">
        <f t="shared" si="339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 t="shared" si="336"/>
        <v>41910.140972222223</v>
      </c>
      <c r="K3624">
        <v>1409030371</v>
      </c>
      <c r="L3624" s="10">
        <f t="shared" si="337"/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338"/>
        <v>1.00099</v>
      </c>
      <c r="R3624" s="8">
        <f t="shared" si="339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 t="shared" si="336"/>
        <v>41846.291666666664</v>
      </c>
      <c r="K3625">
        <v>1404841270</v>
      </c>
      <c r="L3625" s="10">
        <f t="shared" si="337"/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338"/>
        <v>1.2</v>
      </c>
      <c r="R3625" s="8">
        <f t="shared" si="339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 t="shared" si="336"/>
        <v>42605.774189814809</v>
      </c>
      <c r="K3626">
        <v>1466793290</v>
      </c>
      <c r="L3626" s="10">
        <f t="shared" si="337"/>
        <v>42605.774189814809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338"/>
        <v>1.0493333333333332</v>
      </c>
      <c r="R3626" s="8">
        <f t="shared" si="339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0">
        <f t="shared" si="336"/>
        <v>42187.652511574073</v>
      </c>
      <c r="K3627">
        <v>1433259577</v>
      </c>
      <c r="L3627" s="10">
        <f t="shared" si="337"/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338"/>
        <v>1.0266666666666666</v>
      </c>
      <c r="R3627" s="8">
        <f t="shared" si="339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0">
        <f t="shared" si="336"/>
        <v>41867.667326388888</v>
      </c>
      <c r="K3628">
        <v>1406390457</v>
      </c>
      <c r="L3628" s="10">
        <f t="shared" si="337"/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338"/>
        <v>1.0182500000000001</v>
      </c>
      <c r="R3628" s="8">
        <f t="shared" si="339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 t="shared" si="336"/>
        <v>42511.165972222225</v>
      </c>
      <c r="K3629">
        <v>1459446487</v>
      </c>
      <c r="L3629" s="10">
        <f t="shared" si="337"/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338"/>
        <v>1</v>
      </c>
      <c r="R3629" s="8">
        <f t="shared" si="339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 t="shared" si="336"/>
        <v>42351.874953703707</v>
      </c>
      <c r="K3630">
        <v>1444852796</v>
      </c>
      <c r="L3630" s="10">
        <f t="shared" si="337"/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338"/>
        <v>0</v>
      </c>
      <c r="R3630" s="8">
        <f t="shared" si="339"/>
        <v>0</v>
      </c>
      <c r="S3630" t="str">
        <f t="shared" si="340"/>
        <v>theater</v>
      </c>
      <c r="T3630" t="str">
        <f t="shared" si="341"/>
        <v>musical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 t="shared" si="336"/>
        <v>42495.708333333328</v>
      </c>
      <c r="K3631">
        <v>1457403364</v>
      </c>
      <c r="L3631" s="10">
        <f t="shared" si="337"/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338"/>
        <v>1.9999999999999999E-6</v>
      </c>
      <c r="R3631" s="8">
        <f t="shared" si="339"/>
        <v>1</v>
      </c>
      <c r="S3631" t="str">
        <f t="shared" si="340"/>
        <v>theater</v>
      </c>
      <c r="T3631" t="str">
        <f t="shared" si="341"/>
        <v>musical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0">
        <f t="shared" si="336"/>
        <v>41972.888773148152</v>
      </c>
      <c r="K3632">
        <v>1414700390</v>
      </c>
      <c r="L3632" s="10">
        <f t="shared" si="337"/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338"/>
        <v>3.3333333333333332E-4</v>
      </c>
      <c r="R3632" s="8">
        <f t="shared" si="339"/>
        <v>1</v>
      </c>
      <c r="S3632" t="str">
        <f t="shared" si="340"/>
        <v>theater</v>
      </c>
      <c r="T3632" t="str">
        <f t="shared" si="341"/>
        <v>musical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 t="shared" si="336"/>
        <v>41905.165972222225</v>
      </c>
      <c r="K3633">
        <v>1409335497</v>
      </c>
      <c r="L3633" s="10">
        <f t="shared" si="337"/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338"/>
        <v>0.51023391812865493</v>
      </c>
      <c r="R3633" s="8">
        <f t="shared" si="339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0">
        <f t="shared" si="336"/>
        <v>41966.936909722222</v>
      </c>
      <c r="K3634">
        <v>1415053749</v>
      </c>
      <c r="L3634" s="10">
        <f t="shared" si="337"/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338"/>
        <v>0.2</v>
      </c>
      <c r="R3634" s="8">
        <f t="shared" si="339"/>
        <v>100</v>
      </c>
      <c r="S3634" t="str">
        <f t="shared" si="340"/>
        <v>theater</v>
      </c>
      <c r="T3634" t="str">
        <f t="shared" si="341"/>
        <v>musical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 t="shared" si="336"/>
        <v>42693.041666666672</v>
      </c>
      <c r="K3635">
        <v>1475765867</v>
      </c>
      <c r="L3635" s="10">
        <f t="shared" si="337"/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338"/>
        <v>0.35239999999999999</v>
      </c>
      <c r="R3635" s="8">
        <f t="shared" si="339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0">
        <f t="shared" si="336"/>
        <v>42749.165972222225</v>
      </c>
      <c r="K3636">
        <v>1480219174</v>
      </c>
      <c r="L3636" s="10">
        <f t="shared" si="337"/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338"/>
        <v>4.2466666666666666E-2</v>
      </c>
      <c r="R3636" s="8">
        <f t="shared" si="339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 t="shared" si="336"/>
        <v>42480.88282407407</v>
      </c>
      <c r="K3637">
        <v>1458594676</v>
      </c>
      <c r="L3637" s="10">
        <f t="shared" si="337"/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338"/>
        <v>0.36457142857142855</v>
      </c>
      <c r="R3637" s="8">
        <f t="shared" si="339"/>
        <v>127.6</v>
      </c>
      <c r="S3637" t="str">
        <f t="shared" si="340"/>
        <v>theater</v>
      </c>
      <c r="T3637" t="str">
        <f t="shared" si="341"/>
        <v>musical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 t="shared" si="336"/>
        <v>42261.694780092599</v>
      </c>
      <c r="K3638">
        <v>1439224829</v>
      </c>
      <c r="L3638" s="10">
        <f t="shared" si="337"/>
        <v>42261.694780092599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338"/>
        <v>0</v>
      </c>
      <c r="R3638" s="8">
        <f t="shared" si="339"/>
        <v>0</v>
      </c>
      <c r="S3638" t="str">
        <f t="shared" si="340"/>
        <v>theater</v>
      </c>
      <c r="T3638" t="str">
        <f t="shared" si="341"/>
        <v>musical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 t="shared" si="336"/>
        <v>42005.700636574074</v>
      </c>
      <c r="K3639">
        <v>1417538935</v>
      </c>
      <c r="L3639" s="10">
        <f t="shared" si="337"/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338"/>
        <v>0.30866666666666664</v>
      </c>
      <c r="R3639" s="8">
        <f t="shared" si="339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0">
        <f t="shared" si="336"/>
        <v>42113.631157407406</v>
      </c>
      <c r="K3640">
        <v>1424275732</v>
      </c>
      <c r="L3640" s="10">
        <f t="shared" si="337"/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338"/>
        <v>6.545454545454546E-2</v>
      </c>
      <c r="R3640" s="8">
        <f t="shared" si="339"/>
        <v>108</v>
      </c>
      <c r="S3640" t="str">
        <f t="shared" si="340"/>
        <v>theater</v>
      </c>
      <c r="T3640" t="str">
        <f t="shared" si="341"/>
        <v>musical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 t="shared" si="336"/>
        <v>42650.632638888885</v>
      </c>
      <c r="K3641">
        <v>1470672906</v>
      </c>
      <c r="L3641" s="10">
        <f t="shared" si="337"/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338"/>
        <v>4.0000000000000003E-5</v>
      </c>
      <c r="R3641" s="8">
        <f t="shared" si="339"/>
        <v>1</v>
      </c>
      <c r="S3641" t="str">
        <f t="shared" si="340"/>
        <v>theater</v>
      </c>
      <c r="T3641" t="str">
        <f t="shared" si="341"/>
        <v>musical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 t="shared" si="336"/>
        <v>42134.781597222223</v>
      </c>
      <c r="K3642">
        <v>1428691530</v>
      </c>
      <c r="L3642" s="10">
        <f t="shared" si="337"/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338"/>
        <v>5.5E-2</v>
      </c>
      <c r="R3642" s="8">
        <f t="shared" si="339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 t="shared" si="336"/>
        <v>41917.208333333336</v>
      </c>
      <c r="K3643">
        <v>1410966179</v>
      </c>
      <c r="L3643" s="10">
        <f t="shared" si="337"/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338"/>
        <v>0</v>
      </c>
      <c r="R3643" s="8">
        <f t="shared" si="339"/>
        <v>0</v>
      </c>
      <c r="S3643" t="str">
        <f t="shared" si="340"/>
        <v>theater</v>
      </c>
      <c r="T3643" t="str">
        <f t="shared" si="341"/>
        <v>musical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0">
        <f t="shared" si="336"/>
        <v>42338.708333333328</v>
      </c>
      <c r="K3644">
        <v>1445369727</v>
      </c>
      <c r="L3644" s="10">
        <f t="shared" si="337"/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338"/>
        <v>2.1428571428571429E-2</v>
      </c>
      <c r="R3644" s="8">
        <f t="shared" si="339"/>
        <v>7.5</v>
      </c>
      <c r="S3644" t="str">
        <f t="shared" si="340"/>
        <v>theater</v>
      </c>
      <c r="T3644" t="str">
        <f t="shared" si="341"/>
        <v>musical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 t="shared" si="336"/>
        <v>42325.185636574075</v>
      </c>
      <c r="K3645">
        <v>1444274839</v>
      </c>
      <c r="L3645" s="10">
        <f t="shared" si="337"/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338"/>
        <v>0</v>
      </c>
      <c r="R3645" s="8">
        <f t="shared" si="339"/>
        <v>0</v>
      </c>
      <c r="S3645" t="str">
        <f t="shared" si="340"/>
        <v>theater</v>
      </c>
      <c r="T3645" t="str">
        <f t="shared" si="341"/>
        <v>musical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 t="shared" si="336"/>
        <v>42437.207638888889</v>
      </c>
      <c r="K3646">
        <v>1454996887</v>
      </c>
      <c r="L3646" s="10">
        <f t="shared" si="337"/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338"/>
        <v>0.16420000000000001</v>
      </c>
      <c r="R3646" s="8">
        <f t="shared" si="339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0">
        <f t="shared" si="336"/>
        <v>42696.012013888889</v>
      </c>
      <c r="K3647">
        <v>1477178238</v>
      </c>
      <c r="L3647" s="10">
        <f t="shared" si="337"/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338"/>
        <v>1E-3</v>
      </c>
      <c r="R3647" s="8">
        <f t="shared" si="339"/>
        <v>1</v>
      </c>
      <c r="S3647" t="str">
        <f t="shared" si="340"/>
        <v>theater</v>
      </c>
      <c r="T3647" t="str">
        <f t="shared" si="341"/>
        <v>musical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 t="shared" si="336"/>
        <v>42171.979166666672</v>
      </c>
      <c r="K3648">
        <v>1431770802</v>
      </c>
      <c r="L3648" s="10">
        <f t="shared" si="337"/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338"/>
        <v>4.8099999999999997E-2</v>
      </c>
      <c r="R3648" s="8">
        <f t="shared" si="339"/>
        <v>60.125</v>
      </c>
      <c r="S3648" t="str">
        <f t="shared" si="340"/>
        <v>theater</v>
      </c>
      <c r="T3648" t="str">
        <f t="shared" si="341"/>
        <v>musical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0">
        <f t="shared" si="336"/>
        <v>42643.749155092592</v>
      </c>
      <c r="K3649">
        <v>1471370327</v>
      </c>
      <c r="L3649" s="10">
        <f t="shared" si="337"/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338"/>
        <v>0.06</v>
      </c>
      <c r="R3649" s="8">
        <f t="shared" si="339"/>
        <v>15</v>
      </c>
      <c r="S3649" t="str">
        <f t="shared" si="340"/>
        <v>theater</v>
      </c>
      <c r="T3649" t="str">
        <f t="shared" si="341"/>
        <v>musical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 t="shared" si="336"/>
        <v>41917.292187500003</v>
      </c>
      <c r="K3650">
        <v>1409900445</v>
      </c>
      <c r="L3650" s="10">
        <f t="shared" si="337"/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6">
        <f t="shared" si="338"/>
        <v>1.003825</v>
      </c>
      <c r="R3650" s="8">
        <f t="shared" si="339"/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0">
        <f t="shared" ref="J3651:J3714" si="342">I3651/60/60/24 + DATE(1970,1,1)</f>
        <v>41806.712893518517</v>
      </c>
      <c r="K3651">
        <v>1400691994</v>
      </c>
      <c r="L3651" s="10">
        <f t="shared" ref="L3651:L3714" si="343">I3651/60/60/24 + DATE(1970,1,1)</f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6">
        <f t="shared" ref="Q3651:Q3714" si="344">E3651/D3651</f>
        <v>1.04</v>
      </c>
      <c r="R3651" s="8">
        <f t="shared" ref="R3651:R3714" si="345">IFERROR(E3651/N3651,0)</f>
        <v>97.5</v>
      </c>
      <c r="S3651" t="str">
        <f t="shared" ref="S3651:S3714" si="346">LEFT(P3651,SEARCH("/",P3651)-1)</f>
        <v>theater</v>
      </c>
      <c r="T3651" t="str">
        <f t="shared" ref="T3651:T3714" si="347">RIGHT(P3651,LEN(P3651)-SEARCH("/",P3651))</f>
        <v>plays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0">
        <f t="shared" si="342"/>
        <v>42402.478981481487</v>
      </c>
      <c r="K3652">
        <v>1452598184</v>
      </c>
      <c r="L3652" s="10">
        <f t="shared" si="343"/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6">
        <f t="shared" si="344"/>
        <v>1</v>
      </c>
      <c r="R3652" s="8">
        <f t="shared" si="345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 t="shared" si="342"/>
        <v>41861.665972222225</v>
      </c>
      <c r="K3653">
        <v>1404833442</v>
      </c>
      <c r="L3653" s="10">
        <f t="shared" si="343"/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344"/>
        <v>1.04</v>
      </c>
      <c r="R3653" s="8">
        <f t="shared" si="345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0">
        <f t="shared" si="342"/>
        <v>42607.165972222225</v>
      </c>
      <c r="K3654">
        <v>1471188502</v>
      </c>
      <c r="L3654" s="10">
        <f t="shared" si="343"/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344"/>
        <v>2.5066666666666668</v>
      </c>
      <c r="R3654" s="8">
        <f t="shared" si="345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0">
        <f t="shared" si="342"/>
        <v>42221.363506944443</v>
      </c>
      <c r="K3655">
        <v>1436172207</v>
      </c>
      <c r="L3655" s="10">
        <f t="shared" si="343"/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344"/>
        <v>1.0049999999999999</v>
      </c>
      <c r="R3655" s="8">
        <f t="shared" si="345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0">
        <f t="shared" si="342"/>
        <v>42463.708333333328</v>
      </c>
      <c r="K3656">
        <v>1457690386</v>
      </c>
      <c r="L3656" s="10">
        <f t="shared" si="343"/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344"/>
        <v>1.744</v>
      </c>
      <c r="R3656" s="8">
        <f t="shared" si="345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 t="shared" si="342"/>
        <v>42203.290972222225</v>
      </c>
      <c r="K3657">
        <v>1434654998</v>
      </c>
      <c r="L3657" s="10">
        <f t="shared" si="343"/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344"/>
        <v>1.1626000000000001</v>
      </c>
      <c r="R3657" s="8">
        <f t="shared" si="345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0">
        <f t="shared" si="342"/>
        <v>42767.957638888889</v>
      </c>
      <c r="K3658">
        <v>1483393836</v>
      </c>
      <c r="L3658" s="10">
        <f t="shared" si="343"/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344"/>
        <v>1.0582</v>
      </c>
      <c r="R3658" s="8">
        <f t="shared" si="345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0">
        <f t="shared" si="342"/>
        <v>42522.904166666667</v>
      </c>
      <c r="K3659">
        <v>1462806419</v>
      </c>
      <c r="L3659" s="10">
        <f t="shared" si="343"/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344"/>
        <v>1.1074999999999999</v>
      </c>
      <c r="R3659" s="8">
        <f t="shared" si="345"/>
        <v>110.75</v>
      </c>
      <c r="S3659" t="str">
        <f t="shared" si="346"/>
        <v>theater</v>
      </c>
      <c r="T3659" t="str">
        <f t="shared" si="347"/>
        <v>plays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 t="shared" si="342"/>
        <v>41822.165972222225</v>
      </c>
      <c r="K3660">
        <v>1400272580</v>
      </c>
      <c r="L3660" s="10">
        <f t="shared" si="343"/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344"/>
        <v>1.0066666666666666</v>
      </c>
      <c r="R3660" s="8">
        <f t="shared" si="345"/>
        <v>75.5</v>
      </c>
      <c r="S3660" t="str">
        <f t="shared" si="346"/>
        <v>theater</v>
      </c>
      <c r="T3660" t="str">
        <f t="shared" si="347"/>
        <v>plays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 t="shared" si="342"/>
        <v>42082.610416666663</v>
      </c>
      <c r="K3661">
        <v>1424414350</v>
      </c>
      <c r="L3661" s="10">
        <f t="shared" si="343"/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344"/>
        <v>1.0203333333333333</v>
      </c>
      <c r="R3661" s="8">
        <f t="shared" si="345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0">
        <f t="shared" si="342"/>
        <v>41996.881076388891</v>
      </c>
      <c r="K3662">
        <v>1417208925</v>
      </c>
      <c r="L3662" s="10">
        <f t="shared" si="343"/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344"/>
        <v>1</v>
      </c>
      <c r="R3662" s="8">
        <f t="shared" si="345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 t="shared" si="342"/>
        <v>42470.166666666672</v>
      </c>
      <c r="K3663">
        <v>1458336672</v>
      </c>
      <c r="L3663" s="10">
        <f t="shared" si="343"/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344"/>
        <v>1.1100000000000001</v>
      </c>
      <c r="R3663" s="8">
        <f t="shared" si="345"/>
        <v>92.5</v>
      </c>
      <c r="S3663" t="str">
        <f t="shared" si="346"/>
        <v>theater</v>
      </c>
      <c r="T3663" t="str">
        <f t="shared" si="347"/>
        <v>plays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0">
        <f t="shared" si="342"/>
        <v>42094.178402777776</v>
      </c>
      <c r="K3664">
        <v>1425187014</v>
      </c>
      <c r="L3664" s="10">
        <f t="shared" si="343"/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344"/>
        <v>1.0142500000000001</v>
      </c>
      <c r="R3664" s="8">
        <f t="shared" si="345"/>
        <v>202.85</v>
      </c>
      <c r="S3664" t="str">
        <f t="shared" si="346"/>
        <v>theater</v>
      </c>
      <c r="T3664" t="str">
        <f t="shared" si="347"/>
        <v>plays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0">
        <f t="shared" si="342"/>
        <v>42725.493402777778</v>
      </c>
      <c r="K3665">
        <v>1477133430</v>
      </c>
      <c r="L3665" s="10">
        <f t="shared" si="343"/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344"/>
        <v>1.04</v>
      </c>
      <c r="R3665" s="8">
        <f t="shared" si="345"/>
        <v>26</v>
      </c>
      <c r="S3665" t="str">
        <f t="shared" si="346"/>
        <v>theater</v>
      </c>
      <c r="T3665" t="str">
        <f t="shared" si="347"/>
        <v>plays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 t="shared" si="342"/>
        <v>42537.248715277776</v>
      </c>
      <c r="K3666">
        <v>1464847089</v>
      </c>
      <c r="L3666" s="10">
        <f t="shared" si="343"/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344"/>
        <v>1.09375</v>
      </c>
      <c r="R3666" s="8">
        <f t="shared" si="345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0">
        <f t="shared" si="342"/>
        <v>42305.829166666663</v>
      </c>
      <c r="K3667">
        <v>1445109822</v>
      </c>
      <c r="L3667" s="10">
        <f t="shared" si="343"/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344"/>
        <v>1.1516129032258065</v>
      </c>
      <c r="R3667" s="8">
        <f t="shared" si="345"/>
        <v>51</v>
      </c>
      <c r="S3667" t="str">
        <f t="shared" si="346"/>
        <v>theater</v>
      </c>
      <c r="T3667" t="str">
        <f t="shared" si="347"/>
        <v>plays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 t="shared" si="342"/>
        <v>41844.291666666664</v>
      </c>
      <c r="K3668">
        <v>1404337382</v>
      </c>
      <c r="L3668" s="10">
        <f t="shared" si="343"/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344"/>
        <v>1</v>
      </c>
      <c r="R3668" s="8">
        <f t="shared" si="345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0">
        <f t="shared" si="342"/>
        <v>42203.970127314817</v>
      </c>
      <c r="K3669">
        <v>1434669419</v>
      </c>
      <c r="L3669" s="10">
        <f t="shared" si="343"/>
        <v>42203.970127314817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344"/>
        <v>1.0317033333333334</v>
      </c>
      <c r="R3669" s="8">
        <f t="shared" si="345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 t="shared" si="342"/>
        <v>42208.772916666669</v>
      </c>
      <c r="K3670">
        <v>1435670452</v>
      </c>
      <c r="L3670" s="10">
        <f t="shared" si="343"/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344"/>
        <v>1.0349999999999999</v>
      </c>
      <c r="R3670" s="8">
        <f t="shared" si="345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0">
        <f t="shared" si="342"/>
        <v>42166.675196759257</v>
      </c>
      <c r="K3671">
        <v>1431447137</v>
      </c>
      <c r="L3671" s="10">
        <f t="shared" si="343"/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344"/>
        <v>1.3819999999999999</v>
      </c>
      <c r="R3671" s="8">
        <f t="shared" si="345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0">
        <f t="shared" si="342"/>
        <v>42155.958333333328</v>
      </c>
      <c r="K3672">
        <v>1431951611</v>
      </c>
      <c r="L3672" s="10">
        <f t="shared" si="343"/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344"/>
        <v>1.0954545454545455</v>
      </c>
      <c r="R3672" s="8">
        <f t="shared" si="345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 t="shared" si="342"/>
        <v>41841.165972222225</v>
      </c>
      <c r="K3673">
        <v>1404140667</v>
      </c>
      <c r="L3673" s="10">
        <f t="shared" si="343"/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344"/>
        <v>1.0085714285714287</v>
      </c>
      <c r="R3673" s="8">
        <f t="shared" si="345"/>
        <v>88.25</v>
      </c>
      <c r="S3673" t="str">
        <f t="shared" si="346"/>
        <v>theater</v>
      </c>
      <c r="T3673" t="str">
        <f t="shared" si="347"/>
        <v>plays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0">
        <f t="shared" si="342"/>
        <v>41908.946574074071</v>
      </c>
      <c r="K3674">
        <v>1409179384</v>
      </c>
      <c r="L3674" s="10">
        <f t="shared" si="343"/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344"/>
        <v>1.0153333333333334</v>
      </c>
      <c r="R3674" s="8">
        <f t="shared" si="345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0">
        <f t="shared" si="342"/>
        <v>41948.536111111112</v>
      </c>
      <c r="K3675">
        <v>1412233497</v>
      </c>
      <c r="L3675" s="10">
        <f t="shared" si="343"/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344"/>
        <v>1.13625</v>
      </c>
      <c r="R3675" s="8">
        <f t="shared" si="345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0">
        <f t="shared" si="342"/>
        <v>42616.873020833329</v>
      </c>
      <c r="K3676">
        <v>1467752229</v>
      </c>
      <c r="L3676" s="10">
        <f t="shared" si="343"/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344"/>
        <v>1</v>
      </c>
      <c r="R3676" s="8">
        <f t="shared" si="345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0">
        <f t="shared" si="342"/>
        <v>42505.958333333328</v>
      </c>
      <c r="K3677">
        <v>1462285182</v>
      </c>
      <c r="L3677" s="10">
        <f t="shared" si="343"/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344"/>
        <v>1.4</v>
      </c>
      <c r="R3677" s="8">
        <f t="shared" si="345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 t="shared" si="342"/>
        <v>41894.815787037034</v>
      </c>
      <c r="K3678">
        <v>1408995284</v>
      </c>
      <c r="L3678" s="10">
        <f t="shared" si="343"/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344"/>
        <v>1.2875000000000001</v>
      </c>
      <c r="R3678" s="8">
        <f t="shared" si="345"/>
        <v>64.375</v>
      </c>
      <c r="S3678" t="str">
        <f t="shared" si="346"/>
        <v>theater</v>
      </c>
      <c r="T3678" t="str">
        <f t="shared" si="347"/>
        <v>plays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 t="shared" si="342"/>
        <v>41823.165972222225</v>
      </c>
      <c r="K3679">
        <v>1402580818</v>
      </c>
      <c r="L3679" s="10">
        <f t="shared" si="343"/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344"/>
        <v>1.0290416666666666</v>
      </c>
      <c r="R3679" s="8">
        <f t="shared" si="345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0">
        <f t="shared" si="342"/>
        <v>42155.531226851846</v>
      </c>
      <c r="K3680">
        <v>1430052298</v>
      </c>
      <c r="L3680" s="10">
        <f t="shared" si="343"/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344"/>
        <v>1.0249999999999999</v>
      </c>
      <c r="R3680" s="8">
        <f t="shared" si="345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 t="shared" si="342"/>
        <v>41821.207638888889</v>
      </c>
      <c r="K3681">
        <v>1401214581</v>
      </c>
      <c r="L3681" s="10">
        <f t="shared" si="343"/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344"/>
        <v>1.101</v>
      </c>
      <c r="R3681" s="8">
        <f t="shared" si="345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 t="shared" si="342"/>
        <v>42648.454097222217</v>
      </c>
      <c r="K3682">
        <v>1473850434</v>
      </c>
      <c r="L3682" s="10">
        <f t="shared" si="343"/>
        <v>42648.454097222217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344"/>
        <v>1.1276666666666666</v>
      </c>
      <c r="R3682" s="8">
        <f t="shared" si="345"/>
        <v>99.5</v>
      </c>
      <c r="S3682" t="str">
        <f t="shared" si="346"/>
        <v>theater</v>
      </c>
      <c r="T3682" t="str">
        <f t="shared" si="347"/>
        <v>plays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 t="shared" si="342"/>
        <v>42384.651504629626</v>
      </c>
      <c r="K3683">
        <v>1452008290</v>
      </c>
      <c r="L3683" s="10">
        <f t="shared" si="343"/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344"/>
        <v>1.119</v>
      </c>
      <c r="R3683" s="8">
        <f t="shared" si="345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 t="shared" si="342"/>
        <v>41806.290972222225</v>
      </c>
      <c r="K3684">
        <v>1399998418</v>
      </c>
      <c r="L3684" s="10">
        <f t="shared" si="343"/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344"/>
        <v>1.3919999999999999</v>
      </c>
      <c r="R3684" s="8">
        <f t="shared" si="345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 t="shared" si="342"/>
        <v>42663.116851851853</v>
      </c>
      <c r="K3685">
        <v>1474339696</v>
      </c>
      <c r="L3685" s="10">
        <f t="shared" si="343"/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344"/>
        <v>1.1085714285714285</v>
      </c>
      <c r="R3685" s="8">
        <f t="shared" si="345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 t="shared" si="342"/>
        <v>42249.180393518516</v>
      </c>
      <c r="K3686">
        <v>1438575586</v>
      </c>
      <c r="L3686" s="10">
        <f t="shared" si="343"/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344"/>
        <v>1.3906666666666667</v>
      </c>
      <c r="R3686" s="8">
        <f t="shared" si="345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 t="shared" si="342"/>
        <v>41778.875</v>
      </c>
      <c r="K3687">
        <v>1398348859</v>
      </c>
      <c r="L3687" s="10">
        <f t="shared" si="343"/>
        <v>41778.875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344"/>
        <v>1.0569999999999999</v>
      </c>
      <c r="R3687" s="8">
        <f t="shared" si="345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 t="shared" si="342"/>
        <v>42245.165972222225</v>
      </c>
      <c r="K3688">
        <v>1439567660</v>
      </c>
      <c r="L3688" s="10">
        <f t="shared" si="343"/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344"/>
        <v>1.0142857142857142</v>
      </c>
      <c r="R3688" s="8">
        <f t="shared" si="345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 t="shared" si="342"/>
        <v>41817.218229166669</v>
      </c>
      <c r="K3689">
        <v>1401254055</v>
      </c>
      <c r="L3689" s="10">
        <f t="shared" si="343"/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344"/>
        <v>1.0024500000000001</v>
      </c>
      <c r="R3689" s="8">
        <f t="shared" si="345"/>
        <v>200.49</v>
      </c>
      <c r="S3689" t="str">
        <f t="shared" si="346"/>
        <v>theater</v>
      </c>
      <c r="T3689" t="str">
        <f t="shared" si="347"/>
        <v>plays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0">
        <f t="shared" si="342"/>
        <v>41859.787083333329</v>
      </c>
      <c r="K3690">
        <v>1404932004</v>
      </c>
      <c r="L3690" s="10">
        <f t="shared" si="343"/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344"/>
        <v>1.0916666666666666</v>
      </c>
      <c r="R3690" s="8">
        <f t="shared" si="345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 t="shared" si="342"/>
        <v>42176.934027777781</v>
      </c>
      <c r="K3691">
        <v>1432410639</v>
      </c>
      <c r="L3691" s="10">
        <f t="shared" si="343"/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344"/>
        <v>1.1833333333333333</v>
      </c>
      <c r="R3691" s="8">
        <f t="shared" si="345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 t="shared" si="342"/>
        <v>41970.639849537038</v>
      </c>
      <c r="K3692">
        <v>1414506083</v>
      </c>
      <c r="L3692" s="10">
        <f t="shared" si="343"/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344"/>
        <v>1.2</v>
      </c>
      <c r="R3692" s="8">
        <f t="shared" si="345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 t="shared" si="342"/>
        <v>42065.207638888889</v>
      </c>
      <c r="K3693">
        <v>1421426929</v>
      </c>
      <c r="L3693" s="10">
        <f t="shared" si="343"/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344"/>
        <v>1.2796000000000001</v>
      </c>
      <c r="R3693" s="8">
        <f t="shared" si="345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 t="shared" si="342"/>
        <v>41901</v>
      </c>
      <c r="K3694">
        <v>1410304179</v>
      </c>
      <c r="L3694" s="10">
        <f t="shared" si="343"/>
        <v>41901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344"/>
        <v>1.26</v>
      </c>
      <c r="R3694" s="8">
        <f t="shared" si="345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0">
        <f t="shared" si="342"/>
        <v>42338.9375</v>
      </c>
      <c r="K3695">
        <v>1446352529</v>
      </c>
      <c r="L3695" s="10">
        <f t="shared" si="343"/>
        <v>42338.9375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344"/>
        <v>1.2912912912912913</v>
      </c>
      <c r="R3695" s="8">
        <f t="shared" si="345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 t="shared" si="342"/>
        <v>42527.083333333328</v>
      </c>
      <c r="K3696">
        <v>1461985967</v>
      </c>
      <c r="L3696" s="10">
        <f t="shared" si="343"/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344"/>
        <v>1.0742857142857143</v>
      </c>
      <c r="R3696" s="8">
        <f t="shared" si="345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 t="shared" si="342"/>
        <v>42015.870486111111</v>
      </c>
      <c r="K3697">
        <v>1419281610</v>
      </c>
      <c r="L3697" s="10">
        <f t="shared" si="343"/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344"/>
        <v>1.00125</v>
      </c>
      <c r="R3697" s="8">
        <f t="shared" si="345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0">
        <f t="shared" si="342"/>
        <v>42048.617083333331</v>
      </c>
      <c r="K3698">
        <v>1418654916</v>
      </c>
      <c r="L3698" s="10">
        <f t="shared" si="343"/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344"/>
        <v>1.55</v>
      </c>
      <c r="R3698" s="8">
        <f t="shared" si="345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0">
        <f t="shared" si="342"/>
        <v>42500.465833333335</v>
      </c>
      <c r="K3699">
        <v>1461064248</v>
      </c>
      <c r="L3699" s="10">
        <f t="shared" si="343"/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344"/>
        <v>1.08</v>
      </c>
      <c r="R3699" s="8">
        <f t="shared" si="345"/>
        <v>72</v>
      </c>
      <c r="S3699" t="str">
        <f t="shared" si="346"/>
        <v>theater</v>
      </c>
      <c r="T3699" t="str">
        <f t="shared" si="347"/>
        <v>plays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 t="shared" si="342"/>
        <v>42431.806562500002</v>
      </c>
      <c r="K3700">
        <v>1454354487</v>
      </c>
      <c r="L3700" s="10">
        <f t="shared" si="343"/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344"/>
        <v>1.1052</v>
      </c>
      <c r="R3700" s="8">
        <f t="shared" si="345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 t="shared" si="342"/>
        <v>41927.602037037039</v>
      </c>
      <c r="K3701">
        <v>1410791216</v>
      </c>
      <c r="L3701" s="10">
        <f t="shared" si="343"/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344"/>
        <v>1.008</v>
      </c>
      <c r="R3701" s="8">
        <f t="shared" si="345"/>
        <v>63</v>
      </c>
      <c r="S3701" t="str">
        <f t="shared" si="346"/>
        <v>theater</v>
      </c>
      <c r="T3701" t="str">
        <f t="shared" si="347"/>
        <v>plays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 t="shared" si="342"/>
        <v>41912.666666666664</v>
      </c>
      <c r="K3702">
        <v>1409493800</v>
      </c>
      <c r="L3702" s="10">
        <f t="shared" si="343"/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344"/>
        <v>1.212</v>
      </c>
      <c r="R3702" s="8">
        <f t="shared" si="345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0">
        <f t="shared" si="342"/>
        <v>42159.541585648149</v>
      </c>
      <c r="K3703">
        <v>1430830793</v>
      </c>
      <c r="L3703" s="10">
        <f t="shared" si="343"/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344"/>
        <v>1.0033333333333334</v>
      </c>
      <c r="R3703" s="8">
        <f t="shared" si="345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0">
        <f t="shared" si="342"/>
        <v>42561.957638888889</v>
      </c>
      <c r="K3704">
        <v>1464958484</v>
      </c>
      <c r="L3704" s="10">
        <f t="shared" si="343"/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344"/>
        <v>1.0916666666666666</v>
      </c>
      <c r="R3704" s="8">
        <f t="shared" si="345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 t="shared" si="342"/>
        <v>42595.290972222225</v>
      </c>
      <c r="K3705">
        <v>1467720388</v>
      </c>
      <c r="L3705" s="10">
        <f t="shared" si="343"/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344"/>
        <v>1.2342857142857142</v>
      </c>
      <c r="R3705" s="8">
        <f t="shared" si="345"/>
        <v>43.2</v>
      </c>
      <c r="S3705" t="str">
        <f t="shared" si="346"/>
        <v>theater</v>
      </c>
      <c r="T3705" t="str">
        <f t="shared" si="347"/>
        <v>plays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0">
        <f t="shared" si="342"/>
        <v>42521.689745370371</v>
      </c>
      <c r="K3706">
        <v>1459528394</v>
      </c>
      <c r="L3706" s="10">
        <f t="shared" si="343"/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344"/>
        <v>1.3633666666666666</v>
      </c>
      <c r="R3706" s="8">
        <f t="shared" si="345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 t="shared" si="342"/>
        <v>41813.75</v>
      </c>
      <c r="K3707">
        <v>1401714114</v>
      </c>
      <c r="L3707" s="10">
        <f t="shared" si="343"/>
        <v>41813.75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344"/>
        <v>1.0346657233816767</v>
      </c>
      <c r="R3707" s="8">
        <f t="shared" si="345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 t="shared" si="342"/>
        <v>41894.913761574076</v>
      </c>
      <c r="K3708">
        <v>1409262949</v>
      </c>
      <c r="L3708" s="10">
        <f t="shared" si="343"/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344"/>
        <v>1.2133333333333334</v>
      </c>
      <c r="R3708" s="8">
        <f t="shared" si="345"/>
        <v>140</v>
      </c>
      <c r="S3708" t="str">
        <f t="shared" si="346"/>
        <v>theater</v>
      </c>
      <c r="T3708" t="str">
        <f t="shared" si="347"/>
        <v>plays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 t="shared" si="342"/>
        <v>42573.226388888885</v>
      </c>
      <c r="K3709">
        <v>1467335378</v>
      </c>
      <c r="L3709" s="10">
        <f t="shared" si="343"/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344"/>
        <v>1.86</v>
      </c>
      <c r="R3709" s="8">
        <f t="shared" si="345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 t="shared" si="342"/>
        <v>41824.142199074071</v>
      </c>
      <c r="K3710">
        <v>1403234686</v>
      </c>
      <c r="L3710" s="10">
        <f t="shared" si="343"/>
        <v>41824.142199074071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344"/>
        <v>3</v>
      </c>
      <c r="R3710" s="8">
        <f t="shared" si="345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0">
        <f t="shared" si="342"/>
        <v>41815.707708333335</v>
      </c>
      <c r="K3711">
        <v>1401123546</v>
      </c>
      <c r="L3711" s="10">
        <f t="shared" si="343"/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344"/>
        <v>1.0825</v>
      </c>
      <c r="R3711" s="8">
        <f t="shared" si="345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 t="shared" si="342"/>
        <v>42097.576249999998</v>
      </c>
      <c r="K3712">
        <v>1425908988</v>
      </c>
      <c r="L3712" s="10">
        <f t="shared" si="343"/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344"/>
        <v>1.4115384615384616</v>
      </c>
      <c r="R3712" s="8">
        <f t="shared" si="345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 t="shared" si="342"/>
        <v>41805.666666666664</v>
      </c>
      <c r="K3713">
        <v>1400606573</v>
      </c>
      <c r="L3713" s="10">
        <f t="shared" si="343"/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344"/>
        <v>1.1399999999999999</v>
      </c>
      <c r="R3713" s="8">
        <f t="shared" si="345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 t="shared" si="342"/>
        <v>42155.290972222225</v>
      </c>
      <c r="K3714">
        <v>1431230867</v>
      </c>
      <c r="L3714" s="10">
        <f t="shared" si="343"/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6">
        <f t="shared" si="344"/>
        <v>1.5373333333333334</v>
      </c>
      <c r="R3714" s="8">
        <f t="shared" si="345"/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 t="shared" ref="J3715:J3778" si="348">I3715/60/60/24 + DATE(1970,1,1)</f>
        <v>42525.738032407404</v>
      </c>
      <c r="K3715">
        <v>1463334166</v>
      </c>
      <c r="L3715" s="10">
        <f t="shared" ref="L3715:L3778" si="349">I3715/60/60/24 + DATE(1970,1,1)</f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6">
        <f t="shared" ref="Q3715:Q3778" si="350">E3715/D3715</f>
        <v>1.0149999999999999</v>
      </c>
      <c r="R3715" s="8">
        <f t="shared" ref="R3715:R3778" si="351">IFERROR(E3715/N3715,0)</f>
        <v>106.84210526315789</v>
      </c>
      <c r="S3715" t="str">
        <f t="shared" ref="S3715:S3778" si="352">LEFT(P3715,SEARCH("/",P3715)-1)</f>
        <v>theater</v>
      </c>
      <c r="T3715" t="str">
        <f t="shared" ref="T3715:T3778" si="353">RIGHT(P3715,LEN(P3715)-SEARCH("/",P3715))</f>
        <v>plays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 t="shared" si="348"/>
        <v>42150.165972222225</v>
      </c>
      <c r="K3716">
        <v>1429881667</v>
      </c>
      <c r="L3716" s="10">
        <f t="shared" si="349"/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6">
        <f t="shared" si="350"/>
        <v>1.0235000000000001</v>
      </c>
      <c r="R3716" s="8">
        <f t="shared" si="351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0">
        <f t="shared" si="348"/>
        <v>42094.536111111112</v>
      </c>
      <c r="K3717">
        <v>1422834819</v>
      </c>
      <c r="L3717" s="10">
        <f t="shared" si="349"/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350"/>
        <v>1.0257142857142858</v>
      </c>
      <c r="R3717" s="8">
        <f t="shared" si="351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 t="shared" si="348"/>
        <v>42390.887835648144</v>
      </c>
      <c r="K3718">
        <v>1450819109</v>
      </c>
      <c r="L3718" s="10">
        <f t="shared" si="349"/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350"/>
        <v>1.5575000000000001</v>
      </c>
      <c r="R3718" s="8">
        <f t="shared" si="351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0">
        <f t="shared" si="348"/>
        <v>42133.866307870368</v>
      </c>
      <c r="K3719">
        <v>1428526049</v>
      </c>
      <c r="L3719" s="10">
        <f t="shared" si="349"/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350"/>
        <v>1.0075000000000001</v>
      </c>
      <c r="R3719" s="8">
        <f t="shared" si="351"/>
        <v>310</v>
      </c>
      <c r="S3719" t="str">
        <f t="shared" si="352"/>
        <v>theater</v>
      </c>
      <c r="T3719" t="str">
        <f t="shared" si="353"/>
        <v>plays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0">
        <f t="shared" si="348"/>
        <v>42062.716145833328</v>
      </c>
      <c r="K3720">
        <v>1422465075</v>
      </c>
      <c r="L3720" s="10">
        <f t="shared" si="349"/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350"/>
        <v>2.3940000000000001</v>
      </c>
      <c r="R3720" s="8">
        <f t="shared" si="351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0">
        <f t="shared" si="348"/>
        <v>42177.729930555557</v>
      </c>
      <c r="K3721">
        <v>1432402266</v>
      </c>
      <c r="L3721" s="10">
        <f t="shared" si="349"/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350"/>
        <v>2.1</v>
      </c>
      <c r="R3721" s="8">
        <f t="shared" si="351"/>
        <v>105</v>
      </c>
      <c r="S3721" t="str">
        <f t="shared" si="352"/>
        <v>theater</v>
      </c>
      <c r="T3721" t="str">
        <f t="shared" si="353"/>
        <v>plays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 t="shared" si="348"/>
        <v>42187.993125000001</v>
      </c>
      <c r="K3722">
        <v>1433980206</v>
      </c>
      <c r="L3722" s="10">
        <f t="shared" si="349"/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350"/>
        <v>1.0451515151515152</v>
      </c>
      <c r="R3722" s="8">
        <f t="shared" si="351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 t="shared" si="348"/>
        <v>41948.977824074071</v>
      </c>
      <c r="K3723">
        <v>1413412084</v>
      </c>
      <c r="L3723" s="10">
        <f t="shared" si="349"/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350"/>
        <v>1.008</v>
      </c>
      <c r="R3723" s="8">
        <f t="shared" si="351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0">
        <f t="shared" si="348"/>
        <v>42411.957638888889</v>
      </c>
      <c r="K3724">
        <v>1452614847</v>
      </c>
      <c r="L3724" s="10">
        <f t="shared" si="349"/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350"/>
        <v>1.1120000000000001</v>
      </c>
      <c r="R3724" s="8">
        <f t="shared" si="351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0">
        <f t="shared" si="348"/>
        <v>41973.794699074075</v>
      </c>
      <c r="K3725">
        <v>1414778662</v>
      </c>
      <c r="L3725" s="10">
        <f t="shared" si="349"/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350"/>
        <v>1.0204444444444445</v>
      </c>
      <c r="R3725" s="8">
        <f t="shared" si="351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0">
        <f t="shared" si="348"/>
        <v>42494.958333333328</v>
      </c>
      <c r="K3726">
        <v>1459856860</v>
      </c>
      <c r="L3726" s="10">
        <f t="shared" si="349"/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350"/>
        <v>1.0254767441860466</v>
      </c>
      <c r="R3726" s="8">
        <f t="shared" si="351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0">
        <f t="shared" si="348"/>
        <v>42418.895833333328</v>
      </c>
      <c r="K3727">
        <v>1454366467</v>
      </c>
      <c r="L3727" s="10">
        <f t="shared" si="349"/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350"/>
        <v>1.27</v>
      </c>
      <c r="R3727" s="8">
        <f t="shared" si="351"/>
        <v>25.4</v>
      </c>
      <c r="S3727" t="str">
        <f t="shared" si="352"/>
        <v>theater</v>
      </c>
      <c r="T3727" t="str">
        <f t="shared" si="353"/>
        <v>plays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 t="shared" si="348"/>
        <v>42489.875</v>
      </c>
      <c r="K3728">
        <v>1459567371</v>
      </c>
      <c r="L3728" s="10">
        <f t="shared" si="349"/>
        <v>42489.875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350"/>
        <v>3.3870588235294119</v>
      </c>
      <c r="R3728" s="8">
        <f t="shared" si="351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 t="shared" si="348"/>
        <v>42663.204861111109</v>
      </c>
      <c r="K3729">
        <v>1474273294</v>
      </c>
      <c r="L3729" s="10">
        <f t="shared" si="349"/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350"/>
        <v>1.0075000000000001</v>
      </c>
      <c r="R3729" s="8">
        <f t="shared" si="351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 t="shared" si="348"/>
        <v>42235.171018518522</v>
      </c>
      <c r="K3730">
        <v>1437365176</v>
      </c>
      <c r="L3730" s="10">
        <f t="shared" si="349"/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350"/>
        <v>9.3100000000000002E-2</v>
      </c>
      <c r="R3730" s="8">
        <f t="shared" si="351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 t="shared" si="348"/>
        <v>42086.16333333333</v>
      </c>
      <c r="K3731">
        <v>1423198512</v>
      </c>
      <c r="L3731" s="10">
        <f t="shared" si="349"/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350"/>
        <v>7.2400000000000006E-2</v>
      </c>
      <c r="R3731" s="8">
        <f t="shared" si="351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 t="shared" si="348"/>
        <v>42233.677766203706</v>
      </c>
      <c r="K3732">
        <v>1437236159</v>
      </c>
      <c r="L3732" s="10">
        <f t="shared" si="349"/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350"/>
        <v>0.1</v>
      </c>
      <c r="R3732" s="8">
        <f t="shared" si="351"/>
        <v>100</v>
      </c>
      <c r="S3732" t="str">
        <f t="shared" si="352"/>
        <v>theater</v>
      </c>
      <c r="T3732" t="str">
        <f t="shared" si="353"/>
        <v>plays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 t="shared" si="348"/>
        <v>42014.140972222223</v>
      </c>
      <c r="K3733">
        <v>1418234646</v>
      </c>
      <c r="L3733" s="10">
        <f t="shared" si="349"/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350"/>
        <v>0.11272727272727273</v>
      </c>
      <c r="R3733" s="8">
        <f t="shared" si="351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0">
        <f t="shared" si="348"/>
        <v>42028.5</v>
      </c>
      <c r="K3734">
        <v>1416932133</v>
      </c>
      <c r="L3734" s="10">
        <f t="shared" si="349"/>
        <v>42028.5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350"/>
        <v>0.15411764705882353</v>
      </c>
      <c r="R3734" s="8">
        <f t="shared" si="351"/>
        <v>32.75</v>
      </c>
      <c r="S3734" t="str">
        <f t="shared" si="352"/>
        <v>theater</v>
      </c>
      <c r="T3734" t="str">
        <f t="shared" si="353"/>
        <v>plays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 t="shared" si="348"/>
        <v>42112.9375</v>
      </c>
      <c r="K3735">
        <v>1428539708</v>
      </c>
      <c r="L3735" s="10">
        <f t="shared" si="349"/>
        <v>42112.9375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350"/>
        <v>0</v>
      </c>
      <c r="R3735" s="8">
        <f t="shared" si="351"/>
        <v>0</v>
      </c>
      <c r="S3735" t="str">
        <f t="shared" si="352"/>
        <v>theater</v>
      </c>
      <c r="T3735" t="str">
        <f t="shared" si="353"/>
        <v>plays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 t="shared" si="348"/>
        <v>42149.901574074072</v>
      </c>
      <c r="K3736">
        <v>1427405896</v>
      </c>
      <c r="L3736" s="10">
        <f t="shared" si="349"/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350"/>
        <v>0.28466666666666668</v>
      </c>
      <c r="R3736" s="8">
        <f t="shared" si="351"/>
        <v>61</v>
      </c>
      <c r="S3736" t="str">
        <f t="shared" si="352"/>
        <v>theater</v>
      </c>
      <c r="T3736" t="str">
        <f t="shared" si="353"/>
        <v>plays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0">
        <f t="shared" si="348"/>
        <v>42152.693159722221</v>
      </c>
      <c r="K3737">
        <v>1430239089</v>
      </c>
      <c r="L3737" s="10">
        <f t="shared" si="349"/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350"/>
        <v>0.13333333333333333</v>
      </c>
      <c r="R3737" s="8">
        <f t="shared" si="351"/>
        <v>10</v>
      </c>
      <c r="S3737" t="str">
        <f t="shared" si="352"/>
        <v>theater</v>
      </c>
      <c r="T3737" t="str">
        <f t="shared" si="353"/>
        <v>plays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0">
        <f t="shared" si="348"/>
        <v>42086.75</v>
      </c>
      <c r="K3738">
        <v>1423847093</v>
      </c>
      <c r="L3738" s="10">
        <f t="shared" si="349"/>
        <v>42086.75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350"/>
        <v>6.6666666666666671E-3</v>
      </c>
      <c r="R3738" s="8">
        <f t="shared" si="351"/>
        <v>10</v>
      </c>
      <c r="S3738" t="str">
        <f t="shared" si="352"/>
        <v>theater</v>
      </c>
      <c r="T3738" t="str">
        <f t="shared" si="353"/>
        <v>plays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 t="shared" si="348"/>
        <v>42320.290972222225</v>
      </c>
      <c r="K3739">
        <v>1445358903</v>
      </c>
      <c r="L3739" s="10">
        <f t="shared" si="349"/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350"/>
        <v>0.21428571428571427</v>
      </c>
      <c r="R3739" s="8">
        <f t="shared" si="351"/>
        <v>37.5</v>
      </c>
      <c r="S3739" t="str">
        <f t="shared" si="352"/>
        <v>theater</v>
      </c>
      <c r="T3739" t="str">
        <f t="shared" si="353"/>
        <v>plays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0">
        <f t="shared" si="348"/>
        <v>41835.916666666664</v>
      </c>
      <c r="K3740">
        <v>1403562705</v>
      </c>
      <c r="L3740" s="10">
        <f t="shared" si="349"/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350"/>
        <v>0.18</v>
      </c>
      <c r="R3740" s="8">
        <f t="shared" si="351"/>
        <v>45</v>
      </c>
      <c r="S3740" t="str">
        <f t="shared" si="352"/>
        <v>theater</v>
      </c>
      <c r="T3740" t="str">
        <f t="shared" si="353"/>
        <v>plays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0">
        <f t="shared" si="348"/>
        <v>42568.449861111112</v>
      </c>
      <c r="K3741">
        <v>1467024468</v>
      </c>
      <c r="L3741" s="10">
        <f t="shared" si="349"/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350"/>
        <v>0.20125000000000001</v>
      </c>
      <c r="R3741" s="8">
        <f t="shared" si="351"/>
        <v>100.625</v>
      </c>
      <c r="S3741" t="str">
        <f t="shared" si="352"/>
        <v>theater</v>
      </c>
      <c r="T3741" t="str">
        <f t="shared" si="353"/>
        <v>plays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 t="shared" si="348"/>
        <v>41863.079143518517</v>
      </c>
      <c r="K3742">
        <v>1405217355</v>
      </c>
      <c r="L3742" s="10">
        <f t="shared" si="349"/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350"/>
        <v>0.17899999999999999</v>
      </c>
      <c r="R3742" s="8">
        <f t="shared" si="351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 t="shared" si="348"/>
        <v>42355.920717592591</v>
      </c>
      <c r="K3743">
        <v>1447797950</v>
      </c>
      <c r="L3743" s="10">
        <f t="shared" si="349"/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350"/>
        <v>0</v>
      </c>
      <c r="R3743" s="8">
        <f t="shared" si="351"/>
        <v>0</v>
      </c>
      <c r="S3743" t="str">
        <f t="shared" si="352"/>
        <v>theater</v>
      </c>
      <c r="T3743" t="str">
        <f t="shared" si="353"/>
        <v>plays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 t="shared" si="348"/>
        <v>41888.214629629627</v>
      </c>
      <c r="K3744">
        <v>1407388144</v>
      </c>
      <c r="L3744" s="10">
        <f t="shared" si="349"/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350"/>
        <v>0.02</v>
      </c>
      <c r="R3744" s="8">
        <f t="shared" si="351"/>
        <v>25</v>
      </c>
      <c r="S3744" t="str">
        <f t="shared" si="352"/>
        <v>theater</v>
      </c>
      <c r="T3744" t="str">
        <f t="shared" si="353"/>
        <v>plays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 t="shared" si="348"/>
        <v>41823.710231481484</v>
      </c>
      <c r="K3745">
        <v>1401814964</v>
      </c>
      <c r="L3745" s="10">
        <f t="shared" si="349"/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350"/>
        <v>0</v>
      </c>
      <c r="R3745" s="8">
        <f t="shared" si="351"/>
        <v>0</v>
      </c>
      <c r="S3745" t="str">
        <f t="shared" si="352"/>
        <v>theater</v>
      </c>
      <c r="T3745" t="str">
        <f t="shared" si="353"/>
        <v>plays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 t="shared" si="348"/>
        <v>41825.165972222225</v>
      </c>
      <c r="K3746">
        <v>1401823952</v>
      </c>
      <c r="L3746" s="10">
        <f t="shared" si="349"/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350"/>
        <v>0</v>
      </c>
      <c r="R3746" s="8">
        <f t="shared" si="351"/>
        <v>0</v>
      </c>
      <c r="S3746" t="str">
        <f t="shared" si="352"/>
        <v>theater</v>
      </c>
      <c r="T3746" t="str">
        <f t="shared" si="353"/>
        <v>plays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 t="shared" si="348"/>
        <v>41861.697939814818</v>
      </c>
      <c r="K3747">
        <v>1405097102</v>
      </c>
      <c r="L3747" s="10">
        <f t="shared" si="349"/>
        <v>41861.697939814818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350"/>
        <v>0.1</v>
      </c>
      <c r="R3747" s="8">
        <f t="shared" si="351"/>
        <v>10</v>
      </c>
      <c r="S3747" t="str">
        <f t="shared" si="352"/>
        <v>theater</v>
      </c>
      <c r="T3747" t="str">
        <f t="shared" si="353"/>
        <v>plays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 t="shared" si="348"/>
        <v>42651.389340277776</v>
      </c>
      <c r="K3748">
        <v>1473326439</v>
      </c>
      <c r="L3748" s="10">
        <f t="shared" si="349"/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350"/>
        <v>2.3764705882352941E-2</v>
      </c>
      <c r="R3748" s="8">
        <f t="shared" si="351"/>
        <v>202</v>
      </c>
      <c r="S3748" t="str">
        <f t="shared" si="352"/>
        <v>theater</v>
      </c>
      <c r="T3748" t="str">
        <f t="shared" si="353"/>
        <v>plays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0">
        <f t="shared" si="348"/>
        <v>42190.957638888889</v>
      </c>
      <c r="K3749">
        <v>1433833896</v>
      </c>
      <c r="L3749" s="10">
        <f t="shared" si="349"/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350"/>
        <v>0.01</v>
      </c>
      <c r="R3749" s="8">
        <f t="shared" si="351"/>
        <v>25</v>
      </c>
      <c r="S3749" t="str">
        <f t="shared" si="352"/>
        <v>theater</v>
      </c>
      <c r="T3749" t="str">
        <f t="shared" si="353"/>
        <v>plays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 t="shared" si="348"/>
        <v>42416.249305555553</v>
      </c>
      <c r="K3750">
        <v>1453827436</v>
      </c>
      <c r="L3750" s="10">
        <f t="shared" si="349"/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350"/>
        <v>1.0351999999999999</v>
      </c>
      <c r="R3750" s="8">
        <f t="shared" si="351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 t="shared" si="348"/>
        <v>42489.165972222225</v>
      </c>
      <c r="K3751">
        <v>1459220588</v>
      </c>
      <c r="L3751" s="10">
        <f t="shared" si="349"/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350"/>
        <v>1.05</v>
      </c>
      <c r="R3751" s="8">
        <f t="shared" si="351"/>
        <v>75</v>
      </c>
      <c r="S3751" t="str">
        <f t="shared" si="352"/>
        <v>theater</v>
      </c>
      <c r="T3751" t="str">
        <f t="shared" si="353"/>
        <v>musical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 t="shared" si="348"/>
        <v>42045.332638888889</v>
      </c>
      <c r="K3752">
        <v>1421105608</v>
      </c>
      <c r="L3752" s="10">
        <f t="shared" si="349"/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350"/>
        <v>1.0044999999999999</v>
      </c>
      <c r="R3752" s="8">
        <f t="shared" si="351"/>
        <v>215.25</v>
      </c>
      <c r="S3752" t="str">
        <f t="shared" si="352"/>
        <v>theater</v>
      </c>
      <c r="T3752" t="str">
        <f t="shared" si="353"/>
        <v>musical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 t="shared" si="348"/>
        <v>42462.993900462956</v>
      </c>
      <c r="K3753">
        <v>1454460673</v>
      </c>
      <c r="L3753" s="10">
        <f t="shared" si="349"/>
        <v>42462.993900462956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350"/>
        <v>1.3260000000000001</v>
      </c>
      <c r="R3753" s="8">
        <f t="shared" si="351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0">
        <f t="shared" si="348"/>
        <v>42659.875</v>
      </c>
      <c r="K3754">
        <v>1473189335</v>
      </c>
      <c r="L3754" s="10">
        <f t="shared" si="349"/>
        <v>42659.875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350"/>
        <v>1.1299999999999999</v>
      </c>
      <c r="R3754" s="8">
        <f t="shared" si="351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 t="shared" si="348"/>
        <v>42158</v>
      </c>
      <c r="K3755">
        <v>1430768800</v>
      </c>
      <c r="L3755" s="10">
        <f t="shared" si="349"/>
        <v>42158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350"/>
        <v>1.0334000000000001</v>
      </c>
      <c r="R3755" s="8">
        <f t="shared" si="351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 t="shared" si="348"/>
        <v>41846.207638888889</v>
      </c>
      <c r="K3756">
        <v>1403125737</v>
      </c>
      <c r="L3756" s="10">
        <f t="shared" si="349"/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350"/>
        <v>1.2</v>
      </c>
      <c r="R3756" s="8">
        <f t="shared" si="351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0">
        <f t="shared" si="348"/>
        <v>42475.866979166662</v>
      </c>
      <c r="K3757">
        <v>1458161307</v>
      </c>
      <c r="L3757" s="10">
        <f t="shared" si="349"/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350"/>
        <v>1.2963636363636364</v>
      </c>
      <c r="R3757" s="8">
        <f t="shared" si="351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 t="shared" si="348"/>
        <v>41801.814791666664</v>
      </c>
      <c r="K3758">
        <v>1399923198</v>
      </c>
      <c r="L3758" s="10">
        <f t="shared" si="349"/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350"/>
        <v>1.0111111111111111</v>
      </c>
      <c r="R3758" s="8">
        <f t="shared" si="351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 t="shared" si="348"/>
        <v>41974.850868055553</v>
      </c>
      <c r="K3759">
        <v>1415737515</v>
      </c>
      <c r="L3759" s="10">
        <f t="shared" si="349"/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350"/>
        <v>1.0851428571428572</v>
      </c>
      <c r="R3759" s="8">
        <f t="shared" si="351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 t="shared" si="348"/>
        <v>41778.208333333336</v>
      </c>
      <c r="K3760">
        <v>1397819938</v>
      </c>
      <c r="L3760" s="10">
        <f t="shared" si="349"/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350"/>
        <v>1.0233333333333334</v>
      </c>
      <c r="R3760" s="8">
        <f t="shared" si="351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 t="shared" si="348"/>
        <v>42242.108252314814</v>
      </c>
      <c r="K3761">
        <v>1435372553</v>
      </c>
      <c r="L3761" s="10">
        <f t="shared" si="349"/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350"/>
        <v>1.1024425000000002</v>
      </c>
      <c r="R3761" s="8">
        <f t="shared" si="351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 t="shared" si="348"/>
        <v>41764.525300925925</v>
      </c>
      <c r="K3762">
        <v>1397133386</v>
      </c>
      <c r="L3762" s="10">
        <f t="shared" si="349"/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350"/>
        <v>1.010154</v>
      </c>
      <c r="R3762" s="8">
        <f t="shared" si="351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0">
        <f t="shared" si="348"/>
        <v>42226.958333333328</v>
      </c>
      <c r="K3763">
        <v>1434625937</v>
      </c>
      <c r="L3763" s="10">
        <f t="shared" si="349"/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350"/>
        <v>1</v>
      </c>
      <c r="R3763" s="8">
        <f t="shared" si="351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0">
        <f t="shared" si="348"/>
        <v>42218.813530092593</v>
      </c>
      <c r="K3764">
        <v>1436383889</v>
      </c>
      <c r="L3764" s="10">
        <f t="shared" si="349"/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350"/>
        <v>1.0624</v>
      </c>
      <c r="R3764" s="8">
        <f t="shared" si="351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 t="shared" si="348"/>
        <v>42095.708634259259</v>
      </c>
      <c r="K3765">
        <v>1425319226</v>
      </c>
      <c r="L3765" s="10">
        <f t="shared" si="349"/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350"/>
        <v>1</v>
      </c>
      <c r="R3765" s="8">
        <f t="shared" si="351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 t="shared" si="348"/>
        <v>42519.024999999994</v>
      </c>
      <c r="K3766">
        <v>1462824832</v>
      </c>
      <c r="L3766" s="10">
        <f t="shared" si="349"/>
        <v>42519.024999999994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350"/>
        <v>1</v>
      </c>
      <c r="R3766" s="8">
        <f t="shared" si="351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 t="shared" si="348"/>
        <v>41850.776412037041</v>
      </c>
      <c r="K3767">
        <v>1404153482</v>
      </c>
      <c r="L3767" s="10">
        <f t="shared" si="349"/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350"/>
        <v>1.1345714285714286</v>
      </c>
      <c r="R3767" s="8">
        <f t="shared" si="351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 t="shared" si="348"/>
        <v>41823.167187500003</v>
      </c>
      <c r="K3768">
        <v>1401336045</v>
      </c>
      <c r="L3768" s="10">
        <f t="shared" si="349"/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350"/>
        <v>1.0265010000000001</v>
      </c>
      <c r="R3768" s="8">
        <f t="shared" si="351"/>
        <v>106.9271875</v>
      </c>
      <c r="S3768" t="str">
        <f t="shared" si="352"/>
        <v>theater</v>
      </c>
      <c r="T3768" t="str">
        <f t="shared" si="353"/>
        <v>musical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 t="shared" si="348"/>
        <v>42064.207638888889</v>
      </c>
      <c r="K3769">
        <v>1423960097</v>
      </c>
      <c r="L3769" s="10">
        <f t="shared" si="349"/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350"/>
        <v>1.1675</v>
      </c>
      <c r="R3769" s="8">
        <f t="shared" si="351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 t="shared" si="348"/>
        <v>41802.727893518517</v>
      </c>
      <c r="K3770">
        <v>1400002090</v>
      </c>
      <c r="L3770" s="10">
        <f t="shared" si="349"/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350"/>
        <v>1.0765274999999999</v>
      </c>
      <c r="R3770" s="8">
        <f t="shared" si="351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 t="shared" si="348"/>
        <v>42475.598136574074</v>
      </c>
      <c r="K3771">
        <v>1458138079</v>
      </c>
      <c r="L3771" s="10">
        <f t="shared" si="349"/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350"/>
        <v>1</v>
      </c>
      <c r="R3771" s="8">
        <f t="shared" si="351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0">
        <f t="shared" si="348"/>
        <v>42168.930671296301</v>
      </c>
      <c r="K3772">
        <v>1431642010</v>
      </c>
      <c r="L3772" s="10">
        <f t="shared" si="349"/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350"/>
        <v>1</v>
      </c>
      <c r="R3772" s="8">
        <f t="shared" si="351"/>
        <v>100</v>
      </c>
      <c r="S3772" t="str">
        <f t="shared" si="352"/>
        <v>theater</v>
      </c>
      <c r="T3772" t="str">
        <f t="shared" si="353"/>
        <v>musical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 t="shared" si="348"/>
        <v>42508</v>
      </c>
      <c r="K3773">
        <v>1462307652</v>
      </c>
      <c r="L3773" s="10">
        <f t="shared" si="349"/>
        <v>42508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350"/>
        <v>1.46</v>
      </c>
      <c r="R3773" s="8">
        <f t="shared" si="351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 t="shared" si="348"/>
        <v>42703.25</v>
      </c>
      <c r="K3774">
        <v>1478616506</v>
      </c>
      <c r="L3774" s="10">
        <f t="shared" si="349"/>
        <v>42703.25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350"/>
        <v>1.1020000000000001</v>
      </c>
      <c r="R3774" s="8">
        <f t="shared" si="351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 t="shared" si="348"/>
        <v>42689.088888888888</v>
      </c>
      <c r="K3775">
        <v>1476317247</v>
      </c>
      <c r="L3775" s="10">
        <f t="shared" si="349"/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350"/>
        <v>1.0820000000000001</v>
      </c>
      <c r="R3775" s="8">
        <f t="shared" si="351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0">
        <f t="shared" si="348"/>
        <v>42103.792303240742</v>
      </c>
      <c r="K3776">
        <v>1427223655</v>
      </c>
      <c r="L3776" s="10">
        <f t="shared" si="349"/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350"/>
        <v>1</v>
      </c>
      <c r="R3776" s="8">
        <f t="shared" si="351"/>
        <v>100</v>
      </c>
      <c r="S3776" t="str">
        <f t="shared" si="352"/>
        <v>theater</v>
      </c>
      <c r="T3776" t="str">
        <f t="shared" si="353"/>
        <v>musical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 t="shared" si="348"/>
        <v>42103.166666666672</v>
      </c>
      <c r="K3777">
        <v>1426199843</v>
      </c>
      <c r="L3777" s="10">
        <f t="shared" si="349"/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350"/>
        <v>1.0024999999999999</v>
      </c>
      <c r="R3777" s="8">
        <f t="shared" si="351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 t="shared" si="348"/>
        <v>41852.041666666664</v>
      </c>
      <c r="K3778">
        <v>1403599778</v>
      </c>
      <c r="L3778" s="10">
        <f t="shared" si="349"/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6">
        <f t="shared" si="350"/>
        <v>1.0671250000000001</v>
      </c>
      <c r="R3778" s="8">
        <f t="shared" si="351"/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 t="shared" ref="J3779:J3842" si="354">I3779/60/60/24 + DATE(1970,1,1)</f>
        <v>41909.166666666664</v>
      </c>
      <c r="K3779">
        <v>1409884821</v>
      </c>
      <c r="L3779" s="10">
        <f t="shared" ref="L3779:L3842" si="355">I3779/60/60/24 + DATE(1970,1,1)</f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6">
        <f t="shared" ref="Q3779:Q3842" si="356">E3779/D3779</f>
        <v>1.4319999999999999</v>
      </c>
      <c r="R3779" s="8">
        <f t="shared" ref="R3779:R3842" si="357">IFERROR(E3779/N3779,0)</f>
        <v>48.542372881355931</v>
      </c>
      <c r="S3779" t="str">
        <f t="shared" ref="S3779:S3842" si="358">LEFT(P3779,SEARCH("/",P3779)-1)</f>
        <v>theater</v>
      </c>
      <c r="T3779" t="str">
        <f t="shared" ref="T3779:T3842" si="359">RIGHT(P3779,LEN(P3779)-SEARCH("/",P3779))</f>
        <v>musical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 t="shared" si="354"/>
        <v>42049.819212962961</v>
      </c>
      <c r="K3780">
        <v>1418758780</v>
      </c>
      <c r="L3780" s="10">
        <f t="shared" si="355"/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6">
        <f t="shared" si="356"/>
        <v>1.0504166666666668</v>
      </c>
      <c r="R3780" s="8">
        <f t="shared" si="357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 t="shared" si="354"/>
        <v>42455.693750000006</v>
      </c>
      <c r="K3781">
        <v>1456421940</v>
      </c>
      <c r="L3781" s="10">
        <f t="shared" si="355"/>
        <v>42455.693750000006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356"/>
        <v>1.0398000000000001</v>
      </c>
      <c r="R3781" s="8">
        <f t="shared" si="357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 t="shared" si="354"/>
        <v>42198.837499999994</v>
      </c>
      <c r="K3782">
        <v>1433999785</v>
      </c>
      <c r="L3782" s="10">
        <f t="shared" si="355"/>
        <v>42198.837499999994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356"/>
        <v>1.2</v>
      </c>
      <c r="R3782" s="8">
        <f t="shared" si="357"/>
        <v>100</v>
      </c>
      <c r="S3782" t="str">
        <f t="shared" si="358"/>
        <v>theater</v>
      </c>
      <c r="T3782" t="str">
        <f t="shared" si="359"/>
        <v>musical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 t="shared" si="354"/>
        <v>41890.882928240739</v>
      </c>
      <c r="K3783">
        <v>1408050685</v>
      </c>
      <c r="L3783" s="10">
        <f t="shared" si="355"/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356"/>
        <v>1.0966666666666667</v>
      </c>
      <c r="R3783" s="8">
        <f t="shared" si="357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0">
        <f t="shared" si="354"/>
        <v>42575.958333333328</v>
      </c>
      <c r="K3784">
        <v>1466887297</v>
      </c>
      <c r="L3784" s="10">
        <f t="shared" si="355"/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356"/>
        <v>1.0175000000000001</v>
      </c>
      <c r="R3784" s="8">
        <f t="shared" si="357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 t="shared" si="354"/>
        <v>42444.666666666672</v>
      </c>
      <c r="K3785">
        <v>1455938520</v>
      </c>
      <c r="L3785" s="10">
        <f t="shared" si="355"/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356"/>
        <v>1.2891666666666666</v>
      </c>
      <c r="R3785" s="8">
        <f t="shared" si="357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0">
        <f t="shared" si="354"/>
        <v>42561.980694444443</v>
      </c>
      <c r="K3786">
        <v>1465601532</v>
      </c>
      <c r="L3786" s="10">
        <f t="shared" si="355"/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356"/>
        <v>1.1499999999999999</v>
      </c>
      <c r="R3786" s="8">
        <f t="shared" si="357"/>
        <v>115</v>
      </c>
      <c r="S3786" t="str">
        <f t="shared" si="358"/>
        <v>theater</v>
      </c>
      <c r="T3786" t="str">
        <f t="shared" si="359"/>
        <v>musical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0">
        <f t="shared" si="354"/>
        <v>42584.418749999997</v>
      </c>
      <c r="K3787">
        <v>1467040769</v>
      </c>
      <c r="L3787" s="10">
        <f t="shared" si="355"/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356"/>
        <v>1.5075000000000001</v>
      </c>
      <c r="R3787" s="8">
        <f t="shared" si="357"/>
        <v>100.5</v>
      </c>
      <c r="S3787" t="str">
        <f t="shared" si="358"/>
        <v>theater</v>
      </c>
      <c r="T3787" t="str">
        <f t="shared" si="359"/>
        <v>musical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 t="shared" si="354"/>
        <v>42517.037905092591</v>
      </c>
      <c r="K3788">
        <v>1461718475</v>
      </c>
      <c r="L3788" s="10">
        <f t="shared" si="355"/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356"/>
        <v>1.1096666666666666</v>
      </c>
      <c r="R3788" s="8">
        <f t="shared" si="357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 t="shared" si="354"/>
        <v>42196.165972222225</v>
      </c>
      <c r="K3789">
        <v>1434113406</v>
      </c>
      <c r="L3789" s="10">
        <f t="shared" si="355"/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356"/>
        <v>1.0028571428571429</v>
      </c>
      <c r="R3789" s="8">
        <f t="shared" si="357"/>
        <v>35.1</v>
      </c>
      <c r="S3789" t="str">
        <f t="shared" si="358"/>
        <v>theater</v>
      </c>
      <c r="T3789" t="str">
        <f t="shared" si="359"/>
        <v>musical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 t="shared" si="354"/>
        <v>42361.679166666669</v>
      </c>
      <c r="K3790">
        <v>1448469719</v>
      </c>
      <c r="L3790" s="10">
        <f t="shared" si="355"/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356"/>
        <v>6.6666666666666671E-3</v>
      </c>
      <c r="R3790" s="8">
        <f t="shared" si="357"/>
        <v>500</v>
      </c>
      <c r="S3790" t="str">
        <f t="shared" si="358"/>
        <v>theater</v>
      </c>
      <c r="T3790" t="str">
        <f t="shared" si="359"/>
        <v>musical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0">
        <f t="shared" si="354"/>
        <v>42170.798819444448</v>
      </c>
      <c r="K3791">
        <v>1431630618</v>
      </c>
      <c r="L3791" s="10">
        <f t="shared" si="355"/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356"/>
        <v>3.267605633802817E-2</v>
      </c>
      <c r="R3791" s="8">
        <f t="shared" si="357"/>
        <v>29</v>
      </c>
      <c r="S3791" t="str">
        <f t="shared" si="358"/>
        <v>theater</v>
      </c>
      <c r="T3791" t="str">
        <f t="shared" si="359"/>
        <v>musical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 t="shared" si="354"/>
        <v>42696.708599537036</v>
      </c>
      <c r="K3792">
        <v>1477238423</v>
      </c>
      <c r="L3792" s="10">
        <f t="shared" si="355"/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356"/>
        <v>0</v>
      </c>
      <c r="R3792" s="8">
        <f t="shared" si="357"/>
        <v>0</v>
      </c>
      <c r="S3792" t="str">
        <f t="shared" si="358"/>
        <v>theater</v>
      </c>
      <c r="T3792" t="str">
        <f t="shared" si="359"/>
        <v>musical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 t="shared" si="354"/>
        <v>41826.692037037035</v>
      </c>
      <c r="K3793">
        <v>1399480592</v>
      </c>
      <c r="L3793" s="10">
        <f t="shared" si="355"/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356"/>
        <v>0</v>
      </c>
      <c r="R3793" s="8">
        <f t="shared" si="357"/>
        <v>0</v>
      </c>
      <c r="S3793" t="str">
        <f t="shared" si="358"/>
        <v>theater</v>
      </c>
      <c r="T3793" t="str">
        <f t="shared" si="359"/>
        <v>musical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 t="shared" si="354"/>
        <v>42200.447013888886</v>
      </c>
      <c r="K3794">
        <v>1434365022</v>
      </c>
      <c r="L3794" s="10">
        <f t="shared" si="355"/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356"/>
        <v>2.8E-3</v>
      </c>
      <c r="R3794" s="8">
        <f t="shared" si="357"/>
        <v>17.5</v>
      </c>
      <c r="S3794" t="str">
        <f t="shared" si="358"/>
        <v>theater</v>
      </c>
      <c r="T3794" t="str">
        <f t="shared" si="359"/>
        <v>musical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 t="shared" si="354"/>
        <v>41989.938993055555</v>
      </c>
      <c r="K3795">
        <v>1416954729</v>
      </c>
      <c r="L3795" s="10">
        <f t="shared" si="355"/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356"/>
        <v>0.59657142857142853</v>
      </c>
      <c r="R3795" s="8">
        <f t="shared" si="357"/>
        <v>174</v>
      </c>
      <c r="S3795" t="str">
        <f t="shared" si="358"/>
        <v>theater</v>
      </c>
      <c r="T3795" t="str">
        <f t="shared" si="359"/>
        <v>musical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0">
        <f t="shared" si="354"/>
        <v>42162.58048611111</v>
      </c>
      <c r="K3796">
        <v>1431093354</v>
      </c>
      <c r="L3796" s="10">
        <f t="shared" si="355"/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356"/>
        <v>0.01</v>
      </c>
      <c r="R3796" s="8">
        <f t="shared" si="357"/>
        <v>50</v>
      </c>
      <c r="S3796" t="str">
        <f t="shared" si="358"/>
        <v>theater</v>
      </c>
      <c r="T3796" t="str">
        <f t="shared" si="359"/>
        <v>musical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0">
        <f t="shared" si="354"/>
        <v>42244.9375</v>
      </c>
      <c r="K3797">
        <v>1437042490</v>
      </c>
      <c r="L3797" s="10">
        <f t="shared" si="355"/>
        <v>42244.9375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356"/>
        <v>1.6666666666666666E-2</v>
      </c>
      <c r="R3797" s="8">
        <f t="shared" si="357"/>
        <v>5</v>
      </c>
      <c r="S3797" t="str">
        <f t="shared" si="358"/>
        <v>theater</v>
      </c>
      <c r="T3797" t="str">
        <f t="shared" si="359"/>
        <v>musical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 t="shared" si="354"/>
        <v>42749.029583333337</v>
      </c>
      <c r="K3798">
        <v>1479170556</v>
      </c>
      <c r="L3798" s="10">
        <f t="shared" si="355"/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356"/>
        <v>4.4444444444444447E-5</v>
      </c>
      <c r="R3798" s="8">
        <f t="shared" si="357"/>
        <v>1</v>
      </c>
      <c r="S3798" t="str">
        <f t="shared" si="358"/>
        <v>theater</v>
      </c>
      <c r="T3798" t="str">
        <f t="shared" si="359"/>
        <v>musical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 t="shared" si="354"/>
        <v>42114.881539351853</v>
      </c>
      <c r="K3799">
        <v>1426972165</v>
      </c>
      <c r="L3799" s="10">
        <f t="shared" si="355"/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356"/>
        <v>0.89666666666666661</v>
      </c>
      <c r="R3799" s="8">
        <f t="shared" si="357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 t="shared" si="354"/>
        <v>41861.722777777781</v>
      </c>
      <c r="K3800">
        <v>1405099248</v>
      </c>
      <c r="L3800" s="10">
        <f t="shared" si="355"/>
        <v>41861.722777777781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356"/>
        <v>1.4642857142857143E-2</v>
      </c>
      <c r="R3800" s="8">
        <f t="shared" si="357"/>
        <v>205</v>
      </c>
      <c r="S3800" t="str">
        <f t="shared" si="358"/>
        <v>theater</v>
      </c>
      <c r="T3800" t="str">
        <f t="shared" si="359"/>
        <v>musical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 t="shared" si="354"/>
        <v>42440.93105324074</v>
      </c>
      <c r="K3801">
        <v>1455142843</v>
      </c>
      <c r="L3801" s="10">
        <f t="shared" si="355"/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356"/>
        <v>4.02E-2</v>
      </c>
      <c r="R3801" s="8">
        <f t="shared" si="357"/>
        <v>100.5</v>
      </c>
      <c r="S3801" t="str">
        <f t="shared" si="358"/>
        <v>theater</v>
      </c>
      <c r="T3801" t="str">
        <f t="shared" si="359"/>
        <v>musical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 t="shared" si="354"/>
        <v>42015.207638888889</v>
      </c>
      <c r="K3802">
        <v>1418146883</v>
      </c>
      <c r="L3802" s="10">
        <f t="shared" si="355"/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356"/>
        <v>4.0045454545454544E-2</v>
      </c>
      <c r="R3802" s="8">
        <f t="shared" si="357"/>
        <v>55.0625</v>
      </c>
      <c r="S3802" t="str">
        <f t="shared" si="358"/>
        <v>theater</v>
      </c>
      <c r="T3802" t="str">
        <f t="shared" si="359"/>
        <v>musical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 t="shared" si="354"/>
        <v>42006.676111111112</v>
      </c>
      <c r="K3803">
        <v>1417536816</v>
      </c>
      <c r="L3803" s="10">
        <f t="shared" si="355"/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356"/>
        <v>8.5199999999999998E-2</v>
      </c>
      <c r="R3803" s="8">
        <f t="shared" si="357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 t="shared" si="354"/>
        <v>42299.126226851848</v>
      </c>
      <c r="K3804">
        <v>1442890906</v>
      </c>
      <c r="L3804" s="10">
        <f t="shared" si="355"/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356"/>
        <v>0</v>
      </c>
      <c r="R3804" s="8">
        <f t="shared" si="357"/>
        <v>0</v>
      </c>
      <c r="S3804" t="str">
        <f t="shared" si="358"/>
        <v>theater</v>
      </c>
      <c r="T3804" t="str">
        <f t="shared" si="359"/>
        <v>musical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 t="shared" si="354"/>
        <v>42433.971851851849</v>
      </c>
      <c r="K3805">
        <v>1454541568</v>
      </c>
      <c r="L3805" s="10">
        <f t="shared" si="355"/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356"/>
        <v>0.19650000000000001</v>
      </c>
      <c r="R3805" s="8">
        <f t="shared" si="357"/>
        <v>58.95</v>
      </c>
      <c r="S3805" t="str">
        <f t="shared" si="358"/>
        <v>theater</v>
      </c>
      <c r="T3805" t="str">
        <f t="shared" si="359"/>
        <v>musical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 t="shared" si="354"/>
        <v>42582.291666666672</v>
      </c>
      <c r="K3806">
        <v>1465172024</v>
      </c>
      <c r="L3806" s="10">
        <f t="shared" si="355"/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356"/>
        <v>0</v>
      </c>
      <c r="R3806" s="8">
        <f t="shared" si="357"/>
        <v>0</v>
      </c>
      <c r="S3806" t="str">
        <f t="shared" si="358"/>
        <v>theater</v>
      </c>
      <c r="T3806" t="str">
        <f t="shared" si="359"/>
        <v>musical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 t="shared" si="354"/>
        <v>41909.887037037035</v>
      </c>
      <c r="K3807">
        <v>1406668640</v>
      </c>
      <c r="L3807" s="10">
        <f t="shared" si="355"/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356"/>
        <v>2.0000000000000002E-5</v>
      </c>
      <c r="R3807" s="8">
        <f t="shared" si="357"/>
        <v>1.5</v>
      </c>
      <c r="S3807" t="str">
        <f t="shared" si="358"/>
        <v>theater</v>
      </c>
      <c r="T3807" t="str">
        <f t="shared" si="359"/>
        <v>musical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0">
        <f t="shared" si="354"/>
        <v>41819.259039351848</v>
      </c>
      <c r="K3808">
        <v>1402294381</v>
      </c>
      <c r="L3808" s="10">
        <f t="shared" si="355"/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356"/>
        <v>6.6666666666666664E-4</v>
      </c>
      <c r="R3808" s="8">
        <f t="shared" si="357"/>
        <v>5</v>
      </c>
      <c r="S3808" t="str">
        <f t="shared" si="358"/>
        <v>theater</v>
      </c>
      <c r="T3808" t="str">
        <f t="shared" si="359"/>
        <v>musical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 t="shared" si="354"/>
        <v>42097.909016203703</v>
      </c>
      <c r="K3809">
        <v>1427492939</v>
      </c>
      <c r="L3809" s="10">
        <f t="shared" si="355"/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356"/>
        <v>0.30333333333333334</v>
      </c>
      <c r="R3809" s="8">
        <f t="shared" si="357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0">
        <f t="shared" si="354"/>
        <v>42119.412256944444</v>
      </c>
      <c r="K3810">
        <v>1424775219</v>
      </c>
      <c r="L3810" s="10">
        <f t="shared" si="355"/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356"/>
        <v>1</v>
      </c>
      <c r="R3810" s="8">
        <f t="shared" si="357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0">
        <f t="shared" si="354"/>
        <v>41850.958333333336</v>
      </c>
      <c r="K3811">
        <v>1402403907</v>
      </c>
      <c r="L3811" s="10">
        <f t="shared" si="355"/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356"/>
        <v>1.0125</v>
      </c>
      <c r="R3811" s="8">
        <f t="shared" si="357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 t="shared" si="354"/>
        <v>42084.807384259257</v>
      </c>
      <c r="K3812">
        <v>1424377358</v>
      </c>
      <c r="L3812" s="10">
        <f t="shared" si="355"/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356"/>
        <v>1.2173333333333334</v>
      </c>
      <c r="R3812" s="8">
        <f t="shared" si="357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0">
        <f t="shared" si="354"/>
        <v>42521.458333333328</v>
      </c>
      <c r="K3813">
        <v>1461769373</v>
      </c>
      <c r="L3813" s="10">
        <f t="shared" si="355"/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356"/>
        <v>3.3</v>
      </c>
      <c r="R3813" s="8">
        <f t="shared" si="357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0">
        <f t="shared" si="354"/>
        <v>42156.165972222225</v>
      </c>
      <c r="K3814">
        <v>1429120908</v>
      </c>
      <c r="L3814" s="10">
        <f t="shared" si="355"/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356"/>
        <v>1.0954999999999999</v>
      </c>
      <c r="R3814" s="8">
        <f t="shared" si="357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 t="shared" si="354"/>
        <v>42535.904861111107</v>
      </c>
      <c r="K3815">
        <v>1462603021</v>
      </c>
      <c r="L3815" s="10">
        <f t="shared" si="355"/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356"/>
        <v>1.0095190476190474</v>
      </c>
      <c r="R3815" s="8">
        <f t="shared" si="357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 t="shared" si="354"/>
        <v>42095.165972222225</v>
      </c>
      <c r="K3816">
        <v>1424727712</v>
      </c>
      <c r="L3816" s="10">
        <f t="shared" si="355"/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356"/>
        <v>1.4013333333333333</v>
      </c>
      <c r="R3816" s="8">
        <f t="shared" si="357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0">
        <f t="shared" si="354"/>
        <v>42236.958333333328</v>
      </c>
      <c r="K3817">
        <v>1437545657</v>
      </c>
      <c r="L3817" s="10">
        <f t="shared" si="355"/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356"/>
        <v>1.0000100000000001</v>
      </c>
      <c r="R3817" s="8">
        <f t="shared" si="357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 t="shared" si="354"/>
        <v>41837.690081018518</v>
      </c>
      <c r="K3818">
        <v>1403022823</v>
      </c>
      <c r="L3818" s="10">
        <f t="shared" si="355"/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356"/>
        <v>1.19238</v>
      </c>
      <c r="R3818" s="8">
        <f t="shared" si="357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 t="shared" si="354"/>
        <v>42301.165972222225</v>
      </c>
      <c r="K3819">
        <v>1444236216</v>
      </c>
      <c r="L3819" s="10">
        <f t="shared" si="355"/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356"/>
        <v>1.0725</v>
      </c>
      <c r="R3819" s="8">
        <f t="shared" si="357"/>
        <v>107.25</v>
      </c>
      <c r="S3819" t="str">
        <f t="shared" si="358"/>
        <v>theater</v>
      </c>
      <c r="T3819" t="str">
        <f t="shared" si="359"/>
        <v>plays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 t="shared" si="354"/>
        <v>42075.800717592589</v>
      </c>
      <c r="K3820">
        <v>1423599182</v>
      </c>
      <c r="L3820" s="10">
        <f t="shared" si="355"/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356"/>
        <v>2.2799999999999998</v>
      </c>
      <c r="R3820" s="8">
        <f t="shared" si="357"/>
        <v>57</v>
      </c>
      <c r="S3820" t="str">
        <f t="shared" si="358"/>
        <v>theater</v>
      </c>
      <c r="T3820" t="str">
        <f t="shared" si="359"/>
        <v>plays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 t="shared" si="354"/>
        <v>42202.876388888893</v>
      </c>
      <c r="K3821">
        <v>1435554104</v>
      </c>
      <c r="L3821" s="10">
        <f t="shared" si="355"/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356"/>
        <v>1.0640000000000001</v>
      </c>
      <c r="R3821" s="8">
        <f t="shared" si="357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0">
        <f t="shared" si="354"/>
        <v>42190.651817129634</v>
      </c>
      <c r="K3822">
        <v>1433518717</v>
      </c>
      <c r="L3822" s="10">
        <f t="shared" si="355"/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356"/>
        <v>1.4333333333333333</v>
      </c>
      <c r="R3822" s="8">
        <f t="shared" si="357"/>
        <v>21.5</v>
      </c>
      <c r="S3822" t="str">
        <f t="shared" si="358"/>
        <v>theater</v>
      </c>
      <c r="T3822" t="str">
        <f t="shared" si="359"/>
        <v>plays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 t="shared" si="354"/>
        <v>42373.180636574078</v>
      </c>
      <c r="K3823">
        <v>1449116407</v>
      </c>
      <c r="L3823" s="10">
        <f t="shared" si="355"/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356"/>
        <v>1.0454285714285714</v>
      </c>
      <c r="R3823" s="8">
        <f t="shared" si="357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0">
        <f t="shared" si="354"/>
        <v>42388.957638888889</v>
      </c>
      <c r="K3824">
        <v>1448136417</v>
      </c>
      <c r="L3824" s="10">
        <f t="shared" si="355"/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356"/>
        <v>1.1002000000000001</v>
      </c>
      <c r="R3824" s="8">
        <f t="shared" si="357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 t="shared" si="354"/>
        <v>42205.165972222225</v>
      </c>
      <c r="K3825">
        <v>1434405044</v>
      </c>
      <c r="L3825" s="10">
        <f t="shared" si="355"/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356"/>
        <v>1.06</v>
      </c>
      <c r="R3825" s="8">
        <f t="shared" si="357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0">
        <f t="shared" si="354"/>
        <v>42583.570138888885</v>
      </c>
      <c r="K3826">
        <v>1469026903</v>
      </c>
      <c r="L3826" s="10">
        <f t="shared" si="355"/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356"/>
        <v>1.08</v>
      </c>
      <c r="R3826" s="8">
        <f t="shared" si="357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 t="shared" si="354"/>
        <v>42172.069606481484</v>
      </c>
      <c r="K3827">
        <v>1432690814</v>
      </c>
      <c r="L3827" s="10">
        <f t="shared" si="355"/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356"/>
        <v>1.0542</v>
      </c>
      <c r="R3827" s="8">
        <f t="shared" si="357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0">
        <f t="shared" si="354"/>
        <v>42131.423541666663</v>
      </c>
      <c r="K3828">
        <v>1428401394</v>
      </c>
      <c r="L3828" s="10">
        <f t="shared" si="355"/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356"/>
        <v>1.1916666666666667</v>
      </c>
      <c r="R3828" s="8">
        <f t="shared" si="357"/>
        <v>27.5</v>
      </c>
      <c r="S3828" t="str">
        <f t="shared" si="358"/>
        <v>theater</v>
      </c>
      <c r="T3828" t="str">
        <f t="shared" si="359"/>
        <v>plays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0">
        <f t="shared" si="354"/>
        <v>42090</v>
      </c>
      <c r="K3829">
        <v>1422656201</v>
      </c>
      <c r="L3829" s="10">
        <f t="shared" si="355"/>
        <v>42090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356"/>
        <v>1.5266666666666666</v>
      </c>
      <c r="R3829" s="8">
        <f t="shared" si="357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 t="shared" si="354"/>
        <v>42004.569293981483</v>
      </c>
      <c r="K3830">
        <v>1414845587</v>
      </c>
      <c r="L3830" s="10">
        <f t="shared" si="355"/>
        <v>42004.569293981483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356"/>
        <v>1</v>
      </c>
      <c r="R3830" s="8">
        <f t="shared" si="357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 t="shared" si="354"/>
        <v>42613.865405092598</v>
      </c>
      <c r="K3831">
        <v>1470948371</v>
      </c>
      <c r="L3831" s="10">
        <f t="shared" si="355"/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356"/>
        <v>1.002</v>
      </c>
      <c r="R3831" s="8">
        <f t="shared" si="357"/>
        <v>62.625</v>
      </c>
      <c r="S3831" t="str">
        <f t="shared" si="358"/>
        <v>theater</v>
      </c>
      <c r="T3831" t="str">
        <f t="shared" si="359"/>
        <v>plays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 t="shared" si="354"/>
        <v>42517.740868055553</v>
      </c>
      <c r="K3832">
        <v>1463161611</v>
      </c>
      <c r="L3832" s="10">
        <f t="shared" si="355"/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356"/>
        <v>2.25</v>
      </c>
      <c r="R3832" s="8">
        <f t="shared" si="357"/>
        <v>75</v>
      </c>
      <c r="S3832" t="str">
        <f t="shared" si="358"/>
        <v>theater</v>
      </c>
      <c r="T3832" t="str">
        <f t="shared" si="359"/>
        <v>plays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 t="shared" si="354"/>
        <v>41948.890567129631</v>
      </c>
      <c r="K3833">
        <v>1413404545</v>
      </c>
      <c r="L3833" s="10">
        <f t="shared" si="355"/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356"/>
        <v>1.0602199999999999</v>
      </c>
      <c r="R3833" s="8">
        <f t="shared" si="357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 t="shared" si="354"/>
        <v>42420.114988425921</v>
      </c>
      <c r="K3834">
        <v>1452048335</v>
      </c>
      <c r="L3834" s="10">
        <f t="shared" si="355"/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356"/>
        <v>1.0466666666666666</v>
      </c>
      <c r="R3834" s="8">
        <f t="shared" si="357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0">
        <f t="shared" si="354"/>
        <v>41974.797916666663</v>
      </c>
      <c r="K3835">
        <v>1416516972</v>
      </c>
      <c r="L3835" s="10">
        <f t="shared" si="355"/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356"/>
        <v>1.1666666666666667</v>
      </c>
      <c r="R3835" s="8">
        <f t="shared" si="357"/>
        <v>70</v>
      </c>
      <c r="S3835" t="str">
        <f t="shared" si="358"/>
        <v>theater</v>
      </c>
      <c r="T3835" t="str">
        <f t="shared" si="359"/>
        <v>plays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0">
        <f t="shared" si="354"/>
        <v>42173.445219907408</v>
      </c>
      <c r="K3836">
        <v>1432032067</v>
      </c>
      <c r="L3836" s="10">
        <f t="shared" si="355"/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356"/>
        <v>1.0903333333333334</v>
      </c>
      <c r="R3836" s="8">
        <f t="shared" si="357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0">
        <f t="shared" si="354"/>
        <v>42481.94222222222</v>
      </c>
      <c r="K3837">
        <v>1459463808</v>
      </c>
      <c r="L3837" s="10">
        <f t="shared" si="355"/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356"/>
        <v>1.6</v>
      </c>
      <c r="R3837" s="8">
        <f t="shared" si="357"/>
        <v>40</v>
      </c>
      <c r="S3837" t="str">
        <f t="shared" si="358"/>
        <v>theater</v>
      </c>
      <c r="T3837" t="str">
        <f t="shared" si="359"/>
        <v>plays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 t="shared" si="354"/>
        <v>42585.172916666663</v>
      </c>
      <c r="K3838">
        <v>1467497652</v>
      </c>
      <c r="L3838" s="10">
        <f t="shared" si="355"/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356"/>
        <v>1.125</v>
      </c>
      <c r="R3838" s="8">
        <f t="shared" si="357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0">
        <f t="shared" si="354"/>
        <v>42188.765717592592</v>
      </c>
      <c r="K3839">
        <v>1432837358</v>
      </c>
      <c r="L3839" s="10">
        <f t="shared" si="355"/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356"/>
        <v>1.0209999999999999</v>
      </c>
      <c r="R3839" s="8">
        <f t="shared" si="357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0">
        <f t="shared" si="354"/>
        <v>42146.710752314815</v>
      </c>
      <c r="K3840">
        <v>1429722209</v>
      </c>
      <c r="L3840" s="10">
        <f t="shared" si="355"/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356"/>
        <v>1.00824</v>
      </c>
      <c r="R3840" s="8">
        <f t="shared" si="357"/>
        <v>1008.24</v>
      </c>
      <c r="S3840" t="str">
        <f t="shared" si="358"/>
        <v>theater</v>
      </c>
      <c r="T3840" t="str">
        <f t="shared" si="359"/>
        <v>plays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 t="shared" si="354"/>
        <v>42215.142638888887</v>
      </c>
      <c r="K3841">
        <v>1433042724</v>
      </c>
      <c r="L3841" s="10">
        <f t="shared" si="355"/>
        <v>42215.142638888887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356"/>
        <v>1.0125</v>
      </c>
      <c r="R3841" s="8">
        <f t="shared" si="357"/>
        <v>63.28125</v>
      </c>
      <c r="S3841" t="str">
        <f t="shared" si="358"/>
        <v>theater</v>
      </c>
      <c r="T3841" t="str">
        <f t="shared" si="359"/>
        <v>plays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0">
        <f t="shared" si="354"/>
        <v>42457.660057870366</v>
      </c>
      <c r="K3842">
        <v>1457023829</v>
      </c>
      <c r="L3842" s="10">
        <f t="shared" si="355"/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6">
        <f t="shared" si="356"/>
        <v>65</v>
      </c>
      <c r="R3842" s="8">
        <f t="shared" si="357"/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 t="shared" ref="J3843:J3906" si="360">I3843/60/60/24 + DATE(1970,1,1)</f>
        <v>41840.785729166666</v>
      </c>
      <c r="K3843">
        <v>1400698287</v>
      </c>
      <c r="L3843" s="10">
        <f t="shared" ref="L3843:L3906" si="361">I3843/60/60/24 + DATE(1970,1,1)</f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6">
        <f t="shared" ref="Q3843:Q3906" si="362">E3843/D3843</f>
        <v>8.72E-2</v>
      </c>
      <c r="R3843" s="8">
        <f t="shared" ref="R3843:R3906" si="363">IFERROR(E3843/N3843,0)</f>
        <v>25.647058823529413</v>
      </c>
      <c r="S3843" t="str">
        <f t="shared" ref="S3843:S3906" si="364">LEFT(P3843,SEARCH("/",P3843)-1)</f>
        <v>theater</v>
      </c>
      <c r="T3843" t="str">
        <f t="shared" ref="T3843:T3906" si="365">RIGHT(P3843,LEN(P3843)-SEARCH("/",P3843))</f>
        <v>plays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0">
        <f t="shared" si="360"/>
        <v>41770.493657407409</v>
      </c>
      <c r="K3844">
        <v>1397217052</v>
      </c>
      <c r="L3844" s="10">
        <f t="shared" si="361"/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6">
        <f t="shared" si="362"/>
        <v>0.21940000000000001</v>
      </c>
      <c r="R3844" s="8">
        <f t="shared" si="363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 t="shared" si="360"/>
        <v>41791.072500000002</v>
      </c>
      <c r="K3845">
        <v>1399427064</v>
      </c>
      <c r="L3845" s="10">
        <f t="shared" si="361"/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362"/>
        <v>0.21299999999999999</v>
      </c>
      <c r="R3845" s="8">
        <f t="shared" si="363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 t="shared" si="360"/>
        <v>41793.290972222225</v>
      </c>
      <c r="K3846">
        <v>1399474134</v>
      </c>
      <c r="L3846" s="10">
        <f t="shared" si="361"/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362"/>
        <v>0.41489795918367345</v>
      </c>
      <c r="R3846" s="8">
        <f t="shared" si="363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 t="shared" si="360"/>
        <v>42278.627013888887</v>
      </c>
      <c r="K3847">
        <v>1441119774</v>
      </c>
      <c r="L3847" s="10">
        <f t="shared" si="361"/>
        <v>42278.627013888887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362"/>
        <v>2.1049999999999999E-2</v>
      </c>
      <c r="R3847" s="8">
        <f t="shared" si="363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 t="shared" si="360"/>
        <v>41916.290972222225</v>
      </c>
      <c r="K3848">
        <v>1409721542</v>
      </c>
      <c r="L3848" s="10">
        <f t="shared" si="361"/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362"/>
        <v>2.7E-2</v>
      </c>
      <c r="R3848" s="8">
        <f t="shared" si="363"/>
        <v>23.625</v>
      </c>
      <c r="S3848" t="str">
        <f t="shared" si="364"/>
        <v>theater</v>
      </c>
      <c r="T3848" t="str">
        <f t="shared" si="365"/>
        <v>plays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 t="shared" si="360"/>
        <v>42204.224432870367</v>
      </c>
      <c r="K3849">
        <v>1433395391</v>
      </c>
      <c r="L3849" s="10">
        <f t="shared" si="361"/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362"/>
        <v>0.16161904761904761</v>
      </c>
      <c r="R3849" s="8">
        <f t="shared" si="363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 t="shared" si="360"/>
        <v>42295.817002314812</v>
      </c>
      <c r="K3850">
        <v>1442604989</v>
      </c>
      <c r="L3850" s="10">
        <f t="shared" si="361"/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362"/>
        <v>0.16376923076923078</v>
      </c>
      <c r="R3850" s="8">
        <f t="shared" si="363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0">
        <f t="shared" si="360"/>
        <v>42166.767175925925</v>
      </c>
      <c r="K3851">
        <v>1431455084</v>
      </c>
      <c r="L3851" s="10">
        <f t="shared" si="361"/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362"/>
        <v>7.0433333333333334E-2</v>
      </c>
      <c r="R3851" s="8">
        <f t="shared" si="363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 t="shared" si="360"/>
        <v>42005.124340277776</v>
      </c>
      <c r="K3852">
        <v>1417489143</v>
      </c>
      <c r="L3852" s="10">
        <f t="shared" si="361"/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362"/>
        <v>3.7999999999999999E-2</v>
      </c>
      <c r="R3852" s="8">
        <f t="shared" si="363"/>
        <v>9.5</v>
      </c>
      <c r="S3852" t="str">
        <f t="shared" si="364"/>
        <v>theater</v>
      </c>
      <c r="T3852" t="str">
        <f t="shared" si="365"/>
        <v>plays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0">
        <f t="shared" si="360"/>
        <v>42202.439571759256</v>
      </c>
      <c r="K3853">
        <v>1434537179</v>
      </c>
      <c r="L3853" s="10">
        <f t="shared" si="361"/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362"/>
        <v>0.34079999999999999</v>
      </c>
      <c r="R3853" s="8">
        <f t="shared" si="363"/>
        <v>35.5</v>
      </c>
      <c r="S3853" t="str">
        <f t="shared" si="364"/>
        <v>theater</v>
      </c>
      <c r="T3853" t="str">
        <f t="shared" si="365"/>
        <v>plays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 t="shared" si="360"/>
        <v>42090.149027777778</v>
      </c>
      <c r="K3854">
        <v>1425270876</v>
      </c>
      <c r="L3854" s="10">
        <f t="shared" si="361"/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362"/>
        <v>2E-3</v>
      </c>
      <c r="R3854" s="8">
        <f t="shared" si="363"/>
        <v>10</v>
      </c>
      <c r="S3854" t="str">
        <f t="shared" si="364"/>
        <v>theater</v>
      </c>
      <c r="T3854" t="str">
        <f t="shared" si="365"/>
        <v>plays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 t="shared" si="360"/>
        <v>41883.84002314815</v>
      </c>
      <c r="K3855">
        <v>1406578178</v>
      </c>
      <c r="L3855" s="10">
        <f t="shared" si="361"/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362"/>
        <v>2.5999999999999998E-4</v>
      </c>
      <c r="R3855" s="8">
        <f t="shared" si="363"/>
        <v>13</v>
      </c>
      <c r="S3855" t="str">
        <f t="shared" si="364"/>
        <v>theater</v>
      </c>
      <c r="T3855" t="str">
        <f t="shared" si="365"/>
        <v>plays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 t="shared" si="360"/>
        <v>42133.884930555556</v>
      </c>
      <c r="K3856">
        <v>1428614058</v>
      </c>
      <c r="L3856" s="10">
        <f t="shared" si="361"/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362"/>
        <v>0.16254545454545455</v>
      </c>
      <c r="R3856" s="8">
        <f t="shared" si="363"/>
        <v>89.4</v>
      </c>
      <c r="S3856" t="str">
        <f t="shared" si="364"/>
        <v>theater</v>
      </c>
      <c r="T3856" t="str">
        <f t="shared" si="365"/>
        <v>plays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 t="shared" si="360"/>
        <v>42089.929062499999</v>
      </c>
      <c r="K3857">
        <v>1424819871</v>
      </c>
      <c r="L3857" s="10">
        <f t="shared" si="361"/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362"/>
        <v>2.5000000000000001E-2</v>
      </c>
      <c r="R3857" s="8">
        <f t="shared" si="363"/>
        <v>25</v>
      </c>
      <c r="S3857" t="str">
        <f t="shared" si="364"/>
        <v>theater</v>
      </c>
      <c r="T3857" t="str">
        <f t="shared" si="365"/>
        <v>plays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 t="shared" si="360"/>
        <v>42071.701423611114</v>
      </c>
      <c r="K3858">
        <v>1423245003</v>
      </c>
      <c r="L3858" s="10">
        <f t="shared" si="361"/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362"/>
        <v>2.0000000000000001E-4</v>
      </c>
      <c r="R3858" s="8">
        <f t="shared" si="363"/>
        <v>1</v>
      </c>
      <c r="S3858" t="str">
        <f t="shared" si="364"/>
        <v>theater</v>
      </c>
      <c r="T3858" t="str">
        <f t="shared" si="365"/>
        <v>plays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 t="shared" si="360"/>
        <v>41852.716666666667</v>
      </c>
      <c r="K3859">
        <v>1404927690</v>
      </c>
      <c r="L3859" s="10">
        <f t="shared" si="361"/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362"/>
        <v>5.1999999999999998E-2</v>
      </c>
      <c r="R3859" s="8">
        <f t="shared" si="363"/>
        <v>65</v>
      </c>
      <c r="S3859" t="str">
        <f t="shared" si="364"/>
        <v>theater</v>
      </c>
      <c r="T3859" t="str">
        <f t="shared" si="365"/>
        <v>plays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0">
        <f t="shared" si="360"/>
        <v>42146.875</v>
      </c>
      <c r="K3860">
        <v>1430734844</v>
      </c>
      <c r="L3860" s="10">
        <f t="shared" si="361"/>
        <v>42146.875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362"/>
        <v>0.02</v>
      </c>
      <c r="R3860" s="8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 t="shared" si="360"/>
        <v>41815.875</v>
      </c>
      <c r="K3861">
        <v>1401485207</v>
      </c>
      <c r="L3861" s="10">
        <f t="shared" si="361"/>
        <v>41815.875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362"/>
        <v>4.0000000000000002E-4</v>
      </c>
      <c r="R3861" s="8">
        <f t="shared" si="363"/>
        <v>1</v>
      </c>
      <c r="S3861" t="str">
        <f t="shared" si="364"/>
        <v>theater</v>
      </c>
      <c r="T3861" t="str">
        <f t="shared" si="365"/>
        <v>plays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 t="shared" si="360"/>
        <v>41863.660995370366</v>
      </c>
      <c r="K3862">
        <v>1405266710</v>
      </c>
      <c r="L3862" s="10">
        <f t="shared" si="361"/>
        <v>41863.660995370366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362"/>
        <v>0.17666666666666667</v>
      </c>
      <c r="R3862" s="8">
        <f t="shared" si="363"/>
        <v>81.538461538461533</v>
      </c>
      <c r="S3862" t="str">
        <f t="shared" si="364"/>
        <v>theater</v>
      </c>
      <c r="T3862" t="str">
        <f t="shared" si="365"/>
        <v>plays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 t="shared" si="360"/>
        <v>41955.907638888893</v>
      </c>
      <c r="K3863">
        <v>1412258977</v>
      </c>
      <c r="L3863" s="10">
        <f t="shared" si="361"/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362"/>
        <v>0.05</v>
      </c>
      <c r="R3863" s="8">
        <f t="shared" si="363"/>
        <v>100</v>
      </c>
      <c r="S3863" t="str">
        <f t="shared" si="364"/>
        <v>theater</v>
      </c>
      <c r="T3863" t="str">
        <f t="shared" si="365"/>
        <v>plays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 t="shared" si="360"/>
        <v>42625.707638888889</v>
      </c>
      <c r="K3864">
        <v>1472451356</v>
      </c>
      <c r="L3864" s="10">
        <f t="shared" si="361"/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362"/>
        <v>1.3333333333333334E-4</v>
      </c>
      <c r="R3864" s="8">
        <f t="shared" si="363"/>
        <v>1</v>
      </c>
      <c r="S3864" t="str">
        <f t="shared" si="364"/>
        <v>theater</v>
      </c>
      <c r="T3864" t="str">
        <f t="shared" si="365"/>
        <v>plays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 t="shared" si="360"/>
        <v>42313.674826388888</v>
      </c>
      <c r="K3865">
        <v>1441552305</v>
      </c>
      <c r="L3865" s="10">
        <f t="shared" si="361"/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362"/>
        <v>0</v>
      </c>
      <c r="R3865" s="8">
        <f t="shared" si="363"/>
        <v>0</v>
      </c>
      <c r="S3865" t="str">
        <f t="shared" si="364"/>
        <v>theater</v>
      </c>
      <c r="T3865" t="str">
        <f t="shared" si="365"/>
        <v>plays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 t="shared" si="360"/>
        <v>42325.933495370366</v>
      </c>
      <c r="K3866">
        <v>1445203454</v>
      </c>
      <c r="L3866" s="10">
        <f t="shared" si="361"/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362"/>
        <v>1.2E-2</v>
      </c>
      <c r="R3866" s="8">
        <f t="shared" si="363"/>
        <v>20</v>
      </c>
      <c r="S3866" t="str">
        <f t="shared" si="364"/>
        <v>theater</v>
      </c>
      <c r="T3866" t="str">
        <f t="shared" si="365"/>
        <v>plays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0">
        <f t="shared" si="360"/>
        <v>41881.229166666664</v>
      </c>
      <c r="K3867">
        <v>1405957098</v>
      </c>
      <c r="L3867" s="10">
        <f t="shared" si="361"/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362"/>
        <v>0.26937422295897223</v>
      </c>
      <c r="R3867" s="8">
        <f t="shared" si="363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 t="shared" si="360"/>
        <v>42452.145138888889</v>
      </c>
      <c r="K3868">
        <v>1454453021</v>
      </c>
      <c r="L3868" s="10">
        <f t="shared" si="361"/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362"/>
        <v>5.4999999999999997E-3</v>
      </c>
      <c r="R3868" s="8">
        <f t="shared" si="363"/>
        <v>5.5</v>
      </c>
      <c r="S3868" t="str">
        <f t="shared" si="364"/>
        <v>theater</v>
      </c>
      <c r="T3868" t="str">
        <f t="shared" si="365"/>
        <v>plays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 t="shared" si="360"/>
        <v>42539.814108796301</v>
      </c>
      <c r="K3869">
        <v>1463686339</v>
      </c>
      <c r="L3869" s="10">
        <f t="shared" si="361"/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362"/>
        <v>0.1255</v>
      </c>
      <c r="R3869" s="8">
        <f t="shared" si="363"/>
        <v>50.2</v>
      </c>
      <c r="S3869" t="str">
        <f t="shared" si="364"/>
        <v>theater</v>
      </c>
      <c r="T3869" t="str">
        <f t="shared" si="365"/>
        <v>plays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0">
        <f t="shared" si="360"/>
        <v>41890.659780092588</v>
      </c>
      <c r="K3870">
        <v>1408031405</v>
      </c>
      <c r="L3870" s="10">
        <f t="shared" si="361"/>
        <v>41890.659780092588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362"/>
        <v>2E-3</v>
      </c>
      <c r="R3870" s="8">
        <f t="shared" si="363"/>
        <v>10</v>
      </c>
      <c r="S3870" t="str">
        <f t="shared" si="364"/>
        <v>theater</v>
      </c>
      <c r="T3870" t="str">
        <f t="shared" si="365"/>
        <v>musical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 t="shared" si="360"/>
        <v>42077.132638888885</v>
      </c>
      <c r="K3871">
        <v>1423761792</v>
      </c>
      <c r="L3871" s="10">
        <f t="shared" si="361"/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362"/>
        <v>3.44748684310884E-2</v>
      </c>
      <c r="R3871" s="8">
        <f t="shared" si="363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 t="shared" si="360"/>
        <v>41823.17219907407</v>
      </c>
      <c r="K3872">
        <v>1401768478</v>
      </c>
      <c r="L3872" s="10">
        <f t="shared" si="361"/>
        <v>41823.17219907407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362"/>
        <v>0.15</v>
      </c>
      <c r="R3872" s="8">
        <f t="shared" si="363"/>
        <v>150</v>
      </c>
      <c r="S3872" t="str">
        <f t="shared" si="364"/>
        <v>theater</v>
      </c>
      <c r="T3872" t="str">
        <f t="shared" si="365"/>
        <v>musical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 t="shared" si="360"/>
        <v>42823.739004629635</v>
      </c>
      <c r="K3873">
        <v>1485629050</v>
      </c>
      <c r="L3873" s="10">
        <f t="shared" si="361"/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362"/>
        <v>2.6666666666666668E-2</v>
      </c>
      <c r="R3873" s="8">
        <f t="shared" si="363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 t="shared" si="360"/>
        <v>42230.145787037036</v>
      </c>
      <c r="K3874">
        <v>1435202996</v>
      </c>
      <c r="L3874" s="10">
        <f t="shared" si="361"/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362"/>
        <v>0</v>
      </c>
      <c r="R3874" s="8">
        <f t="shared" si="363"/>
        <v>0</v>
      </c>
      <c r="S3874" t="str">
        <f t="shared" si="364"/>
        <v>theater</v>
      </c>
      <c r="T3874" t="str">
        <f t="shared" si="365"/>
        <v>musical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 t="shared" si="360"/>
        <v>42285.696006944447</v>
      </c>
      <c r="K3875">
        <v>1441730535</v>
      </c>
      <c r="L3875" s="10">
        <f t="shared" si="361"/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362"/>
        <v>0</v>
      </c>
      <c r="R3875" s="8">
        <f t="shared" si="363"/>
        <v>0</v>
      </c>
      <c r="S3875" t="str">
        <f t="shared" si="364"/>
        <v>theater</v>
      </c>
      <c r="T3875" t="str">
        <f t="shared" si="365"/>
        <v>musical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0">
        <f t="shared" si="360"/>
        <v>42028.041666666672</v>
      </c>
      <c r="K3876">
        <v>1420244622</v>
      </c>
      <c r="L3876" s="10">
        <f t="shared" si="361"/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362"/>
        <v>0</v>
      </c>
      <c r="R3876" s="8">
        <f t="shared" si="363"/>
        <v>0</v>
      </c>
      <c r="S3876" t="str">
        <f t="shared" si="364"/>
        <v>theater</v>
      </c>
      <c r="T3876" t="str">
        <f t="shared" si="365"/>
        <v>musical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0">
        <f t="shared" si="360"/>
        <v>42616.416666666672</v>
      </c>
      <c r="K3877">
        <v>1472804365</v>
      </c>
      <c r="L3877" s="10">
        <f t="shared" si="361"/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362"/>
        <v>0</v>
      </c>
      <c r="R3877" s="8">
        <f t="shared" si="363"/>
        <v>0</v>
      </c>
      <c r="S3877" t="str">
        <f t="shared" si="364"/>
        <v>theater</v>
      </c>
      <c r="T3877" t="str">
        <f t="shared" si="365"/>
        <v>musical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0">
        <f t="shared" si="360"/>
        <v>42402.624166666668</v>
      </c>
      <c r="K3878">
        <v>1451833128</v>
      </c>
      <c r="L3878" s="10">
        <f t="shared" si="361"/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362"/>
        <v>0.52794871794871789</v>
      </c>
      <c r="R3878" s="8">
        <f t="shared" si="363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 t="shared" si="360"/>
        <v>42712.67768518519</v>
      </c>
      <c r="K3879">
        <v>1478621752</v>
      </c>
      <c r="L3879" s="10">
        <f t="shared" si="361"/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362"/>
        <v>4.9639999999999997E-2</v>
      </c>
      <c r="R3879" s="8">
        <f t="shared" si="363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 t="shared" si="360"/>
        <v>42185.165972222225</v>
      </c>
      <c r="K3880">
        <v>1433014746</v>
      </c>
      <c r="L3880" s="10">
        <f t="shared" si="361"/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362"/>
        <v>5.5555555555555556E-4</v>
      </c>
      <c r="R3880" s="8">
        <f t="shared" si="363"/>
        <v>10</v>
      </c>
      <c r="S3880" t="str">
        <f t="shared" si="364"/>
        <v>theater</v>
      </c>
      <c r="T3880" t="str">
        <f t="shared" si="365"/>
        <v>musical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0">
        <f t="shared" si="360"/>
        <v>42029.861064814817</v>
      </c>
      <c r="K3881">
        <v>1419626396</v>
      </c>
      <c r="L3881" s="10">
        <f t="shared" si="361"/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362"/>
        <v>0</v>
      </c>
      <c r="R3881" s="8">
        <f t="shared" si="363"/>
        <v>0</v>
      </c>
      <c r="S3881" t="str">
        <f t="shared" si="364"/>
        <v>theater</v>
      </c>
      <c r="T3881" t="str">
        <f t="shared" si="365"/>
        <v>musical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0">
        <f t="shared" si="360"/>
        <v>41850.958333333336</v>
      </c>
      <c r="K3882">
        <v>1403724820</v>
      </c>
      <c r="L3882" s="10">
        <f t="shared" si="361"/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362"/>
        <v>0.13066666666666665</v>
      </c>
      <c r="R3882" s="8">
        <f t="shared" si="363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 t="shared" si="360"/>
        <v>42786.018506944441</v>
      </c>
      <c r="K3883">
        <v>1484958399</v>
      </c>
      <c r="L3883" s="10">
        <f t="shared" si="361"/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362"/>
        <v>0.05</v>
      </c>
      <c r="R3883" s="8">
        <f t="shared" si="363"/>
        <v>25</v>
      </c>
      <c r="S3883" t="str">
        <f t="shared" si="364"/>
        <v>theater</v>
      </c>
      <c r="T3883" t="str">
        <f t="shared" si="365"/>
        <v>musical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0">
        <f t="shared" si="360"/>
        <v>42400.960416666669</v>
      </c>
      <c r="K3884">
        <v>1451950570</v>
      </c>
      <c r="L3884" s="10">
        <f t="shared" si="361"/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362"/>
        <v>0</v>
      </c>
      <c r="R3884" s="8">
        <f t="shared" si="363"/>
        <v>0</v>
      </c>
      <c r="S3884" t="str">
        <f t="shared" si="364"/>
        <v>theater</v>
      </c>
      <c r="T3884" t="str">
        <f t="shared" si="365"/>
        <v>musical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0">
        <f t="shared" si="360"/>
        <v>41884.602650462963</v>
      </c>
      <c r="K3885">
        <v>1407076069</v>
      </c>
      <c r="L3885" s="10">
        <f t="shared" si="361"/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362"/>
        <v>0</v>
      </c>
      <c r="R3885" s="8">
        <f t="shared" si="363"/>
        <v>0</v>
      </c>
      <c r="S3885" t="str">
        <f t="shared" si="364"/>
        <v>theater</v>
      </c>
      <c r="T3885" t="str">
        <f t="shared" si="365"/>
        <v>musical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 t="shared" si="360"/>
        <v>42090.749907407408</v>
      </c>
      <c r="K3886">
        <v>1425322792</v>
      </c>
      <c r="L3886" s="10">
        <f t="shared" si="361"/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362"/>
        <v>0</v>
      </c>
      <c r="R3886" s="8">
        <f t="shared" si="363"/>
        <v>0</v>
      </c>
      <c r="S3886" t="str">
        <f t="shared" si="364"/>
        <v>theater</v>
      </c>
      <c r="T3886" t="str">
        <f t="shared" si="365"/>
        <v>musical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 t="shared" si="360"/>
        <v>42499.951284722221</v>
      </c>
      <c r="K3887">
        <v>1460242191</v>
      </c>
      <c r="L3887" s="10">
        <f t="shared" si="361"/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362"/>
        <v>0</v>
      </c>
      <c r="R3887" s="8">
        <f t="shared" si="363"/>
        <v>0</v>
      </c>
      <c r="S3887" t="str">
        <f t="shared" si="364"/>
        <v>theater</v>
      </c>
      <c r="T3887" t="str">
        <f t="shared" si="365"/>
        <v>musical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0">
        <f t="shared" si="360"/>
        <v>41984.228032407409</v>
      </c>
      <c r="K3888">
        <v>1415683702</v>
      </c>
      <c r="L3888" s="10">
        <f t="shared" si="361"/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362"/>
        <v>0</v>
      </c>
      <c r="R3888" s="8">
        <f t="shared" si="363"/>
        <v>0</v>
      </c>
      <c r="S3888" t="str">
        <f t="shared" si="364"/>
        <v>theater</v>
      </c>
      <c r="T3888" t="str">
        <f t="shared" si="365"/>
        <v>musical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 t="shared" si="360"/>
        <v>42125.916666666672</v>
      </c>
      <c r="K3889">
        <v>1426538129</v>
      </c>
      <c r="L3889" s="10">
        <f t="shared" si="361"/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362"/>
        <v>1.7500000000000002E-2</v>
      </c>
      <c r="R3889" s="8">
        <f t="shared" si="363"/>
        <v>17.5</v>
      </c>
      <c r="S3889" t="str">
        <f t="shared" si="364"/>
        <v>theater</v>
      </c>
      <c r="T3889" t="str">
        <f t="shared" si="365"/>
        <v>musical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0">
        <f t="shared" si="360"/>
        <v>42792.545810185184</v>
      </c>
      <c r="K3890">
        <v>1485522358</v>
      </c>
      <c r="L3890" s="10">
        <f t="shared" si="361"/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362"/>
        <v>0.27100000000000002</v>
      </c>
      <c r="R3890" s="8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 t="shared" si="360"/>
        <v>42008.976388888885</v>
      </c>
      <c r="K3891">
        <v>1417651630</v>
      </c>
      <c r="L3891" s="10">
        <f t="shared" si="361"/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362"/>
        <v>1.4749999999999999E-2</v>
      </c>
      <c r="R3891" s="8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 t="shared" si="360"/>
        <v>42231.758611111116</v>
      </c>
      <c r="K3892">
        <v>1434478344</v>
      </c>
      <c r="L3892" s="10">
        <f t="shared" si="361"/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362"/>
        <v>0.16826666666666668</v>
      </c>
      <c r="R3892" s="8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 t="shared" si="360"/>
        <v>42086.207638888889</v>
      </c>
      <c r="K3893">
        <v>1424488244</v>
      </c>
      <c r="L3893" s="10">
        <f t="shared" si="361"/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362"/>
        <v>0.32500000000000001</v>
      </c>
      <c r="R3893" s="8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 t="shared" si="360"/>
        <v>41875.291666666664</v>
      </c>
      <c r="K3894">
        <v>1408203557</v>
      </c>
      <c r="L3894" s="10">
        <f t="shared" si="361"/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362"/>
        <v>0</v>
      </c>
      <c r="R3894" s="8">
        <f t="shared" si="363"/>
        <v>0</v>
      </c>
      <c r="S3894" t="str">
        <f t="shared" si="364"/>
        <v>theater</v>
      </c>
      <c r="T3894" t="str">
        <f t="shared" si="365"/>
        <v>plays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 t="shared" si="360"/>
        <v>41821.25</v>
      </c>
      <c r="K3895">
        <v>1400600840</v>
      </c>
      <c r="L3895" s="10">
        <f t="shared" si="361"/>
        <v>41821.25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362"/>
        <v>0.2155</v>
      </c>
      <c r="R3895" s="8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 t="shared" si="360"/>
        <v>42710.207638888889</v>
      </c>
      <c r="K3896">
        <v>1478386812</v>
      </c>
      <c r="L3896" s="10">
        <f t="shared" si="361"/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362"/>
        <v>3.4666666666666665E-2</v>
      </c>
      <c r="R3896" s="8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 t="shared" si="360"/>
        <v>42063.250208333338</v>
      </c>
      <c r="K3897">
        <v>1422424818</v>
      </c>
      <c r="L3897" s="10">
        <f t="shared" si="361"/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362"/>
        <v>0.05</v>
      </c>
      <c r="R3897" s="8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 t="shared" si="360"/>
        <v>41807.191875000004</v>
      </c>
      <c r="K3898">
        <v>1401770178</v>
      </c>
      <c r="L3898" s="10">
        <f t="shared" si="361"/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362"/>
        <v>0.10625</v>
      </c>
      <c r="R3898" s="8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0">
        <f t="shared" si="360"/>
        <v>42012.87364583333</v>
      </c>
      <c r="K3899">
        <v>1418158683</v>
      </c>
      <c r="L3899" s="10">
        <f t="shared" si="361"/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362"/>
        <v>0.17599999999999999</v>
      </c>
      <c r="R3899" s="8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0">
        <f t="shared" si="360"/>
        <v>42233.666666666672</v>
      </c>
      <c r="K3900">
        <v>1436355270</v>
      </c>
      <c r="L3900" s="10">
        <f t="shared" si="361"/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362"/>
        <v>0.3256</v>
      </c>
      <c r="R3900" s="8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 t="shared" si="360"/>
        <v>41863.775011574071</v>
      </c>
      <c r="K3901">
        <v>1406140561</v>
      </c>
      <c r="L3901" s="10">
        <f t="shared" si="361"/>
        <v>41863.775011574071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362"/>
        <v>1.2500000000000001E-2</v>
      </c>
      <c r="R3901" s="8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 t="shared" si="360"/>
        <v>42166.092488425929</v>
      </c>
      <c r="K3902">
        <v>1431396791</v>
      </c>
      <c r="L3902" s="10">
        <f t="shared" si="361"/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362"/>
        <v>5.3999999999999999E-2</v>
      </c>
      <c r="R3902" s="8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 t="shared" si="360"/>
        <v>42357.826377314821</v>
      </c>
      <c r="K3903">
        <v>1447098599</v>
      </c>
      <c r="L3903" s="10">
        <f t="shared" si="361"/>
        <v>42357.826377314821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362"/>
        <v>8.3333333333333332E-3</v>
      </c>
      <c r="R3903" s="8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0">
        <f t="shared" si="360"/>
        <v>42688.509745370371</v>
      </c>
      <c r="K3904">
        <v>1476962042</v>
      </c>
      <c r="L3904" s="10">
        <f t="shared" si="361"/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362"/>
        <v>0.48833333333333334</v>
      </c>
      <c r="R3904" s="8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 t="shared" si="360"/>
        <v>42230.818055555559</v>
      </c>
      <c r="K3905">
        <v>1435709765</v>
      </c>
      <c r="L3905" s="10">
        <f t="shared" si="361"/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362"/>
        <v>0</v>
      </c>
      <c r="R3905" s="8">
        <f t="shared" si="363"/>
        <v>0</v>
      </c>
      <c r="S3905" t="str">
        <f t="shared" si="364"/>
        <v>theater</v>
      </c>
      <c r="T3905" t="str">
        <f t="shared" si="365"/>
        <v>plays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 t="shared" si="360"/>
        <v>42109.211111111115</v>
      </c>
      <c r="K3906">
        <v>1427866200</v>
      </c>
      <c r="L3906" s="10">
        <f t="shared" si="361"/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6">
        <f t="shared" si="362"/>
        <v>2.9999999999999997E-4</v>
      </c>
      <c r="R3906" s="8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0">
        <f t="shared" ref="J3907:J3970" si="366">I3907/60/60/24 + DATE(1970,1,1)</f>
        <v>42166.958333333328</v>
      </c>
      <c r="K3907">
        <v>1430405903</v>
      </c>
      <c r="L3907" s="10">
        <f t="shared" ref="L3907:L3970" si="367">I3907/60/60/24 + DATE(1970,1,1)</f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6">
        <f t="shared" ref="Q3907:Q3970" si="368">E3907/D3907</f>
        <v>0.11533333333333333</v>
      </c>
      <c r="R3907" s="8">
        <f t="shared" ref="R3907:R3970" si="369">IFERROR(E3907/N3907,0)</f>
        <v>24.714285714285715</v>
      </c>
      <c r="S3907" t="str">
        <f t="shared" ref="S3907:S3970" si="370">LEFT(P3907,SEARCH("/",P3907)-1)</f>
        <v>theater</v>
      </c>
      <c r="T3907" t="str">
        <f t="shared" ref="T3907:T3970" si="371">RIGHT(P3907,LEN(P3907)-SEARCH("/",P3907))</f>
        <v>plays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0">
        <f t="shared" si="366"/>
        <v>42181.559027777781</v>
      </c>
      <c r="K3908">
        <v>1432072893</v>
      </c>
      <c r="L3908" s="10">
        <f t="shared" si="367"/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6">
        <f t="shared" si="368"/>
        <v>0.67333333333333334</v>
      </c>
      <c r="R3908" s="8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 t="shared" si="366"/>
        <v>41938.838888888888</v>
      </c>
      <c r="K3909">
        <v>1411587606</v>
      </c>
      <c r="L3909" s="10">
        <f t="shared" si="367"/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368"/>
        <v>0.153</v>
      </c>
      <c r="R3909" s="8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 t="shared" si="366"/>
        <v>41849.135370370372</v>
      </c>
      <c r="K3910">
        <v>1405307696</v>
      </c>
      <c r="L3910" s="10">
        <f t="shared" si="367"/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368"/>
        <v>8.666666666666667E-2</v>
      </c>
      <c r="R3910" s="8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 t="shared" si="366"/>
        <v>41893.359282407408</v>
      </c>
      <c r="K3911">
        <v>1407832642</v>
      </c>
      <c r="L3911" s="10">
        <f t="shared" si="367"/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368"/>
        <v>2.2499999999999998E-3</v>
      </c>
      <c r="R3911" s="8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 t="shared" si="366"/>
        <v>42254.756909722222</v>
      </c>
      <c r="K3912">
        <v>1439057397</v>
      </c>
      <c r="L3912" s="10">
        <f t="shared" si="367"/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368"/>
        <v>3.0833333333333334E-2</v>
      </c>
      <c r="R3912" s="8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 t="shared" si="366"/>
        <v>41969.853900462964</v>
      </c>
      <c r="K3913">
        <v>1414438177</v>
      </c>
      <c r="L3913" s="10">
        <f t="shared" si="367"/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368"/>
        <v>0.37412499999999999</v>
      </c>
      <c r="R3913" s="8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 t="shared" si="366"/>
        <v>42119.190972222219</v>
      </c>
      <c r="K3914">
        <v>1424759330</v>
      </c>
      <c r="L3914" s="10">
        <f t="shared" si="367"/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368"/>
        <v>6.666666666666667E-5</v>
      </c>
      <c r="R3914" s="8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 t="shared" si="366"/>
        <v>42338.252881944441</v>
      </c>
      <c r="K3915">
        <v>1446267849</v>
      </c>
      <c r="L3915" s="10">
        <f t="shared" si="367"/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368"/>
        <v>0.1</v>
      </c>
      <c r="R3915" s="8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0">
        <f t="shared" si="366"/>
        <v>42134.957638888889</v>
      </c>
      <c r="K3916">
        <v>1429558756</v>
      </c>
      <c r="L3916" s="10">
        <f t="shared" si="367"/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368"/>
        <v>0.36359999999999998</v>
      </c>
      <c r="R3916" s="8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0">
        <f t="shared" si="366"/>
        <v>42522.98505787037</v>
      </c>
      <c r="K3917">
        <v>1462232309</v>
      </c>
      <c r="L3917" s="10">
        <f t="shared" si="367"/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368"/>
        <v>3.3333333333333335E-3</v>
      </c>
      <c r="R3917" s="8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0">
        <f t="shared" si="366"/>
        <v>42524.471666666665</v>
      </c>
      <c r="K3918">
        <v>1462360752</v>
      </c>
      <c r="L3918" s="10">
        <f t="shared" si="367"/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368"/>
        <v>0</v>
      </c>
      <c r="R3918" s="8">
        <f t="shared" si="369"/>
        <v>0</v>
      </c>
      <c r="S3918" t="str">
        <f t="shared" si="370"/>
        <v>theater</v>
      </c>
      <c r="T3918" t="str">
        <f t="shared" si="371"/>
        <v>plays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0">
        <f t="shared" si="366"/>
        <v>41893.527326388888</v>
      </c>
      <c r="K3919">
        <v>1407847161</v>
      </c>
      <c r="L3919" s="10">
        <f t="shared" si="367"/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368"/>
        <v>2.8571428571428571E-3</v>
      </c>
      <c r="R3919" s="8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0">
        <f t="shared" si="366"/>
        <v>41855.666666666664</v>
      </c>
      <c r="K3920">
        <v>1406131023</v>
      </c>
      <c r="L3920" s="10">
        <f t="shared" si="367"/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368"/>
        <v>2E-3</v>
      </c>
      <c r="R3920" s="8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0">
        <f t="shared" si="366"/>
        <v>42387</v>
      </c>
      <c r="K3921">
        <v>1450628773</v>
      </c>
      <c r="L3921" s="10">
        <f t="shared" si="367"/>
        <v>42387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368"/>
        <v>1.7999999999999999E-2</v>
      </c>
      <c r="R3921" s="8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0">
        <f t="shared" si="366"/>
        <v>42687.428935185191</v>
      </c>
      <c r="K3922">
        <v>1476436660</v>
      </c>
      <c r="L3922" s="10">
        <f t="shared" si="367"/>
        <v>42687.428935185191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368"/>
        <v>5.3999999999999999E-2</v>
      </c>
      <c r="R3922" s="8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0">
        <f t="shared" si="366"/>
        <v>41938.75</v>
      </c>
      <c r="K3923">
        <v>1413291655</v>
      </c>
      <c r="L3923" s="10">
        <f t="shared" si="367"/>
        <v>41938.75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368"/>
        <v>0</v>
      </c>
      <c r="R3923" s="8">
        <f t="shared" si="369"/>
        <v>0</v>
      </c>
      <c r="S3923" t="str">
        <f t="shared" si="370"/>
        <v>theater</v>
      </c>
      <c r="T3923" t="str">
        <f t="shared" si="371"/>
        <v>plays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 t="shared" si="366"/>
        <v>42065.958333333328</v>
      </c>
      <c r="K3924">
        <v>1421432810</v>
      </c>
      <c r="L3924" s="10">
        <f t="shared" si="367"/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368"/>
        <v>8.1333333333333327E-2</v>
      </c>
      <c r="R3924" s="8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0">
        <f t="shared" si="366"/>
        <v>42103.979988425926</v>
      </c>
      <c r="K3925">
        <v>1426203071</v>
      </c>
      <c r="L3925" s="10">
        <f t="shared" si="367"/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368"/>
        <v>0.12034782608695652</v>
      </c>
      <c r="R3925" s="8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 t="shared" si="366"/>
        <v>41816.959745370368</v>
      </c>
      <c r="K3926">
        <v>1401231722</v>
      </c>
      <c r="L3926" s="10">
        <f t="shared" si="367"/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368"/>
        <v>0.15266666666666667</v>
      </c>
      <c r="R3926" s="8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 t="shared" si="366"/>
        <v>41850.870821759258</v>
      </c>
      <c r="K3927">
        <v>1404161639</v>
      </c>
      <c r="L3927" s="10">
        <f t="shared" si="367"/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368"/>
        <v>0.1</v>
      </c>
      <c r="R3927" s="8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0">
        <f t="shared" si="366"/>
        <v>42000.085046296299</v>
      </c>
      <c r="K3928">
        <v>1417053748</v>
      </c>
      <c r="L3928" s="10">
        <f t="shared" si="367"/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368"/>
        <v>3.0000000000000001E-3</v>
      </c>
      <c r="R3928" s="8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0">
        <f t="shared" si="366"/>
        <v>41860.267407407409</v>
      </c>
      <c r="K3929">
        <v>1404973504</v>
      </c>
      <c r="L3929" s="10">
        <f t="shared" si="367"/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368"/>
        <v>0.01</v>
      </c>
      <c r="R3929" s="8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 t="shared" si="366"/>
        <v>42293.207638888889</v>
      </c>
      <c r="K3930">
        <v>1442593427</v>
      </c>
      <c r="L3930" s="10">
        <f t="shared" si="367"/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368"/>
        <v>0.13020000000000001</v>
      </c>
      <c r="R3930" s="8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 t="shared" si="366"/>
        <v>42631.827141203699</v>
      </c>
      <c r="K3931">
        <v>1471636265</v>
      </c>
      <c r="L3931" s="10">
        <f t="shared" si="367"/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368"/>
        <v>2.265E-2</v>
      </c>
      <c r="R3931" s="8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0">
        <f t="shared" si="366"/>
        <v>42461.25</v>
      </c>
      <c r="K3932">
        <v>1457078868</v>
      </c>
      <c r="L3932" s="10">
        <f t="shared" si="367"/>
        <v>42461.25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368"/>
        <v>0</v>
      </c>
      <c r="R3932" s="8">
        <f t="shared" si="369"/>
        <v>0</v>
      </c>
      <c r="S3932" t="str">
        <f t="shared" si="370"/>
        <v>theater</v>
      </c>
      <c r="T3932" t="str">
        <f t="shared" si="371"/>
        <v>plays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 t="shared" si="366"/>
        <v>42253.151701388888</v>
      </c>
      <c r="K3933">
        <v>1439350707</v>
      </c>
      <c r="L3933" s="10">
        <f t="shared" si="367"/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368"/>
        <v>0</v>
      </c>
      <c r="R3933" s="8">
        <f t="shared" si="369"/>
        <v>0</v>
      </c>
      <c r="S3933" t="str">
        <f t="shared" si="370"/>
        <v>theater</v>
      </c>
      <c r="T3933" t="str">
        <f t="shared" si="371"/>
        <v>plays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 t="shared" si="366"/>
        <v>42445.126898148148</v>
      </c>
      <c r="K3934">
        <v>1455508964</v>
      </c>
      <c r="L3934" s="10">
        <f t="shared" si="367"/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368"/>
        <v>8.3333333333333331E-5</v>
      </c>
      <c r="R3934" s="8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 t="shared" si="366"/>
        <v>42568.029861111107</v>
      </c>
      <c r="K3935">
        <v>1466205262</v>
      </c>
      <c r="L3935" s="10">
        <f t="shared" si="367"/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368"/>
        <v>0.15742857142857142</v>
      </c>
      <c r="R3935" s="8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 t="shared" si="366"/>
        <v>42278.541666666672</v>
      </c>
      <c r="K3936">
        <v>1439827639</v>
      </c>
      <c r="L3936" s="10">
        <f t="shared" si="367"/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368"/>
        <v>0.11</v>
      </c>
      <c r="R3936" s="8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0">
        <f t="shared" si="366"/>
        <v>42281.656782407401</v>
      </c>
      <c r="K3937">
        <v>1438789546</v>
      </c>
      <c r="L3937" s="10">
        <f t="shared" si="367"/>
        <v>42281.656782407401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368"/>
        <v>0.43833333333333335</v>
      </c>
      <c r="R3937" s="8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 t="shared" si="366"/>
        <v>42705.304629629631</v>
      </c>
      <c r="K3938">
        <v>1477981120</v>
      </c>
      <c r="L3938" s="10">
        <f t="shared" si="367"/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368"/>
        <v>0</v>
      </c>
      <c r="R3938" s="8">
        <f t="shared" si="369"/>
        <v>0</v>
      </c>
      <c r="S3938" t="str">
        <f t="shared" si="370"/>
        <v>theater</v>
      </c>
      <c r="T3938" t="str">
        <f t="shared" si="371"/>
        <v>plays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 t="shared" si="366"/>
        <v>42562.631481481483</v>
      </c>
      <c r="K3939">
        <v>1465830560</v>
      </c>
      <c r="L3939" s="10">
        <f t="shared" si="367"/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368"/>
        <v>0.86135181975736563</v>
      </c>
      <c r="R3939" s="8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 t="shared" si="366"/>
        <v>42182.905717592599</v>
      </c>
      <c r="K3940">
        <v>1432763054</v>
      </c>
      <c r="L3940" s="10">
        <f t="shared" si="367"/>
        <v>42182.905717592599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368"/>
        <v>0.12196620583717357</v>
      </c>
      <c r="R3940" s="8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0">
        <f t="shared" si="366"/>
        <v>41919.1875</v>
      </c>
      <c r="K3941">
        <v>1412328979</v>
      </c>
      <c r="L3941" s="10">
        <f t="shared" si="367"/>
        <v>41919.1875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368"/>
        <v>1E-3</v>
      </c>
      <c r="R3941" s="8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 t="shared" si="366"/>
        <v>42006.492488425924</v>
      </c>
      <c r="K3942">
        <v>1416311351</v>
      </c>
      <c r="L3942" s="10">
        <f t="shared" si="367"/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368"/>
        <v>2.2000000000000001E-3</v>
      </c>
      <c r="R3942" s="8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 t="shared" si="366"/>
        <v>41968.041666666672</v>
      </c>
      <c r="K3943">
        <v>1414505137</v>
      </c>
      <c r="L3943" s="10">
        <f t="shared" si="367"/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368"/>
        <v>9.0909090909090905E-3</v>
      </c>
      <c r="R3943" s="8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 t="shared" si="366"/>
        <v>42171.904097222221</v>
      </c>
      <c r="K3944">
        <v>1429306914</v>
      </c>
      <c r="L3944" s="10">
        <f t="shared" si="367"/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368"/>
        <v>0</v>
      </c>
      <c r="R3944" s="8">
        <f t="shared" si="369"/>
        <v>0</v>
      </c>
      <c r="S3944" t="str">
        <f t="shared" si="370"/>
        <v>theater</v>
      </c>
      <c r="T3944" t="str">
        <f t="shared" si="371"/>
        <v>plays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 t="shared" si="366"/>
        <v>42310.701388888891</v>
      </c>
      <c r="K3945">
        <v>1443811268</v>
      </c>
      <c r="L3945" s="10">
        <f t="shared" si="367"/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368"/>
        <v>0.35639999999999999</v>
      </c>
      <c r="R3945" s="8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 t="shared" si="366"/>
        <v>42243.662905092591</v>
      </c>
      <c r="K3946">
        <v>1438098875</v>
      </c>
      <c r="L3946" s="10">
        <f t="shared" si="367"/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368"/>
        <v>0</v>
      </c>
      <c r="R3946" s="8">
        <f t="shared" si="369"/>
        <v>0</v>
      </c>
      <c r="S3946" t="str">
        <f t="shared" si="370"/>
        <v>theater</v>
      </c>
      <c r="T3946" t="str">
        <f t="shared" si="371"/>
        <v>plays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 t="shared" si="366"/>
        <v>42139.801712962959</v>
      </c>
      <c r="K3947">
        <v>1429125268</v>
      </c>
      <c r="L3947" s="10">
        <f t="shared" si="367"/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368"/>
        <v>2.5000000000000001E-3</v>
      </c>
      <c r="R3947" s="8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 t="shared" si="366"/>
        <v>42063.333333333328</v>
      </c>
      <c r="K3948">
        <v>1422388822</v>
      </c>
      <c r="L3948" s="10">
        <f t="shared" si="367"/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368"/>
        <v>3.2500000000000001E-2</v>
      </c>
      <c r="R3948" s="8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 t="shared" si="366"/>
        <v>42645.142870370371</v>
      </c>
      <c r="K3949">
        <v>1472786744</v>
      </c>
      <c r="L3949" s="10">
        <f t="shared" si="367"/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368"/>
        <v>3.3666666666666664E-2</v>
      </c>
      <c r="R3949" s="8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0">
        <f t="shared" si="366"/>
        <v>41889.325497685182</v>
      </c>
      <c r="K3950">
        <v>1404892123</v>
      </c>
      <c r="L3950" s="10">
        <f t="shared" si="367"/>
        <v>41889.325497685182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368"/>
        <v>0</v>
      </c>
      <c r="R3950" s="8">
        <f t="shared" si="369"/>
        <v>0</v>
      </c>
      <c r="S3950" t="str">
        <f t="shared" si="370"/>
        <v>theater</v>
      </c>
      <c r="T3950" t="str">
        <f t="shared" si="371"/>
        <v>plays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0">
        <f t="shared" si="366"/>
        <v>42046.120613425926</v>
      </c>
      <c r="K3951">
        <v>1421031221</v>
      </c>
      <c r="L3951" s="10">
        <f t="shared" si="367"/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368"/>
        <v>0.15770000000000001</v>
      </c>
      <c r="R3951" s="8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 t="shared" si="366"/>
        <v>42468.774305555555</v>
      </c>
      <c r="K3952">
        <v>1457628680</v>
      </c>
      <c r="L3952" s="10">
        <f t="shared" si="367"/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368"/>
        <v>6.2500000000000003E-3</v>
      </c>
      <c r="R3952" s="8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0">
        <f t="shared" si="366"/>
        <v>42493.784050925926</v>
      </c>
      <c r="K3953">
        <v>1457120942</v>
      </c>
      <c r="L3953" s="10">
        <f t="shared" si="367"/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368"/>
        <v>5.0000000000000004E-6</v>
      </c>
      <c r="R3953" s="8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 t="shared" si="366"/>
        <v>42303.790393518517</v>
      </c>
      <c r="K3954">
        <v>1440701890</v>
      </c>
      <c r="L3954" s="10">
        <f t="shared" si="367"/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368"/>
        <v>9.6153846153846159E-4</v>
      </c>
      <c r="R3954" s="8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 t="shared" si="366"/>
        <v>42580.978472222225</v>
      </c>
      <c r="K3955">
        <v>1467162586</v>
      </c>
      <c r="L3955" s="10">
        <f t="shared" si="367"/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368"/>
        <v>0</v>
      </c>
      <c r="R3955" s="8">
        <f t="shared" si="369"/>
        <v>0</v>
      </c>
      <c r="S3955" t="str">
        <f t="shared" si="370"/>
        <v>theater</v>
      </c>
      <c r="T3955" t="str">
        <f t="shared" si="371"/>
        <v>plays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0">
        <f t="shared" si="366"/>
        <v>41834.651203703703</v>
      </c>
      <c r="K3956">
        <v>1400168264</v>
      </c>
      <c r="L3956" s="10">
        <f t="shared" si="367"/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368"/>
        <v>0</v>
      </c>
      <c r="R3956" s="8">
        <f t="shared" si="369"/>
        <v>0</v>
      </c>
      <c r="S3956" t="str">
        <f t="shared" si="370"/>
        <v>theater</v>
      </c>
      <c r="T3956" t="str">
        <f t="shared" si="371"/>
        <v>plays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 t="shared" si="366"/>
        <v>42336.890520833331</v>
      </c>
      <c r="K3957">
        <v>1446150141</v>
      </c>
      <c r="L3957" s="10">
        <f t="shared" si="367"/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368"/>
        <v>0.24285714285714285</v>
      </c>
      <c r="R3957" s="8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 t="shared" si="366"/>
        <v>42485.013888888891</v>
      </c>
      <c r="K3958">
        <v>1459203727</v>
      </c>
      <c r="L3958" s="10">
        <f t="shared" si="367"/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368"/>
        <v>0</v>
      </c>
      <c r="R3958" s="8">
        <f t="shared" si="369"/>
        <v>0</v>
      </c>
      <c r="S3958" t="str">
        <f t="shared" si="370"/>
        <v>theater</v>
      </c>
      <c r="T3958" t="str">
        <f t="shared" si="371"/>
        <v>plays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 t="shared" si="366"/>
        <v>42559.976319444439</v>
      </c>
      <c r="K3959">
        <v>1464045954</v>
      </c>
      <c r="L3959" s="10">
        <f t="shared" si="367"/>
        <v>42559.976319444439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368"/>
        <v>2.5000000000000001E-4</v>
      </c>
      <c r="R3959" s="8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 t="shared" si="366"/>
        <v>41853.583333333336</v>
      </c>
      <c r="K3960">
        <v>1403822912</v>
      </c>
      <c r="L3960" s="10">
        <f t="shared" si="367"/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368"/>
        <v>0.32050000000000001</v>
      </c>
      <c r="R3960" s="8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 t="shared" si="366"/>
        <v>41910.788842592592</v>
      </c>
      <c r="K3961">
        <v>1409338556</v>
      </c>
      <c r="L3961" s="10">
        <f t="shared" si="367"/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368"/>
        <v>0.24333333333333335</v>
      </c>
      <c r="R3961" s="8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 t="shared" si="366"/>
        <v>42372.845555555556</v>
      </c>
      <c r="K3962">
        <v>1449260256</v>
      </c>
      <c r="L3962" s="10">
        <f t="shared" si="367"/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368"/>
        <v>1.4999999999999999E-2</v>
      </c>
      <c r="R3962" s="8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0">
        <f t="shared" si="366"/>
        <v>41767.891319444447</v>
      </c>
      <c r="K3963">
        <v>1397683410</v>
      </c>
      <c r="L3963" s="10">
        <f t="shared" si="367"/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368"/>
        <v>4.1999999999999997E-3</v>
      </c>
      <c r="R3963" s="8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0">
        <f t="shared" si="366"/>
        <v>42336.621458333335</v>
      </c>
      <c r="K3964">
        <v>1446562494</v>
      </c>
      <c r="L3964" s="10">
        <f t="shared" si="367"/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368"/>
        <v>3.214285714285714E-2</v>
      </c>
      <c r="R3964" s="8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0">
        <f t="shared" si="366"/>
        <v>42326.195798611108</v>
      </c>
      <c r="K3965">
        <v>1445226117</v>
      </c>
      <c r="L3965" s="10">
        <f t="shared" si="367"/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368"/>
        <v>0</v>
      </c>
      <c r="R3965" s="8">
        <f t="shared" si="369"/>
        <v>0</v>
      </c>
      <c r="S3965" t="str">
        <f t="shared" si="370"/>
        <v>theater</v>
      </c>
      <c r="T3965" t="str">
        <f t="shared" si="371"/>
        <v>plays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 t="shared" si="366"/>
        <v>42113.680393518516</v>
      </c>
      <c r="K3966">
        <v>1424279986</v>
      </c>
      <c r="L3966" s="10">
        <f t="shared" si="367"/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368"/>
        <v>6.3E-2</v>
      </c>
      <c r="R3966" s="8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 t="shared" si="366"/>
        <v>42474.194212962961</v>
      </c>
      <c r="K3967">
        <v>1455428380</v>
      </c>
      <c r="L3967" s="10">
        <f t="shared" si="367"/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368"/>
        <v>0.14249999999999999</v>
      </c>
      <c r="R3967" s="8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 t="shared" si="366"/>
        <v>41844.124305555553</v>
      </c>
      <c r="K3968">
        <v>1402506278</v>
      </c>
      <c r="L3968" s="10">
        <f t="shared" si="367"/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368"/>
        <v>6.0000000000000001E-3</v>
      </c>
      <c r="R3968" s="8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 t="shared" si="366"/>
        <v>42800.290590277778</v>
      </c>
      <c r="K3969">
        <v>1486191507</v>
      </c>
      <c r="L3969" s="10">
        <f t="shared" si="367"/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368"/>
        <v>0.2411764705882353</v>
      </c>
      <c r="R3969" s="8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 t="shared" si="366"/>
        <v>42512.815659722226</v>
      </c>
      <c r="K3970">
        <v>1458761673</v>
      </c>
      <c r="L3970" s="10">
        <f t="shared" si="367"/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6">
        <f t="shared" si="368"/>
        <v>0.10539999999999999</v>
      </c>
      <c r="R3970" s="8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 t="shared" ref="J3971:J4034" si="372">I3971/60/60/24 + DATE(1970,1,1)</f>
        <v>42611.163194444445</v>
      </c>
      <c r="K3971">
        <v>1471638646</v>
      </c>
      <c r="L3971" s="10">
        <f t="shared" ref="L3971:L4034" si="373">I3971/60/60/24 + DATE(1970,1,1)</f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6">
        <f t="shared" ref="Q3971:Q4034" si="374">E3971/D3971</f>
        <v>7.4690265486725665E-2</v>
      </c>
      <c r="R3971" s="8">
        <f t="shared" ref="R3971:R4034" si="375">IFERROR(E3971/N3971,0)</f>
        <v>35.166666666666664</v>
      </c>
      <c r="S3971" t="str">
        <f t="shared" ref="S3971:S4034" si="376">LEFT(P3971,SEARCH("/",P3971)-1)</f>
        <v>theater</v>
      </c>
      <c r="T3971" t="str">
        <f t="shared" ref="T3971:T4034" si="377">RIGHT(P3971,LEN(P3971)-SEARCH("/",P3971))</f>
        <v>plays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 t="shared" si="372"/>
        <v>42477.863553240735</v>
      </c>
      <c r="K3972">
        <v>1458333811</v>
      </c>
      <c r="L3972" s="10">
        <f t="shared" si="373"/>
        <v>42477.863553240735</v>
      </c>
      <c r="M3972" t="b">
        <v>0</v>
      </c>
      <c r="N3972">
        <v>2</v>
      </c>
      <c r="O3972" t="b">
        <v>0</v>
      </c>
      <c r="P3972" t="s">
        <v>8271</v>
      </c>
      <c r="Q3972" s="6">
        <f t="shared" si="374"/>
        <v>7.3333333333333334E-4</v>
      </c>
      <c r="R3972" s="8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 t="shared" si="372"/>
        <v>41841.536180555559</v>
      </c>
      <c r="K3973">
        <v>1403355126</v>
      </c>
      <c r="L3973" s="10">
        <f t="shared" si="373"/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374"/>
        <v>9.7142857142857135E-3</v>
      </c>
      <c r="R3973" s="8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 t="shared" si="372"/>
        <v>42041.067523148144</v>
      </c>
      <c r="K3974">
        <v>1418002634</v>
      </c>
      <c r="L3974" s="10">
        <f t="shared" si="373"/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374"/>
        <v>0.21099999999999999</v>
      </c>
      <c r="R3974" s="8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 t="shared" si="372"/>
        <v>42499.166666666672</v>
      </c>
      <c r="K3975">
        <v>1460219110</v>
      </c>
      <c r="L3975" s="10">
        <f t="shared" si="373"/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374"/>
        <v>0.78100000000000003</v>
      </c>
      <c r="R3975" s="8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0">
        <f t="shared" si="372"/>
        <v>42523.546851851846</v>
      </c>
      <c r="K3976">
        <v>1462280848</v>
      </c>
      <c r="L3976" s="10">
        <f t="shared" si="373"/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374"/>
        <v>0.32</v>
      </c>
      <c r="R3976" s="8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 t="shared" si="372"/>
        <v>42564.866875</v>
      </c>
      <c r="K3977">
        <v>1465850898</v>
      </c>
      <c r="L3977" s="10">
        <f t="shared" si="373"/>
        <v>42564.866875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374"/>
        <v>0</v>
      </c>
      <c r="R3977" s="8">
        <f t="shared" si="375"/>
        <v>0</v>
      </c>
      <c r="S3977" t="str">
        <f t="shared" si="376"/>
        <v>theater</v>
      </c>
      <c r="T3977" t="str">
        <f t="shared" si="377"/>
        <v>plays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 t="shared" si="372"/>
        <v>41852.291666666664</v>
      </c>
      <c r="K3978">
        <v>1405024561</v>
      </c>
      <c r="L3978" s="10">
        <f t="shared" si="373"/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374"/>
        <v>0.47692307692307695</v>
      </c>
      <c r="R3978" s="8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 t="shared" si="372"/>
        <v>42573.788564814815</v>
      </c>
      <c r="K3979">
        <v>1466621732</v>
      </c>
      <c r="L3979" s="10">
        <f t="shared" si="373"/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374"/>
        <v>1.4500000000000001E-2</v>
      </c>
      <c r="R3979" s="8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 t="shared" si="372"/>
        <v>42035.642974537041</v>
      </c>
      <c r="K3980">
        <v>1417533953</v>
      </c>
      <c r="L3980" s="10">
        <f t="shared" si="373"/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374"/>
        <v>0.107</v>
      </c>
      <c r="R3980" s="8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0">
        <f t="shared" si="372"/>
        <v>42092.833333333328</v>
      </c>
      <c r="K3981">
        <v>1425678057</v>
      </c>
      <c r="L3981" s="10">
        <f t="shared" si="373"/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374"/>
        <v>1.8333333333333333E-2</v>
      </c>
      <c r="R3981" s="8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 t="shared" si="372"/>
        <v>41825.598923611113</v>
      </c>
      <c r="K3982">
        <v>1401978147</v>
      </c>
      <c r="L3982" s="10">
        <f t="shared" si="373"/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374"/>
        <v>0.18</v>
      </c>
      <c r="R3982" s="8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 t="shared" si="372"/>
        <v>42568.179965277777</v>
      </c>
      <c r="K3983">
        <v>1463545149</v>
      </c>
      <c r="L3983" s="10">
        <f t="shared" si="373"/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374"/>
        <v>4.0833333333333333E-2</v>
      </c>
      <c r="R3983" s="8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0">
        <f t="shared" si="372"/>
        <v>42192.809953703705</v>
      </c>
      <c r="K3984">
        <v>1431113180</v>
      </c>
      <c r="L3984" s="10">
        <f t="shared" si="373"/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374"/>
        <v>0.2</v>
      </c>
      <c r="R3984" s="8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 t="shared" si="372"/>
        <v>41779.290972222225</v>
      </c>
      <c r="K3985">
        <v>1397854356</v>
      </c>
      <c r="L3985" s="10">
        <f t="shared" si="373"/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374"/>
        <v>0.34802513464991025</v>
      </c>
      <c r="R3985" s="8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0">
        <f t="shared" si="372"/>
        <v>41951</v>
      </c>
      <c r="K3986">
        <v>1412809644</v>
      </c>
      <c r="L3986" s="10">
        <f t="shared" si="373"/>
        <v>41951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374"/>
        <v>6.3333333333333339E-2</v>
      </c>
      <c r="R3986" s="8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 t="shared" si="372"/>
        <v>42420.878472222219</v>
      </c>
      <c r="K3987">
        <v>1454173120</v>
      </c>
      <c r="L3987" s="10">
        <f t="shared" si="373"/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374"/>
        <v>0.32050000000000001</v>
      </c>
      <c r="R3987" s="8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0">
        <f t="shared" si="372"/>
        <v>42496.544444444444</v>
      </c>
      <c r="K3988">
        <v>1460034594</v>
      </c>
      <c r="L3988" s="10">
        <f t="shared" si="373"/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374"/>
        <v>9.7600000000000006E-2</v>
      </c>
      <c r="R3988" s="8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0">
        <f t="shared" si="372"/>
        <v>41775.92465277778</v>
      </c>
      <c r="K3989">
        <v>1399414290</v>
      </c>
      <c r="L3989" s="10">
        <f t="shared" si="373"/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374"/>
        <v>0.3775</v>
      </c>
      <c r="R3989" s="8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 t="shared" si="372"/>
        <v>42245.08116898148</v>
      </c>
      <c r="K3990">
        <v>1439517413</v>
      </c>
      <c r="L3990" s="10">
        <f t="shared" si="373"/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374"/>
        <v>2.1333333333333333E-2</v>
      </c>
      <c r="R3990" s="8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 t="shared" si="372"/>
        <v>42316.791446759264</v>
      </c>
      <c r="K3991">
        <v>1444413581</v>
      </c>
      <c r="L3991" s="10">
        <f t="shared" si="373"/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374"/>
        <v>0</v>
      </c>
      <c r="R3991" s="8">
        <f t="shared" si="375"/>
        <v>0</v>
      </c>
      <c r="S3991" t="str">
        <f t="shared" si="376"/>
        <v>theater</v>
      </c>
      <c r="T3991" t="str">
        <f t="shared" si="377"/>
        <v>plays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0">
        <f t="shared" si="372"/>
        <v>42431.672372685185</v>
      </c>
      <c r="K3992">
        <v>1454342893</v>
      </c>
      <c r="L3992" s="10">
        <f t="shared" si="373"/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374"/>
        <v>4.1818181818181817E-2</v>
      </c>
      <c r="R3992" s="8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 t="shared" si="372"/>
        <v>42155.644467592589</v>
      </c>
      <c r="K3993">
        <v>1430494082</v>
      </c>
      <c r="L3993" s="10">
        <f t="shared" si="373"/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374"/>
        <v>0.2</v>
      </c>
      <c r="R3993" s="8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 t="shared" si="372"/>
        <v>42349.982164351852</v>
      </c>
      <c r="K3994">
        <v>1444689259</v>
      </c>
      <c r="L3994" s="10">
        <f t="shared" si="373"/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374"/>
        <v>5.4100000000000002E-2</v>
      </c>
      <c r="R3994" s="8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 t="shared" si="372"/>
        <v>42137.864722222221</v>
      </c>
      <c r="K3995">
        <v>1428957912</v>
      </c>
      <c r="L3995" s="10">
        <f t="shared" si="373"/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374"/>
        <v>6.0000000000000002E-5</v>
      </c>
      <c r="R3995" s="8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 t="shared" si="372"/>
        <v>41839.389930555553</v>
      </c>
      <c r="K3996">
        <v>1403169690</v>
      </c>
      <c r="L3996" s="10">
        <f t="shared" si="373"/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374"/>
        <v>2.5000000000000001E-3</v>
      </c>
      <c r="R3996" s="8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0">
        <f t="shared" si="372"/>
        <v>42049.477083333331</v>
      </c>
      <c r="K3997">
        <v>1421339077</v>
      </c>
      <c r="L3997" s="10">
        <f t="shared" si="373"/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374"/>
        <v>0.35</v>
      </c>
      <c r="R3997" s="8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 t="shared" si="372"/>
        <v>41963.669444444444</v>
      </c>
      <c r="K3998">
        <v>1415341464</v>
      </c>
      <c r="L3998" s="10">
        <f t="shared" si="373"/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374"/>
        <v>0.16566666666666666</v>
      </c>
      <c r="R3998" s="8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0">
        <f t="shared" si="372"/>
        <v>42099.349780092598</v>
      </c>
      <c r="K3999">
        <v>1425633821</v>
      </c>
      <c r="L3999" s="10">
        <f t="shared" si="373"/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374"/>
        <v>0</v>
      </c>
      <c r="R3999" s="8">
        <f t="shared" si="375"/>
        <v>0</v>
      </c>
      <c r="S3999" t="str">
        <f t="shared" si="376"/>
        <v>theater</v>
      </c>
      <c r="T3999" t="str">
        <f t="shared" si="377"/>
        <v>plays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 t="shared" si="372"/>
        <v>42091.921597222223</v>
      </c>
      <c r="K4000">
        <v>1424992026</v>
      </c>
      <c r="L4000" s="10">
        <f t="shared" si="373"/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374"/>
        <v>0.57199999999999995</v>
      </c>
      <c r="R4000" s="8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 t="shared" si="372"/>
        <v>41882.827650462961</v>
      </c>
      <c r="K4001">
        <v>1406058798</v>
      </c>
      <c r="L4001" s="10">
        <f t="shared" si="373"/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374"/>
        <v>0.16514285714285715</v>
      </c>
      <c r="R4001" s="8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 t="shared" si="372"/>
        <v>42497.603680555556</v>
      </c>
      <c r="K4002">
        <v>1457450958</v>
      </c>
      <c r="L4002" s="10">
        <f t="shared" si="373"/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374"/>
        <v>1.25E-3</v>
      </c>
      <c r="R4002" s="8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0">
        <f t="shared" si="372"/>
        <v>42795.791666666672</v>
      </c>
      <c r="K4003">
        <v>1486681708</v>
      </c>
      <c r="L4003" s="10">
        <f t="shared" si="373"/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374"/>
        <v>0.3775</v>
      </c>
      <c r="R4003" s="8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 t="shared" si="372"/>
        <v>41909.043530092589</v>
      </c>
      <c r="K4004">
        <v>1409187761</v>
      </c>
      <c r="L4004" s="10">
        <f t="shared" si="373"/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374"/>
        <v>1.84E-2</v>
      </c>
      <c r="R4004" s="8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 t="shared" si="372"/>
        <v>42050.587349537032</v>
      </c>
      <c r="K4005">
        <v>1421417147</v>
      </c>
      <c r="L4005" s="10">
        <f t="shared" si="373"/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374"/>
        <v>0.10050000000000001</v>
      </c>
      <c r="R4005" s="8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 t="shared" si="372"/>
        <v>41920.16269675926</v>
      </c>
      <c r="K4006">
        <v>1410148457</v>
      </c>
      <c r="L4006" s="10">
        <f t="shared" si="373"/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374"/>
        <v>2E-3</v>
      </c>
      <c r="R4006" s="8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 t="shared" si="372"/>
        <v>41932.807696759257</v>
      </c>
      <c r="K4007">
        <v>1408648985</v>
      </c>
      <c r="L4007" s="10">
        <f t="shared" si="373"/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374"/>
        <v>1.3333333333333334E-2</v>
      </c>
      <c r="R4007" s="8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 t="shared" si="372"/>
        <v>42416.772997685184</v>
      </c>
      <c r="K4008">
        <v>1453487587</v>
      </c>
      <c r="L4008" s="10">
        <f t="shared" si="373"/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374"/>
        <v>6.666666666666667E-5</v>
      </c>
      <c r="R4008" s="8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 t="shared" si="372"/>
        <v>41877.686111111114</v>
      </c>
      <c r="K4009">
        <v>1406572381</v>
      </c>
      <c r="L4009" s="10">
        <f t="shared" si="373"/>
        <v>41877.686111111114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374"/>
        <v>2.5000000000000001E-3</v>
      </c>
      <c r="R4009" s="8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0">
        <f t="shared" si="372"/>
        <v>42207.964201388888</v>
      </c>
      <c r="K4010">
        <v>1435014507</v>
      </c>
      <c r="L4010" s="10">
        <f t="shared" si="373"/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374"/>
        <v>0.06</v>
      </c>
      <c r="R4010" s="8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0">
        <f t="shared" si="372"/>
        <v>41891.700925925928</v>
      </c>
      <c r="K4011">
        <v>1406825360</v>
      </c>
      <c r="L4011" s="10">
        <f t="shared" si="373"/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374"/>
        <v>3.8860103626943004E-2</v>
      </c>
      <c r="R4011" s="8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 t="shared" si="372"/>
        <v>41938.770439814813</v>
      </c>
      <c r="K4012">
        <v>1412879366</v>
      </c>
      <c r="L4012" s="10">
        <f t="shared" si="373"/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374"/>
        <v>0.24194444444444443</v>
      </c>
      <c r="R4012" s="8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0">
        <f t="shared" si="372"/>
        <v>42032.54488425926</v>
      </c>
      <c r="K4013">
        <v>1419858278</v>
      </c>
      <c r="L4013" s="10">
        <f t="shared" si="373"/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374"/>
        <v>7.5999999999999998E-2</v>
      </c>
      <c r="R4013" s="8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0">
        <f t="shared" si="372"/>
        <v>42126.544548611113</v>
      </c>
      <c r="K4014">
        <v>1427979849</v>
      </c>
      <c r="L4014" s="10">
        <f t="shared" si="373"/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374"/>
        <v>0</v>
      </c>
      <c r="R4014" s="8">
        <f t="shared" si="375"/>
        <v>0</v>
      </c>
      <c r="S4014" t="str">
        <f t="shared" si="376"/>
        <v>theater</v>
      </c>
      <c r="T4014" t="str">
        <f t="shared" si="377"/>
        <v>plays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 t="shared" si="372"/>
        <v>42051.301192129627</v>
      </c>
      <c r="K4015">
        <v>1421478823</v>
      </c>
      <c r="L4015" s="10">
        <f t="shared" si="373"/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374"/>
        <v>1.2999999999999999E-2</v>
      </c>
      <c r="R4015" s="8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 t="shared" si="372"/>
        <v>42434.246168981481</v>
      </c>
      <c r="K4016">
        <v>1455861269</v>
      </c>
      <c r="L4016" s="10">
        <f t="shared" si="373"/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374"/>
        <v>0</v>
      </c>
      <c r="R4016" s="8">
        <f t="shared" si="375"/>
        <v>0</v>
      </c>
      <c r="S4016" t="str">
        <f t="shared" si="376"/>
        <v>theater</v>
      </c>
      <c r="T4016" t="str">
        <f t="shared" si="377"/>
        <v>plays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 t="shared" si="372"/>
        <v>42204.780821759254</v>
      </c>
      <c r="K4017">
        <v>1434739463</v>
      </c>
      <c r="L4017" s="10">
        <f t="shared" si="373"/>
        <v>42204.780821759254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374"/>
        <v>1.4285714285714287E-4</v>
      </c>
      <c r="R4017" s="8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0">
        <f t="shared" si="372"/>
        <v>41899.872685185182</v>
      </c>
      <c r="K4018">
        <v>1408395400</v>
      </c>
      <c r="L4018" s="10">
        <f t="shared" si="373"/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374"/>
        <v>0.14000000000000001</v>
      </c>
      <c r="R4018" s="8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 t="shared" si="372"/>
        <v>41886.672152777777</v>
      </c>
      <c r="K4019">
        <v>1407254874</v>
      </c>
      <c r="L4019" s="10">
        <f t="shared" si="373"/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374"/>
        <v>1.0500000000000001E-2</v>
      </c>
      <c r="R4019" s="8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0">
        <f t="shared" si="372"/>
        <v>42650.91097222222</v>
      </c>
      <c r="K4020">
        <v>1473285108</v>
      </c>
      <c r="L4020" s="10">
        <f t="shared" si="373"/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374"/>
        <v>8.666666666666667E-2</v>
      </c>
      <c r="R4020" s="8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 t="shared" si="372"/>
        <v>42475.686111111107</v>
      </c>
      <c r="K4021">
        <v>1455725596</v>
      </c>
      <c r="L4021" s="10">
        <f t="shared" si="373"/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374"/>
        <v>8.2857142857142851E-3</v>
      </c>
      <c r="R4021" s="8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 t="shared" si="372"/>
        <v>42087.149293981478</v>
      </c>
      <c r="K4022">
        <v>1424579699</v>
      </c>
      <c r="L4022" s="10">
        <f t="shared" si="373"/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374"/>
        <v>0.16666666666666666</v>
      </c>
      <c r="R4022" s="8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 t="shared" si="372"/>
        <v>41938.911550925928</v>
      </c>
      <c r="K4023">
        <v>1409176358</v>
      </c>
      <c r="L4023" s="10">
        <f t="shared" si="373"/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374"/>
        <v>8.3333333333333332E-3</v>
      </c>
      <c r="R4023" s="8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 t="shared" si="372"/>
        <v>42036.120833333334</v>
      </c>
      <c r="K4024">
        <v>1418824867</v>
      </c>
      <c r="L4024" s="10">
        <f t="shared" si="373"/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374"/>
        <v>0.69561111111111107</v>
      </c>
      <c r="R4024" s="8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 t="shared" si="372"/>
        <v>42453.957905092597</v>
      </c>
      <c r="K4025">
        <v>1454975963</v>
      </c>
      <c r="L4025" s="10">
        <f t="shared" si="373"/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374"/>
        <v>0</v>
      </c>
      <c r="R4025" s="8">
        <f t="shared" si="375"/>
        <v>0</v>
      </c>
      <c r="S4025" t="str">
        <f t="shared" si="376"/>
        <v>theater</v>
      </c>
      <c r="T4025" t="str">
        <f t="shared" si="377"/>
        <v>plays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 t="shared" si="372"/>
        <v>42247.670104166667</v>
      </c>
      <c r="K4026">
        <v>1438445097</v>
      </c>
      <c r="L4026" s="10">
        <f t="shared" si="373"/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374"/>
        <v>1.2500000000000001E-2</v>
      </c>
      <c r="R4026" s="8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0">
        <f t="shared" si="372"/>
        <v>42211.237685185188</v>
      </c>
      <c r="K4027">
        <v>1432705336</v>
      </c>
      <c r="L4027" s="10">
        <f t="shared" si="373"/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374"/>
        <v>0.05</v>
      </c>
      <c r="R4027" s="8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 t="shared" si="372"/>
        <v>42342.697210648148</v>
      </c>
      <c r="K4028">
        <v>1444059839</v>
      </c>
      <c r="L4028" s="10">
        <f t="shared" si="373"/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374"/>
        <v>0</v>
      </c>
      <c r="R4028" s="8">
        <f t="shared" si="375"/>
        <v>0</v>
      </c>
      <c r="S4028" t="str">
        <f t="shared" si="376"/>
        <v>theater</v>
      </c>
      <c r="T4028" t="str">
        <f t="shared" si="377"/>
        <v>plays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 t="shared" si="372"/>
        <v>42789.041666666672</v>
      </c>
      <c r="K4029">
        <v>1486077481</v>
      </c>
      <c r="L4029" s="10">
        <f t="shared" si="373"/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374"/>
        <v>7.166666666666667E-2</v>
      </c>
      <c r="R4029" s="8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 t="shared" si="372"/>
        <v>41795.938657407409</v>
      </c>
      <c r="K4030">
        <v>1399415500</v>
      </c>
      <c r="L4030" s="10">
        <f t="shared" si="373"/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374"/>
        <v>0.28050000000000003</v>
      </c>
      <c r="R4030" s="8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 t="shared" si="372"/>
        <v>42352.025115740747</v>
      </c>
      <c r="K4031">
        <v>1447461370</v>
      </c>
      <c r="L4031" s="10">
        <f t="shared" si="373"/>
        <v>42352.025115740747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374"/>
        <v>0</v>
      </c>
      <c r="R4031" s="8">
        <f t="shared" si="375"/>
        <v>0</v>
      </c>
      <c r="S4031" t="str">
        <f t="shared" si="376"/>
        <v>theater</v>
      </c>
      <c r="T4031" t="str">
        <f t="shared" si="377"/>
        <v>plays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 t="shared" si="372"/>
        <v>42403.784027777772</v>
      </c>
      <c r="K4032">
        <v>1452008599</v>
      </c>
      <c r="L4032" s="10">
        <f t="shared" si="373"/>
        <v>42403.784027777772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374"/>
        <v>0.16</v>
      </c>
      <c r="R4032" s="8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 t="shared" si="372"/>
        <v>41991.626898148148</v>
      </c>
      <c r="K4033">
        <v>1414591364</v>
      </c>
      <c r="L4033" s="10">
        <f t="shared" si="373"/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374"/>
        <v>0</v>
      </c>
      <c r="R4033" s="8">
        <f t="shared" si="375"/>
        <v>0</v>
      </c>
      <c r="S4033" t="str">
        <f t="shared" si="376"/>
        <v>theater</v>
      </c>
      <c r="T4033" t="str">
        <f t="shared" si="377"/>
        <v>plays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 t="shared" si="372"/>
        <v>42353.85087962963</v>
      </c>
      <c r="K4034">
        <v>1445023516</v>
      </c>
      <c r="L4034" s="10">
        <f t="shared" si="373"/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6">
        <f t="shared" si="374"/>
        <v>6.8287037037037035E-2</v>
      </c>
      <c r="R4034" s="8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0">
        <f t="shared" ref="J4035:J4098" si="378">I4035/60/60/24 + DATE(1970,1,1)</f>
        <v>42645.375</v>
      </c>
      <c r="K4035">
        <v>1472711224</v>
      </c>
      <c r="L4035" s="10">
        <f t="shared" ref="L4035:L4098" si="379">I4035/60/60/24 + DATE(1970,1,1)</f>
        <v>42645.375</v>
      </c>
      <c r="M4035" t="b">
        <v>0</v>
      </c>
      <c r="N4035">
        <v>94</v>
      </c>
      <c r="O4035" t="b">
        <v>0</v>
      </c>
      <c r="P4035" t="s">
        <v>8271</v>
      </c>
      <c r="Q4035" s="6">
        <f t="shared" ref="Q4035:Q4098" si="380">E4035/D4035</f>
        <v>0.25698702928870293</v>
      </c>
      <c r="R4035" s="8">
        <f t="shared" ref="R4035:R4098" si="381">IFERROR(E4035/N4035,0)</f>
        <v>65.340319148936175</v>
      </c>
      <c r="S4035" t="str">
        <f t="shared" ref="S4035:S4098" si="382">LEFT(P4035,SEARCH("/",P4035)-1)</f>
        <v>theater</v>
      </c>
      <c r="T4035" t="str">
        <f t="shared" ref="T4035:T4098" si="383">RIGHT(P4035,LEN(P4035)-SEARCH("/",P4035))</f>
        <v>plays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 t="shared" si="378"/>
        <v>42097.905671296292</v>
      </c>
      <c r="K4036">
        <v>1425509050</v>
      </c>
      <c r="L4036" s="10">
        <f t="shared" si="379"/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6">
        <f t="shared" si="380"/>
        <v>1.4814814814814815E-2</v>
      </c>
      <c r="R4036" s="8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 t="shared" si="378"/>
        <v>41933.882951388885</v>
      </c>
      <c r="K4037">
        <v>1411333887</v>
      </c>
      <c r="L4037" s="10">
        <f t="shared" si="379"/>
        <v>41933.882951388885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380"/>
        <v>0.36849999999999999</v>
      </c>
      <c r="R4037" s="8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 t="shared" si="378"/>
        <v>41821.9375</v>
      </c>
      <c r="K4038">
        <v>1402784964</v>
      </c>
      <c r="L4038" s="10">
        <f t="shared" si="379"/>
        <v>41821.9375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380"/>
        <v>0.47049999999999997</v>
      </c>
      <c r="R4038" s="8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 t="shared" si="378"/>
        <v>42514.600694444445</v>
      </c>
      <c r="K4039">
        <v>1462585315</v>
      </c>
      <c r="L4039" s="10">
        <f t="shared" si="379"/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380"/>
        <v>0.11428571428571428</v>
      </c>
      <c r="R4039" s="8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 t="shared" si="378"/>
        <v>41929.798726851855</v>
      </c>
      <c r="K4040">
        <v>1408389010</v>
      </c>
      <c r="L4040" s="10">
        <f t="shared" si="379"/>
        <v>41929.798726851855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380"/>
        <v>0.12039999999999999</v>
      </c>
      <c r="R4040" s="8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 t="shared" si="378"/>
        <v>42339.249305555553</v>
      </c>
      <c r="K4041">
        <v>1446048367</v>
      </c>
      <c r="L4041" s="10">
        <f t="shared" si="379"/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380"/>
        <v>0.6</v>
      </c>
      <c r="R4041" s="8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 t="shared" si="378"/>
        <v>42203.125</v>
      </c>
      <c r="K4042">
        <v>1432100004</v>
      </c>
      <c r="L4042" s="10">
        <f t="shared" si="379"/>
        <v>42203.125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380"/>
        <v>0.3125</v>
      </c>
      <c r="R4042" s="8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0">
        <f t="shared" si="378"/>
        <v>42619.474004629628</v>
      </c>
      <c r="K4043">
        <v>1467976954</v>
      </c>
      <c r="L4043" s="10">
        <f t="shared" si="379"/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380"/>
        <v>4.1999999999999997E-3</v>
      </c>
      <c r="R4043" s="8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 t="shared" si="378"/>
        <v>42024.802777777775</v>
      </c>
      <c r="K4044">
        <v>1419213664</v>
      </c>
      <c r="L4044" s="10">
        <f t="shared" si="379"/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380"/>
        <v>2.0999999999999999E-3</v>
      </c>
      <c r="R4044" s="8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0">
        <f t="shared" si="378"/>
        <v>41963.957465277781</v>
      </c>
      <c r="K4045">
        <v>1415228325</v>
      </c>
      <c r="L4045" s="10">
        <f t="shared" si="379"/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380"/>
        <v>0</v>
      </c>
      <c r="R4045" s="8">
        <f t="shared" si="381"/>
        <v>0</v>
      </c>
      <c r="S4045" t="str">
        <f t="shared" si="382"/>
        <v>theater</v>
      </c>
      <c r="T4045" t="str">
        <f t="shared" si="383"/>
        <v>plays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 t="shared" si="378"/>
        <v>42104.208333333328</v>
      </c>
      <c r="K4046">
        <v>1426050982</v>
      </c>
      <c r="L4046" s="10">
        <f t="shared" si="379"/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380"/>
        <v>0.375</v>
      </c>
      <c r="R4046" s="8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0">
        <f t="shared" si="378"/>
        <v>41872.201261574075</v>
      </c>
      <c r="K4047">
        <v>1406004589</v>
      </c>
      <c r="L4047" s="10">
        <f t="shared" si="379"/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380"/>
        <v>2.0000000000000001E-4</v>
      </c>
      <c r="R4047" s="8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 t="shared" si="378"/>
        <v>41934.650578703702</v>
      </c>
      <c r="K4048">
        <v>1411400210</v>
      </c>
      <c r="L4048" s="10">
        <f t="shared" si="379"/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380"/>
        <v>8.2142857142857142E-2</v>
      </c>
      <c r="R4048" s="8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 t="shared" si="378"/>
        <v>42015.041666666672</v>
      </c>
      <c r="K4049">
        <v>1418862743</v>
      </c>
      <c r="L4049" s="10">
        <f t="shared" si="379"/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380"/>
        <v>2.1999999999999999E-2</v>
      </c>
      <c r="R4049" s="8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0">
        <f t="shared" si="378"/>
        <v>42471.467442129629</v>
      </c>
      <c r="K4050">
        <v>1457352787</v>
      </c>
      <c r="L4050" s="10">
        <f t="shared" si="379"/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380"/>
        <v>0.17652941176470588</v>
      </c>
      <c r="R4050" s="8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 t="shared" si="378"/>
        <v>42199.958506944444</v>
      </c>
      <c r="K4051">
        <v>1434322815</v>
      </c>
      <c r="L4051" s="10">
        <f t="shared" si="379"/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380"/>
        <v>8.0000000000000004E-4</v>
      </c>
      <c r="R4051" s="8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 t="shared" si="378"/>
        <v>41935.636469907404</v>
      </c>
      <c r="K4052">
        <v>1411485391</v>
      </c>
      <c r="L4052" s="10">
        <f t="shared" si="379"/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380"/>
        <v>6.6666666666666664E-4</v>
      </c>
      <c r="R4052" s="8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 t="shared" si="378"/>
        <v>41768.286805555559</v>
      </c>
      <c r="K4053">
        <v>1399058797</v>
      </c>
      <c r="L4053" s="10">
        <f t="shared" si="379"/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380"/>
        <v>0</v>
      </c>
      <c r="R4053" s="8">
        <f t="shared" si="381"/>
        <v>0</v>
      </c>
      <c r="S4053" t="str">
        <f t="shared" si="382"/>
        <v>theater</v>
      </c>
      <c r="T4053" t="str">
        <f t="shared" si="383"/>
        <v>plays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 t="shared" si="378"/>
        <v>41925.878657407404</v>
      </c>
      <c r="K4054">
        <v>1408050316</v>
      </c>
      <c r="L4054" s="10">
        <f t="shared" si="379"/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380"/>
        <v>0.37533333333333335</v>
      </c>
      <c r="R4054" s="8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0">
        <f t="shared" si="378"/>
        <v>41958.833333333328</v>
      </c>
      <c r="K4055">
        <v>1413477228</v>
      </c>
      <c r="L4055" s="10">
        <f t="shared" si="379"/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380"/>
        <v>0.22</v>
      </c>
      <c r="R4055" s="8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 t="shared" si="378"/>
        <v>42644.166666666672</v>
      </c>
      <c r="K4056">
        <v>1472674285</v>
      </c>
      <c r="L4056" s="10">
        <f t="shared" si="379"/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380"/>
        <v>0</v>
      </c>
      <c r="R4056" s="8">
        <f t="shared" si="381"/>
        <v>0</v>
      </c>
      <c r="S4056" t="str">
        <f t="shared" si="382"/>
        <v>theater</v>
      </c>
      <c r="T4056" t="str">
        <f t="shared" si="383"/>
        <v>plays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0">
        <f t="shared" si="378"/>
        <v>41809.648506944446</v>
      </c>
      <c r="K4057">
        <v>1400600031</v>
      </c>
      <c r="L4057" s="10">
        <f t="shared" si="379"/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380"/>
        <v>0.1762</v>
      </c>
      <c r="R4057" s="8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 t="shared" si="378"/>
        <v>42554.832638888889</v>
      </c>
      <c r="K4058">
        <v>1465856639</v>
      </c>
      <c r="L4058" s="10">
        <f t="shared" si="379"/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380"/>
        <v>0.53</v>
      </c>
      <c r="R4058" s="8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0">
        <f t="shared" si="378"/>
        <v>42333.958333333328</v>
      </c>
      <c r="K4059">
        <v>1446506080</v>
      </c>
      <c r="L4059" s="10">
        <f t="shared" si="379"/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380"/>
        <v>0.22142857142857142</v>
      </c>
      <c r="R4059" s="8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 t="shared" si="378"/>
        <v>42461.165972222225</v>
      </c>
      <c r="K4060">
        <v>1458178044</v>
      </c>
      <c r="L4060" s="10">
        <f t="shared" si="379"/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380"/>
        <v>2.5333333333333333E-2</v>
      </c>
      <c r="R4060" s="8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0">
        <f t="shared" si="378"/>
        <v>41898.125</v>
      </c>
      <c r="K4061">
        <v>1408116152</v>
      </c>
      <c r="L4061" s="10">
        <f t="shared" si="379"/>
        <v>41898.125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380"/>
        <v>2.5000000000000001E-2</v>
      </c>
      <c r="R4061" s="8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0">
        <f t="shared" si="378"/>
        <v>41813.666666666664</v>
      </c>
      <c r="K4062">
        <v>1400604056</v>
      </c>
      <c r="L4062" s="10">
        <f t="shared" si="379"/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380"/>
        <v>2.8500000000000001E-2</v>
      </c>
      <c r="R4062" s="8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 t="shared" si="378"/>
        <v>42481.099803240737</v>
      </c>
      <c r="K4063">
        <v>1456025023</v>
      </c>
      <c r="L4063" s="10">
        <f t="shared" si="379"/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380"/>
        <v>0</v>
      </c>
      <c r="R4063" s="8">
        <f t="shared" si="381"/>
        <v>0</v>
      </c>
      <c r="S4063" t="str">
        <f t="shared" si="382"/>
        <v>theater</v>
      </c>
      <c r="T4063" t="str">
        <f t="shared" si="383"/>
        <v>plays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 t="shared" si="378"/>
        <v>42553.739212962959</v>
      </c>
      <c r="K4064">
        <v>1464889468</v>
      </c>
      <c r="L4064" s="10">
        <f t="shared" si="379"/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380"/>
        <v>2.4500000000000001E-2</v>
      </c>
      <c r="R4064" s="8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0">
        <f t="shared" si="378"/>
        <v>41817.681527777779</v>
      </c>
      <c r="K4065">
        <v>1401294084</v>
      </c>
      <c r="L4065" s="10">
        <f t="shared" si="379"/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380"/>
        <v>1.4210526315789474E-2</v>
      </c>
      <c r="R4065" s="8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0">
        <f t="shared" si="378"/>
        <v>42123.588263888887</v>
      </c>
      <c r="K4066">
        <v>1427724426</v>
      </c>
      <c r="L4066" s="10">
        <f t="shared" si="379"/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380"/>
        <v>0.1925</v>
      </c>
      <c r="R4066" s="8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 t="shared" si="378"/>
        <v>41863.951516203706</v>
      </c>
      <c r="K4067">
        <v>1405291811</v>
      </c>
      <c r="L4067" s="10">
        <f t="shared" si="379"/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380"/>
        <v>6.7499999999999999E-3</v>
      </c>
      <c r="R4067" s="8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 t="shared" si="378"/>
        <v>42509.039212962962</v>
      </c>
      <c r="K4068">
        <v>1461027388</v>
      </c>
      <c r="L4068" s="10">
        <f t="shared" si="379"/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380"/>
        <v>1.6666666666666668E-3</v>
      </c>
      <c r="R4068" s="8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 t="shared" si="378"/>
        <v>42275.117476851854</v>
      </c>
      <c r="K4069">
        <v>1439952550</v>
      </c>
      <c r="L4069" s="10">
        <f t="shared" si="379"/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380"/>
        <v>0.60899999999999999</v>
      </c>
      <c r="R4069" s="8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 t="shared" si="378"/>
        <v>42748.961805555555</v>
      </c>
      <c r="K4070">
        <v>1481756855</v>
      </c>
      <c r="L4070" s="10">
        <f t="shared" si="379"/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380"/>
        <v>0.01</v>
      </c>
      <c r="R4070" s="8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0">
        <f t="shared" si="378"/>
        <v>42063.5</v>
      </c>
      <c r="K4071">
        <v>1421596356</v>
      </c>
      <c r="L4071" s="10">
        <f t="shared" si="379"/>
        <v>42063.5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380"/>
        <v>0.34399999999999997</v>
      </c>
      <c r="R4071" s="8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 t="shared" si="378"/>
        <v>42064.125</v>
      </c>
      <c r="K4072">
        <v>1422374420</v>
      </c>
      <c r="L4072" s="10">
        <f t="shared" si="379"/>
        <v>42064.125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380"/>
        <v>0.16500000000000001</v>
      </c>
      <c r="R4072" s="8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0">
        <f t="shared" si="378"/>
        <v>42730.804756944446</v>
      </c>
      <c r="K4073">
        <v>1480187931</v>
      </c>
      <c r="L4073" s="10">
        <f t="shared" si="379"/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380"/>
        <v>0</v>
      </c>
      <c r="R4073" s="8">
        <f t="shared" si="381"/>
        <v>0</v>
      </c>
      <c r="S4073" t="str">
        <f t="shared" si="382"/>
        <v>theater</v>
      </c>
      <c r="T4073" t="str">
        <f t="shared" si="383"/>
        <v>plays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0">
        <f t="shared" si="378"/>
        <v>41872.77443287037</v>
      </c>
      <c r="K4074">
        <v>1403462111</v>
      </c>
      <c r="L4074" s="10">
        <f t="shared" si="379"/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380"/>
        <v>4.0000000000000001E-3</v>
      </c>
      <c r="R4074" s="8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 t="shared" si="378"/>
        <v>42133.166666666672</v>
      </c>
      <c r="K4075">
        <v>1426407426</v>
      </c>
      <c r="L4075" s="10">
        <f t="shared" si="379"/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380"/>
        <v>1.0571428571428572E-2</v>
      </c>
      <c r="R4075" s="8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0">
        <f t="shared" si="378"/>
        <v>42313.594618055555</v>
      </c>
      <c r="K4076">
        <v>1444137375</v>
      </c>
      <c r="L4076" s="10">
        <f t="shared" si="379"/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380"/>
        <v>0.26727272727272727</v>
      </c>
      <c r="R4076" s="8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0">
        <f t="shared" si="378"/>
        <v>41820.727777777778</v>
      </c>
      <c r="K4077">
        <v>1400547969</v>
      </c>
      <c r="L4077" s="10">
        <f t="shared" si="379"/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380"/>
        <v>0.28799999999999998</v>
      </c>
      <c r="R4077" s="8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 t="shared" si="378"/>
        <v>41933.82708333333</v>
      </c>
      <c r="K4078">
        <v>1411499149</v>
      </c>
      <c r="L4078" s="10">
        <f t="shared" si="379"/>
        <v>41933.82708333333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380"/>
        <v>0</v>
      </c>
      <c r="R4078" s="8">
        <f t="shared" si="381"/>
        <v>0</v>
      </c>
      <c r="S4078" t="str">
        <f t="shared" si="382"/>
        <v>theater</v>
      </c>
      <c r="T4078" t="str">
        <f t="shared" si="383"/>
        <v>plays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 t="shared" si="378"/>
        <v>42725.7105787037</v>
      </c>
      <c r="K4079">
        <v>1479747794</v>
      </c>
      <c r="L4079" s="10">
        <f t="shared" si="379"/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380"/>
        <v>8.8999999999999996E-2</v>
      </c>
      <c r="R4079" s="8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0">
        <f t="shared" si="378"/>
        <v>42762.787523148145</v>
      </c>
      <c r="K4080">
        <v>1482951242</v>
      </c>
      <c r="L4080" s="10">
        <f t="shared" si="379"/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380"/>
        <v>0</v>
      </c>
      <c r="R4080" s="8">
        <f t="shared" si="381"/>
        <v>0</v>
      </c>
      <c r="S4080" t="str">
        <f t="shared" si="382"/>
        <v>theater</v>
      </c>
      <c r="T4080" t="str">
        <f t="shared" si="383"/>
        <v>plays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 t="shared" si="378"/>
        <v>42540.938900462963</v>
      </c>
      <c r="K4081">
        <v>1463783521</v>
      </c>
      <c r="L4081" s="10">
        <f t="shared" si="379"/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380"/>
        <v>1.6666666666666668E-3</v>
      </c>
      <c r="R4081" s="8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 t="shared" si="378"/>
        <v>42535.787500000006</v>
      </c>
      <c r="K4082">
        <v>1463849116</v>
      </c>
      <c r="L4082" s="10">
        <f t="shared" si="379"/>
        <v>42535.787500000006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380"/>
        <v>0</v>
      </c>
      <c r="R4082" s="8">
        <f t="shared" si="381"/>
        <v>0</v>
      </c>
      <c r="S4082" t="str">
        <f t="shared" si="382"/>
        <v>theater</v>
      </c>
      <c r="T4082" t="str">
        <f t="shared" si="383"/>
        <v>plays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 t="shared" si="378"/>
        <v>42071.539641203708</v>
      </c>
      <c r="K4083">
        <v>1423231025</v>
      </c>
      <c r="L4083" s="10">
        <f t="shared" si="379"/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380"/>
        <v>0.15737410071942445</v>
      </c>
      <c r="R4083" s="8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 t="shared" si="378"/>
        <v>42322.958333333328</v>
      </c>
      <c r="K4084">
        <v>1446179553</v>
      </c>
      <c r="L4084" s="10">
        <f t="shared" si="379"/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380"/>
        <v>0.02</v>
      </c>
      <c r="R4084" s="8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 t="shared" si="378"/>
        <v>42383.761759259258</v>
      </c>
      <c r="K4085">
        <v>1450203416</v>
      </c>
      <c r="L4085" s="10">
        <f t="shared" si="379"/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380"/>
        <v>0.21685714285714286</v>
      </c>
      <c r="R4085" s="8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0">
        <f t="shared" si="378"/>
        <v>42652.436412037037</v>
      </c>
      <c r="K4086">
        <v>1473416906</v>
      </c>
      <c r="L4086" s="10">
        <f t="shared" si="379"/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380"/>
        <v>3.3333333333333335E-3</v>
      </c>
      <c r="R4086" s="8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 t="shared" si="378"/>
        <v>42087.165972222225</v>
      </c>
      <c r="K4087">
        <v>1424701775</v>
      </c>
      <c r="L4087" s="10">
        <f t="shared" si="379"/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380"/>
        <v>2.8571428571428571E-3</v>
      </c>
      <c r="R4087" s="8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 t="shared" si="378"/>
        <v>42329.166666666672</v>
      </c>
      <c r="K4088">
        <v>1445985299</v>
      </c>
      <c r="L4088" s="10">
        <f t="shared" si="379"/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380"/>
        <v>4.7E-2</v>
      </c>
      <c r="R4088" s="8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 t="shared" si="378"/>
        <v>42568.742893518516</v>
      </c>
      <c r="K4089">
        <v>1466185786</v>
      </c>
      <c r="L4089" s="10">
        <f t="shared" si="379"/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380"/>
        <v>0</v>
      </c>
      <c r="R4089" s="8">
        <f t="shared" si="381"/>
        <v>0</v>
      </c>
      <c r="S4089" t="str">
        <f t="shared" si="382"/>
        <v>theater</v>
      </c>
      <c r="T4089" t="str">
        <f t="shared" si="383"/>
        <v>plays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0">
        <f t="shared" si="378"/>
        <v>42020.434722222228</v>
      </c>
      <c r="K4090">
        <v>1418827324</v>
      </c>
      <c r="L4090" s="10">
        <f t="shared" si="379"/>
        <v>42020.434722222228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380"/>
        <v>0.108</v>
      </c>
      <c r="R4090" s="8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 t="shared" si="378"/>
        <v>42155.732638888891</v>
      </c>
      <c r="K4091">
        <v>1430242488</v>
      </c>
      <c r="L4091" s="10">
        <f t="shared" si="379"/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380"/>
        <v>4.8000000000000001E-2</v>
      </c>
      <c r="R4091" s="8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 t="shared" si="378"/>
        <v>42223.625</v>
      </c>
      <c r="K4092">
        <v>1437754137</v>
      </c>
      <c r="L4092" s="10">
        <f t="shared" si="379"/>
        <v>42223.625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380"/>
        <v>3.2000000000000001E-2</v>
      </c>
      <c r="R4092" s="8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 t="shared" si="378"/>
        <v>42020.506377314814</v>
      </c>
      <c r="K4093">
        <v>1418818151</v>
      </c>
      <c r="L4093" s="10">
        <f t="shared" si="379"/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380"/>
        <v>0.1275</v>
      </c>
      <c r="R4093" s="8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 t="shared" si="378"/>
        <v>42099.153321759266</v>
      </c>
      <c r="K4094">
        <v>1423024847</v>
      </c>
      <c r="L4094" s="10">
        <f t="shared" si="379"/>
        <v>42099.153321759266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380"/>
        <v>1.8181818181818181E-4</v>
      </c>
      <c r="R4094" s="8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0">
        <f t="shared" si="378"/>
        <v>42238.815891203703</v>
      </c>
      <c r="K4095">
        <v>1435088093</v>
      </c>
      <c r="L4095" s="10">
        <f t="shared" si="379"/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380"/>
        <v>2.4E-2</v>
      </c>
      <c r="R4095" s="8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 t="shared" si="378"/>
        <v>41934.207638888889</v>
      </c>
      <c r="K4096">
        <v>1410141900</v>
      </c>
      <c r="L4096" s="10">
        <f t="shared" si="379"/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380"/>
        <v>0.36499999999999999</v>
      </c>
      <c r="R4096" s="8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0">
        <f t="shared" si="378"/>
        <v>42723.031828703708</v>
      </c>
      <c r="K4097">
        <v>1479516350</v>
      </c>
      <c r="L4097" s="10">
        <f t="shared" si="379"/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380"/>
        <v>2.6666666666666668E-2</v>
      </c>
      <c r="R4097" s="8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0">
        <f t="shared" si="378"/>
        <v>42794.368749999994</v>
      </c>
      <c r="K4098">
        <v>1484484219</v>
      </c>
      <c r="L4098" s="10">
        <f t="shared" si="379"/>
        <v>42794.368749999994</v>
      </c>
      <c r="M4098" t="b">
        <v>0</v>
      </c>
      <c r="N4098">
        <v>5</v>
      </c>
      <c r="O4098" t="b">
        <v>0</v>
      </c>
      <c r="P4098" t="s">
        <v>8271</v>
      </c>
      <c r="Q4098" s="6">
        <f t="shared" si="380"/>
        <v>0.11428571428571428</v>
      </c>
      <c r="R4098" s="8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0">
        <f t="shared" ref="J4099:J4115" si="384">I4099/60/60/24 + DATE(1970,1,1)</f>
        <v>42400.996527777781</v>
      </c>
      <c r="K4099">
        <v>1449431237</v>
      </c>
      <c r="L4099" s="10">
        <f t="shared" ref="L4099:L4115" si="385">I4099/60/60/24 + DATE(1970,1,1)</f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6">
        <f t="shared" ref="Q4099:Q4115" si="386">E4099/D4099</f>
        <v>0</v>
      </c>
      <c r="R4099" s="8">
        <f t="shared" ref="R4099:R4115" si="387">IFERROR(E4099/N4099,0)</f>
        <v>0</v>
      </c>
      <c r="S4099" t="str">
        <f t="shared" ref="S4099:S4115" si="388">LEFT(P4099,SEARCH("/",P4099)-1)</f>
        <v>theater</v>
      </c>
      <c r="T4099" t="str">
        <f t="shared" ref="T4099:T4115" si="389">RIGHT(P4099,LEN(P4099)-SEARCH("/",P4099))</f>
        <v>plays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 t="shared" si="384"/>
        <v>42525.722187499996</v>
      </c>
      <c r="K4100">
        <v>1462468797</v>
      </c>
      <c r="L4100" s="10">
        <f t="shared" si="385"/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386"/>
        <v>0</v>
      </c>
      <c r="R4100" s="8">
        <f t="shared" si="387"/>
        <v>0</v>
      </c>
      <c r="S4100" t="str">
        <f t="shared" si="388"/>
        <v>theater</v>
      </c>
      <c r="T4100" t="str">
        <f t="shared" si="389"/>
        <v>plays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 t="shared" si="384"/>
        <v>42615.850381944445</v>
      </c>
      <c r="K4101">
        <v>1468959873</v>
      </c>
      <c r="L4101" s="10">
        <f t="shared" si="385"/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386"/>
        <v>1.1111111111111112E-2</v>
      </c>
      <c r="R4101" s="8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 t="shared" si="384"/>
        <v>41937.124884259261</v>
      </c>
      <c r="K4102">
        <v>1413341990</v>
      </c>
      <c r="L4102" s="10">
        <f t="shared" si="385"/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386"/>
        <v>0</v>
      </c>
      <c r="R4102" s="8">
        <f t="shared" si="387"/>
        <v>0</v>
      </c>
      <c r="S4102" t="str">
        <f t="shared" si="388"/>
        <v>theater</v>
      </c>
      <c r="T4102" t="str">
        <f t="shared" si="389"/>
        <v>plays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 t="shared" si="384"/>
        <v>42760.903726851851</v>
      </c>
      <c r="K4103">
        <v>1482788482</v>
      </c>
      <c r="L4103" s="10">
        <f t="shared" si="385"/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386"/>
        <v>0</v>
      </c>
      <c r="R4103" s="8">
        <f t="shared" si="387"/>
        <v>0</v>
      </c>
      <c r="S4103" t="str">
        <f t="shared" si="388"/>
        <v>theater</v>
      </c>
      <c r="T4103" t="str">
        <f t="shared" si="389"/>
        <v>plays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 t="shared" si="384"/>
        <v>42505.848067129627</v>
      </c>
      <c r="K4104">
        <v>1460751673</v>
      </c>
      <c r="L4104" s="10">
        <f t="shared" si="385"/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386"/>
        <v>0.27400000000000002</v>
      </c>
      <c r="R4104" s="8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 t="shared" si="384"/>
        <v>42242.772222222222</v>
      </c>
      <c r="K4105">
        <v>1435953566</v>
      </c>
      <c r="L4105" s="10">
        <f t="shared" si="385"/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386"/>
        <v>0.1</v>
      </c>
      <c r="R4105" s="8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0">
        <f t="shared" si="384"/>
        <v>42670.278171296297</v>
      </c>
      <c r="K4106">
        <v>1474958434</v>
      </c>
      <c r="L4106" s="10">
        <f t="shared" si="385"/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386"/>
        <v>0.21366666666666667</v>
      </c>
      <c r="R4106" s="8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0">
        <f t="shared" si="384"/>
        <v>42730.010520833333</v>
      </c>
      <c r="K4107">
        <v>1479860109</v>
      </c>
      <c r="L4107" s="10">
        <f t="shared" si="385"/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386"/>
        <v>6.9696969696969702E-2</v>
      </c>
      <c r="R4107" s="8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 t="shared" si="384"/>
        <v>42096.041666666672</v>
      </c>
      <c r="K4108">
        <v>1424221866</v>
      </c>
      <c r="L4108" s="10">
        <f t="shared" si="385"/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386"/>
        <v>0.70599999999999996</v>
      </c>
      <c r="R4108" s="8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 t="shared" si="384"/>
        <v>41906.916678240741</v>
      </c>
      <c r="K4109">
        <v>1409608801</v>
      </c>
      <c r="L4109" s="10">
        <f t="shared" si="385"/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386"/>
        <v>2.0500000000000001E-2</v>
      </c>
      <c r="R4109" s="8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 t="shared" si="384"/>
        <v>42797.208333333328</v>
      </c>
      <c r="K4110">
        <v>1485909937</v>
      </c>
      <c r="L4110" s="10">
        <f t="shared" si="385"/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386"/>
        <v>1.9666666666666666E-2</v>
      </c>
      <c r="R4110" s="8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0">
        <f t="shared" si="384"/>
        <v>42337.581064814818</v>
      </c>
      <c r="K4111">
        <v>1446209804</v>
      </c>
      <c r="L4111" s="10">
        <f t="shared" si="385"/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386"/>
        <v>0</v>
      </c>
      <c r="R4111" s="8">
        <f t="shared" si="387"/>
        <v>0</v>
      </c>
      <c r="S4111" t="str">
        <f t="shared" si="388"/>
        <v>theater</v>
      </c>
      <c r="T4111" t="str">
        <f t="shared" si="389"/>
        <v>plays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0">
        <f t="shared" si="384"/>
        <v>42572.626747685179</v>
      </c>
      <c r="K4112">
        <v>1463929351</v>
      </c>
      <c r="L4112" s="10">
        <f t="shared" si="385"/>
        <v>42572.626747685179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386"/>
        <v>0.28666666666666668</v>
      </c>
      <c r="R4112" s="8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 t="shared" si="384"/>
        <v>42059.135879629626</v>
      </c>
      <c r="K4113">
        <v>1422155740</v>
      </c>
      <c r="L4113" s="10">
        <f t="shared" si="385"/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386"/>
        <v>3.1333333333333331E-2</v>
      </c>
      <c r="R4113" s="8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0">
        <f t="shared" si="384"/>
        <v>42428</v>
      </c>
      <c r="K4114">
        <v>1454280186</v>
      </c>
      <c r="L4114" s="10">
        <f t="shared" si="385"/>
        <v>42428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386"/>
        <v>4.0000000000000002E-4</v>
      </c>
      <c r="R4114" s="8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 t="shared" si="384"/>
        <v>42377.273611111115</v>
      </c>
      <c r="K4115">
        <v>1450619123</v>
      </c>
      <c r="L4115" s="10">
        <f t="shared" si="385"/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386"/>
        <v>2E-3</v>
      </c>
      <c r="R4115" s="8">
        <f t="shared" si="387"/>
        <v>1</v>
      </c>
      <c r="S4115" t="str">
        <f t="shared" si="388"/>
        <v>theater</v>
      </c>
      <c r="T4115" t="str">
        <f t="shared" si="389"/>
        <v>plays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Q1:Q1048576">
    <cfRule type="colorScale" priority="1">
      <colorScale>
        <cfvo type="num" val="0"/>
        <cfvo type="num" val="0"/>
        <cfvo type="num" val="200"/>
        <color rgb="FFC00000"/>
        <color theme="9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D59B-24F4-40EB-862E-2D4FB6036F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B4CF-9C5C-419E-A18F-6E3B80D8990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7DFB-E47B-4BA0-9C7C-20F4F73B12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A689-F46B-46C0-9B93-370892040266}">
  <dimension ref="A1:H13"/>
  <sheetViews>
    <sheetView tabSelected="1" workbookViewId="0">
      <selection activeCell="B6" sqref="B6"/>
    </sheetView>
  </sheetViews>
  <sheetFormatPr defaultRowHeight="15" x14ac:dyDescent="0.25"/>
  <cols>
    <col min="1" max="1" width="19" style="11" customWidth="1"/>
    <col min="2" max="2" width="19.28515625" style="11" customWidth="1"/>
    <col min="3" max="3" width="17.7109375" style="11" customWidth="1"/>
    <col min="4" max="4" width="17.85546875" style="11" customWidth="1"/>
    <col min="5" max="5" width="13.85546875" style="11" customWidth="1"/>
    <col min="6" max="6" width="22" style="12" customWidth="1"/>
    <col min="7" max="7" width="17.28515625" style="12" customWidth="1"/>
    <col min="8" max="8" width="23.28515625" style="12" customWidth="1"/>
  </cols>
  <sheetData>
    <row r="1" spans="1:8" x14ac:dyDescent="0.25">
      <c r="A1" s="1" t="s">
        <v>8312</v>
      </c>
      <c r="B1" s="1" t="s">
        <v>8313</v>
      </c>
      <c r="C1" s="1" t="s">
        <v>8314</v>
      </c>
      <c r="D1" s="1" t="s">
        <v>8315</v>
      </c>
      <c r="E1" s="1" t="s">
        <v>8316</v>
      </c>
      <c r="F1" s="5" t="s">
        <v>8317</v>
      </c>
      <c r="G1" s="5" t="s">
        <v>8318</v>
      </c>
      <c r="H1" s="5" t="s">
        <v>8319</v>
      </c>
    </row>
    <row r="2" spans="1:8" x14ac:dyDescent="0.25">
      <c r="A2" s="1" t="s">
        <v>8320</v>
      </c>
      <c r="B2" s="11">
        <f>COUNTIFS(Data!$F$2:$F$4115,"successful", Data!$D$2:$D$4115, "&lt;1000")</f>
        <v>322</v>
      </c>
      <c r="C2" s="11">
        <f>COUNTIFS(Data!$F$2:$F$4115,"failed", Data!$D$2:$D$4115, "&lt;1000")</f>
        <v>113</v>
      </c>
      <c r="D2" s="11">
        <f>COUNTIFS(Data!$F$2:$F$4115,"canceled", Data!$D$2:$D$4115, "&lt;1000")</f>
        <v>18</v>
      </c>
      <c r="E2" s="11">
        <f>SUM(B2:D2)</f>
        <v>453</v>
      </c>
      <c r="F2" s="12">
        <f>IFERROR(B2/E2,0)</f>
        <v>0.71081677704194257</v>
      </c>
      <c r="G2" s="12">
        <f>IFERROR(C2/E2,0)</f>
        <v>0.24944812362030905</v>
      </c>
      <c r="H2" s="12">
        <f>IFERROR(D2/E2,0)</f>
        <v>3.9735099337748346E-2</v>
      </c>
    </row>
    <row r="3" spans="1:8" x14ac:dyDescent="0.25">
      <c r="A3" s="1" t="s">
        <v>8321</v>
      </c>
      <c r="B3" s="11">
        <f>COUNTIFS(Data!$F$2:$F$4115,"successful", Data!$D$2:$D$4115, "&gt;=1000",Data!$D$2:$D$4115, "&lt;5000")</f>
        <v>932</v>
      </c>
      <c r="C3" s="11">
        <f>COUNTIFS(Data!$F$2:$F$4115,"failed", Data!$D$2:$D$4115, "&gt;=1000",Data!$D$2:$D$4115, "&lt;5000")</f>
        <v>420</v>
      </c>
      <c r="D3" s="11">
        <f>COUNTIFS(Data!$F$2:$F$4115,"canceled", Data!$D$2:$D$4115, "&gt;=1000",Data!$D$2:$D$4115, "&lt;5000")</f>
        <v>60</v>
      </c>
      <c r="E3" s="11">
        <f t="shared" ref="E3:E13" si="0">SUM(B3:D3)</f>
        <v>1412</v>
      </c>
      <c r="F3" s="12">
        <f t="shared" ref="F3:F13" si="1">IFERROR(B3/E3,0)</f>
        <v>0.66005665722379603</v>
      </c>
      <c r="G3" s="12">
        <f t="shared" ref="G3:G13" si="2">IFERROR(C3/E3,0)</f>
        <v>0.29745042492917845</v>
      </c>
      <c r="H3" s="12">
        <f t="shared" ref="H3:H13" si="3">IFERROR(D3/E3,0)</f>
        <v>4.2492917847025496E-2</v>
      </c>
    </row>
    <row r="4" spans="1:8" x14ac:dyDescent="0.25">
      <c r="A4" s="1" t="s">
        <v>8323</v>
      </c>
      <c r="B4" s="11">
        <f>COUNTIFS(Data!$F$2:$F$4115,"successful", Data!$D$2:$D$4115, "&gt;=5000",Data!$D$2:$D$4115, "&lt;10000")</f>
        <v>381</v>
      </c>
      <c r="C4" s="11">
        <f>COUNTIFS(Data!$F$2:$F$4115,"failed", Data!$D$2:$D$4115, "&gt;=5000",Data!$D$2:$D$4115, "&lt;10000")</f>
        <v>283</v>
      </c>
      <c r="D4" s="11">
        <f>COUNTIFS(Data!$F$2:$F$4115,"canceled", Data!$D$2:$D$4115, "&gt;=5000",Data!$D$2:$D$4115, "&lt;10000")</f>
        <v>52</v>
      </c>
      <c r="E4" s="11">
        <f t="shared" si="0"/>
        <v>716</v>
      </c>
      <c r="F4" s="12">
        <f t="shared" si="1"/>
        <v>0.53212290502793291</v>
      </c>
      <c r="G4" s="12">
        <f t="shared" si="2"/>
        <v>0.39525139664804471</v>
      </c>
      <c r="H4" s="12">
        <f t="shared" si="3"/>
        <v>7.2625698324022353E-2</v>
      </c>
    </row>
    <row r="5" spans="1:8" x14ac:dyDescent="0.25">
      <c r="A5" s="1" t="s">
        <v>8322</v>
      </c>
      <c r="B5" s="11">
        <f>COUNTIFS(Data!$F$2:$F$4115,"successful", Data!$D$2:$D$4115, "&gt;=10000",Data!$D$2:$D$4115, "&lt;14999")</f>
        <v>168</v>
      </c>
      <c r="C5" s="11">
        <f>COUNTIFS(Data!$F$2:$F$4115,"failed", Data!$D$2:$D$4115, "&gt;=10000",Data!$D$2:$D$4115, "&lt;14999")</f>
        <v>144</v>
      </c>
      <c r="D5" s="11">
        <f>COUNTIFS(Data!$F$2:$F$4115,"canceled", Data!$D$2:$D$4115, "&gt;=10000",Data!$D$2:$D$4115, "&lt;14999")</f>
        <v>40</v>
      </c>
      <c r="E5" s="11">
        <f t="shared" si="0"/>
        <v>352</v>
      </c>
      <c r="F5" s="12">
        <f t="shared" si="1"/>
        <v>0.47727272727272729</v>
      </c>
      <c r="G5" s="12">
        <f t="shared" si="2"/>
        <v>0.40909090909090912</v>
      </c>
      <c r="H5" s="12">
        <f t="shared" si="3"/>
        <v>0.11363636363636363</v>
      </c>
    </row>
    <row r="6" spans="1:8" x14ac:dyDescent="0.25">
      <c r="A6" s="1" t="s">
        <v>8324</v>
      </c>
      <c r="B6" s="11">
        <f>COUNTIFS(Data!$F$2:$F$4115,"successful", Data!$D$2:$D$4115, "&gt;=15000",Data!$D$2:$D$4115, "&lt;19999")</f>
        <v>94</v>
      </c>
      <c r="C6" s="11">
        <f>COUNTIFS(Data!$F$2:$F$4115,"failed", Data!$D$2:$D$4115, "&gt;=15000",Data!$D$2:$D$4115, "&lt;19999")</f>
        <v>90</v>
      </c>
      <c r="D6" s="11">
        <f>COUNTIFS(Data!$F$2:$F$4115,"canceled", Data!$D$2:$D$4115, "&gt;=15000",Data!$D$2:$D$4115, "&lt;19999")</f>
        <v>17</v>
      </c>
      <c r="E6" s="11">
        <f t="shared" si="0"/>
        <v>201</v>
      </c>
      <c r="F6" s="12">
        <f t="shared" si="1"/>
        <v>0.46766169154228854</v>
      </c>
      <c r="G6" s="12">
        <f t="shared" si="2"/>
        <v>0.44776119402985076</v>
      </c>
      <c r="H6" s="12">
        <f t="shared" si="3"/>
        <v>8.45771144278607E-2</v>
      </c>
    </row>
    <row r="7" spans="1:8" x14ac:dyDescent="0.25">
      <c r="A7" s="1" t="s">
        <v>8325</v>
      </c>
      <c r="B7" s="11">
        <f>COUNTIFS(Data!$F$2:$F$4115,"successful", Data!$D$2:$D$4115, "&gt;=20000",Data!$D$2:$D$4115, "&lt;25000")</f>
        <v>62</v>
      </c>
      <c r="C7" s="11">
        <f>COUNTIFS(Data!$F$2:$F$4115,"failed", Data!$D$2:$D$4115, "&gt;=20000",Data!$D$2:$D$4115, "&lt;25000")</f>
        <v>72</v>
      </c>
      <c r="D7" s="11">
        <f>COUNTIFS(Data!$F$2:$F$4115,"canceled", Data!$D$2:$D$4115, "&gt;=20000",Data!$D$2:$D$4115, "&lt;25000")</f>
        <v>14</v>
      </c>
      <c r="E7" s="11">
        <f t="shared" si="0"/>
        <v>148</v>
      </c>
      <c r="F7" s="12">
        <f t="shared" si="1"/>
        <v>0.41891891891891891</v>
      </c>
      <c r="G7" s="12">
        <f t="shared" si="2"/>
        <v>0.48648648648648651</v>
      </c>
      <c r="H7" s="12">
        <f t="shared" si="3"/>
        <v>9.45945945945946E-2</v>
      </c>
    </row>
    <row r="8" spans="1:8" x14ac:dyDescent="0.25">
      <c r="A8" s="1" t="s">
        <v>8326</v>
      </c>
      <c r="B8" s="11">
        <f>COUNTIFS(Data!$F$2:$F$4115,"successful", Data!$D$2:$D$4115, "&gt;=25000",Data!$D$2:$D$4115, "&lt;30000")</f>
        <v>55</v>
      </c>
      <c r="C8" s="11">
        <f>COUNTIFS(Data!$F$2:$F$4115,"failed", Data!$D$2:$D$4115, "&gt;=25000",Data!$D$2:$D$4115, "&lt;30000")</f>
        <v>64</v>
      </c>
      <c r="D8" s="11">
        <f>COUNTIFS(Data!$F$2:$F$4115,"canceled", Data!$D$2:$D$4115, "&gt;=25000",Data!$D$2:$D$4115, "&lt;30000")</f>
        <v>18</v>
      </c>
      <c r="E8" s="11">
        <f t="shared" si="0"/>
        <v>137</v>
      </c>
      <c r="F8" s="12">
        <f t="shared" si="1"/>
        <v>0.40145985401459855</v>
      </c>
      <c r="G8" s="12">
        <f t="shared" si="2"/>
        <v>0.46715328467153283</v>
      </c>
      <c r="H8" s="12">
        <f t="shared" si="3"/>
        <v>0.13138686131386862</v>
      </c>
    </row>
    <row r="9" spans="1:8" x14ac:dyDescent="0.25">
      <c r="A9" s="1" t="s">
        <v>8327</v>
      </c>
      <c r="B9" s="11">
        <f>COUNTIFS(Data!$F$2:$F$4115,"successful", Data!$D$2:$D$4115, "&gt;=30000",Data!$D$2:$D$4115, "&lt;35000")</f>
        <v>32</v>
      </c>
      <c r="C9" s="11">
        <f>COUNTIFS(Data!$F$2:$F$4115,"failed", Data!$D$2:$D$4115, "&gt;=30000",Data!$D$2:$D$4115, "&lt;35000")</f>
        <v>37</v>
      </c>
      <c r="D9" s="11">
        <f>COUNTIFS(Data!$F$2:$F$4115,"canceled", Data!$D$2:$D$4115, "&gt;=30000",Data!$D$2:$D$4115, "&lt;35000")</f>
        <v>13</v>
      </c>
      <c r="E9" s="11">
        <f t="shared" si="0"/>
        <v>82</v>
      </c>
      <c r="F9" s="12">
        <f t="shared" si="1"/>
        <v>0.3902439024390244</v>
      </c>
      <c r="G9" s="12">
        <f t="shared" si="2"/>
        <v>0.45121951219512196</v>
      </c>
      <c r="H9" s="12">
        <f t="shared" si="3"/>
        <v>0.15853658536585366</v>
      </c>
    </row>
    <row r="10" spans="1:8" x14ac:dyDescent="0.25">
      <c r="A10" s="1" t="s">
        <v>8328</v>
      </c>
      <c r="B10" s="11">
        <f>COUNTIFS(Data!$F$2:$F$4115,"successful", Data!$D$2:$D$4115, "&gt;=35000",Data!$D$2:$D$4115, "&lt;40000")</f>
        <v>26</v>
      </c>
      <c r="C10" s="11">
        <f>COUNTIFS(Data!$F$2:$F$4115,"failed", Data!$D$2:$D$4115, "&gt;=35000",Data!$D$2:$D$4115, "&lt;40000")</f>
        <v>22</v>
      </c>
      <c r="D10" s="11">
        <f>COUNTIFS(Data!$F$2:$F$4115,"canceled", Data!$D$2:$D$4115, "&gt;=35000",Data!$D$2:$D$4115, "&lt;40000")</f>
        <v>7</v>
      </c>
      <c r="E10" s="11">
        <f t="shared" si="0"/>
        <v>55</v>
      </c>
      <c r="F10" s="12">
        <f t="shared" si="1"/>
        <v>0.47272727272727272</v>
      </c>
      <c r="G10" s="12">
        <f t="shared" si="2"/>
        <v>0.4</v>
      </c>
      <c r="H10" s="12">
        <f t="shared" si="3"/>
        <v>0.12727272727272726</v>
      </c>
    </row>
    <row r="11" spans="1:8" x14ac:dyDescent="0.25">
      <c r="A11" s="1" t="s">
        <v>8329</v>
      </c>
      <c r="B11" s="11">
        <f>COUNTIFS(Data!$F$2:$F$4115,"successful", Data!$D$2:$D$4115, "&gt;=40000",Data!$D$2:$D$4115, "&lt;45000")</f>
        <v>21</v>
      </c>
      <c r="C11" s="11">
        <f>COUNTIFS(Data!$F$2:$F$4115,"failed", Data!$D$2:$D$4115, "&gt;=40000",Data!$D$2:$D$4115, "&lt;45000")</f>
        <v>16</v>
      </c>
      <c r="D11" s="11">
        <f>COUNTIFS(Data!$F$2:$F$4115,"canceled", Data!$D$2:$D$4115, "&gt;=40000",Data!$D$2:$D$4115, "&lt;45000")</f>
        <v>6</v>
      </c>
      <c r="E11" s="11">
        <f t="shared" si="0"/>
        <v>43</v>
      </c>
      <c r="F11" s="12">
        <f t="shared" si="1"/>
        <v>0.48837209302325579</v>
      </c>
      <c r="G11" s="12">
        <f t="shared" si="2"/>
        <v>0.37209302325581395</v>
      </c>
      <c r="H11" s="12">
        <f t="shared" si="3"/>
        <v>0.13953488372093023</v>
      </c>
    </row>
    <row r="12" spans="1:8" x14ac:dyDescent="0.25">
      <c r="A12" s="1" t="s">
        <v>8330</v>
      </c>
      <c r="B12" s="11">
        <f>COUNTIFS(Data!$F$2:$F$4115,"successful", Data!$D$2:$D$4115, "&gt;=45000",Data!$D$2:$D$4115, "&lt;49999")</f>
        <v>6</v>
      </c>
      <c r="C12" s="11">
        <f>COUNTIFS(Data!$F$2:$F$4115,"failed", Data!$D$2:$D$4115, "&gt;=45000",Data!$D$2:$D$4115, "&lt;49999")</f>
        <v>11</v>
      </c>
      <c r="D12" s="11">
        <f>COUNTIFS(Data!$F$2:$F$4115,"canceled", Data!$D$2:$D$4115, "&gt;=45000",Data!$D$2:$D$4115, "&lt;49999")</f>
        <v>4</v>
      </c>
      <c r="E12" s="11">
        <f t="shared" si="0"/>
        <v>21</v>
      </c>
      <c r="F12" s="12">
        <f t="shared" si="1"/>
        <v>0.2857142857142857</v>
      </c>
      <c r="G12" s="12">
        <f t="shared" si="2"/>
        <v>0.52380952380952384</v>
      </c>
      <c r="H12" s="12">
        <f t="shared" si="3"/>
        <v>0.19047619047619047</v>
      </c>
    </row>
    <row r="13" spans="1:8" ht="30" x14ac:dyDescent="0.25">
      <c r="A13" s="2" t="s">
        <v>8331</v>
      </c>
      <c r="B13" s="11">
        <f>COUNTIFS(Data!$F$2:$F$4115,"successful", Data!$D$2:$D$4115, "&gt;=50000")</f>
        <v>86</v>
      </c>
      <c r="C13" s="11">
        <f>COUNTIFS(Data!$F$2:$F$4115,"failed", Data!$D$2:$D$4115, "&gt;=50000")</f>
        <v>258</v>
      </c>
      <c r="D13" s="11">
        <f>COUNTIFS(Data!$F$2:$F$4115,"canceled", Data!$D$2:$D$4115, "&gt;=50000")</f>
        <v>100</v>
      </c>
      <c r="E13" s="11">
        <f t="shared" si="0"/>
        <v>444</v>
      </c>
      <c r="F13" s="12">
        <f t="shared" si="1"/>
        <v>0.19369369369369369</v>
      </c>
      <c r="G13" s="12">
        <f t="shared" si="2"/>
        <v>0.58108108108108103</v>
      </c>
      <c r="H13" s="12">
        <f t="shared" si="3"/>
        <v>0.22522522522522523</v>
      </c>
    </row>
  </sheetData>
  <pageMargins left="0.7" right="0.7" top="0.75" bottom="0.75" header="0.3" footer="0.3"/>
  <ignoredErrors>
    <ignoredError sqref="C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PT Category</vt:lpstr>
      <vt:lpstr>PT Sub-Category</vt:lpstr>
      <vt:lpstr>PT Date Conversion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Brian</cp:lastModifiedBy>
  <dcterms:created xsi:type="dcterms:W3CDTF">2017-04-20T15:17:24Z</dcterms:created>
  <dcterms:modified xsi:type="dcterms:W3CDTF">2019-12-14T09:06:27Z</dcterms:modified>
</cp:coreProperties>
</file>