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slicerCaches/slicerCache1.xml" ContentType="application/vnd.ms-excel.slicerCach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slicers/slicer1.xml" ContentType="application/vnd.ms-excel.slicer+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1600" windowHeight="10320"/>
  </bookViews>
  <sheets>
    <sheet name="Sarasota_Co_FL_Mapping_Table" sheetId="1" r:id="rId1"/>
    <sheet name="Sheet1" sheetId="2" state="hidden" r:id="rId2"/>
    <sheet name="Sheet2" sheetId="3" state="hidden" r:id="rId3"/>
    <sheet name="Sheet3" sheetId="4" state="hidden" r:id="rId4"/>
    <sheet name="Sheet4" sheetId="5" r:id="rId5"/>
    <sheet name="Sheet5" sheetId="6" r:id="rId6"/>
    <sheet name="Sheet6" sheetId="7" r:id="rId7"/>
    <sheet name="Sheet7" sheetId="8" r:id="rId8"/>
  </sheets>
  <definedNames>
    <definedName name="_xlnm._FilterDatabase" localSheetId="0" hidden="1">Sarasota_Co_FL_Mapping_Table!#REF!</definedName>
    <definedName name="_xlnm.Database">Sarasota_Co_FL_Mapping_Table!$A$1:$F$284</definedName>
    <definedName name="GF_SWEL_Export_1" localSheetId="3">Sheet3!$A$1:$L$261</definedName>
    <definedName name="Hills_Tsct_Ln_exp" localSheetId="1">Sheet1!$A$1:$AP$261</definedName>
    <definedName name="Slicer_TRAN_LN_ID">#N/A</definedName>
    <definedName name="TSCT_Export" localSheetId="6">Sheet6!$A$1:$BM$381</definedName>
    <definedName name="VE_import_whafis" localSheetId="2">Sheet2!$B$1:$C$261</definedName>
    <definedName name="WHAFIS_ST_PT_STN" localSheetId="5">Sheet5!$A$1:$F$387</definedName>
  </definedNames>
  <calcPr calcId="125725"/>
  <extLst xmlns:x15="http://schemas.microsoft.com/office/spreadsheetml/2010/11/main">
    <ext xmlns:x14="http://schemas.microsoft.com/office/spreadsheetml/2009/9/main" uri="{79F54976-1DA5-4618-B147-4CDE4B953A38}">
      <x14:workbookPr/>
    </ext>
    <ext uri="{46BE6895-7355-4a93-B00E-2C351335B9C9}">
      <x15:slicerCaches xmlns:x14="http://schemas.microsoft.com/office/spreadsheetml/2009/9/main">
        <x14:slicerCache r:id="rId9"/>
      </x15:slicerCaches>
    </ext>
  </extLst>
</workbook>
</file>

<file path=xl/calcChain.xml><?xml version="1.0" encoding="utf-8"?>
<calcChain xmlns="http://schemas.openxmlformats.org/spreadsheetml/2006/main">
  <c r="I108" i="1"/>
  <c r="I73" l="1"/>
  <c r="N73"/>
  <c r="I298"/>
  <c r="I211"/>
  <c r="I210"/>
  <c r="I168"/>
  <c r="I167"/>
  <c r="I166"/>
  <c r="I165"/>
  <c r="I164"/>
  <c r="I163"/>
  <c r="I158"/>
  <c r="I156"/>
  <c r="I154"/>
  <c r="I153"/>
  <c r="I121"/>
  <c r="I117"/>
  <c r="I116"/>
  <c r="I114"/>
  <c r="I113"/>
  <c r="I112"/>
  <c r="I110"/>
  <c r="I109"/>
  <c r="I105"/>
  <c r="I104"/>
  <c r="I103"/>
  <c r="I99"/>
  <c r="I98"/>
  <c r="I38"/>
  <c r="I28"/>
  <c r="I27"/>
  <c r="I19"/>
  <c r="I18"/>
  <c r="I5"/>
  <c r="I316"/>
  <c r="I187"/>
  <c r="I186"/>
  <c r="I185"/>
  <c r="I184"/>
  <c r="I183"/>
  <c r="I182"/>
  <c r="I170"/>
  <c r="I169"/>
  <c r="I162"/>
  <c r="I161"/>
  <c r="I160"/>
  <c r="I159"/>
  <c r="I155"/>
  <c r="I152"/>
  <c r="I140"/>
  <c r="I136"/>
  <c r="I135"/>
  <c r="I134"/>
  <c r="I133"/>
  <c r="I132"/>
  <c r="I130"/>
  <c r="I123"/>
  <c r="I120"/>
  <c r="I119"/>
  <c r="I115"/>
  <c r="I111"/>
  <c r="I107"/>
  <c r="I106"/>
  <c r="I102"/>
  <c r="I101"/>
  <c r="I100"/>
  <c r="I97"/>
  <c r="I95"/>
  <c r="I94"/>
  <c r="I93"/>
  <c r="I74"/>
  <c r="I9"/>
  <c r="I8"/>
  <c r="I7"/>
  <c r="I4"/>
  <c r="I3"/>
  <c r="N2" l="1"/>
  <c r="G4" i="8"/>
  <c r="C18"/>
  <c r="C15"/>
  <c r="C16" s="1"/>
  <c r="C13"/>
  <c r="N3" i="1"/>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C17" i="8" l="1"/>
  <c r="G9" s="1"/>
  <c r="G10" s="1"/>
  <c r="G11" s="1"/>
  <c r="G13" l="1"/>
  <c r="G14" s="1"/>
  <c r="G15" s="1"/>
  <c r="H316" i="5"/>
  <c r="H298"/>
  <c r="H211"/>
  <c r="H210"/>
  <c r="H187"/>
  <c r="H186"/>
  <c r="H185"/>
  <c r="H184"/>
  <c r="H183"/>
  <c r="H182"/>
  <c r="H170"/>
  <c r="H169"/>
  <c r="H168"/>
  <c r="H167"/>
  <c r="H166"/>
  <c r="H165"/>
  <c r="H164"/>
  <c r="H163"/>
  <c r="H162"/>
  <c r="H161"/>
  <c r="H160"/>
  <c r="H159"/>
  <c r="H158"/>
  <c r="H156"/>
  <c r="H155"/>
  <c r="H154"/>
  <c r="H153"/>
  <c r="H152"/>
  <c r="H140"/>
  <c r="H136"/>
  <c r="H135"/>
  <c r="H134"/>
  <c r="H133"/>
  <c r="H132"/>
  <c r="H130"/>
  <c r="H123"/>
  <c r="H121"/>
  <c r="H120"/>
  <c r="H119"/>
  <c r="H117"/>
  <c r="H116"/>
  <c r="H115"/>
  <c r="H114"/>
  <c r="H113"/>
  <c r="H112"/>
  <c r="H111"/>
  <c r="H110"/>
  <c r="H109"/>
  <c r="H108"/>
  <c r="H107"/>
  <c r="H106"/>
  <c r="H105"/>
  <c r="H104"/>
  <c r="H103"/>
  <c r="H102"/>
  <c r="H101"/>
  <c r="H100"/>
  <c r="H99"/>
  <c r="H98"/>
  <c r="H97"/>
  <c r="H95"/>
  <c r="H94"/>
  <c r="H93"/>
  <c r="H74"/>
  <c r="H73"/>
  <c r="H38"/>
  <c r="H28"/>
  <c r="H27"/>
  <c r="H19"/>
  <c r="H18"/>
  <c r="H9"/>
  <c r="H8"/>
  <c r="H7"/>
  <c r="H5"/>
  <c r="H4"/>
  <c r="H3"/>
  <c r="H3" i="6"/>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2"/>
  <c r="D3" i="3" l="1"/>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
</calcChain>
</file>

<file path=xl/connections.xml><?xml version="1.0" encoding="utf-8"?>
<connections xmlns="http://schemas.openxmlformats.org/spreadsheetml/2006/main">
  <connection id="1" name="GF_SWEL_Export" type="6" refreshedVersion="5" background="1" saveData="1">
    <textPr codePage="437" sourceFile="P:\04\FL\WFL_Surge\Mapping\Hillsborough\GF_SWEL_Export.txt" comma="1">
      <textFields count="6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Hills_Tsct_Ln_exp" type="6" refreshedVersion="5" background="1" saveData="1">
    <textPr codePage="437" sourceFile="P:\04\FL\WFL_Surge\Mapping\Hillsborough\Hills_Tsct_Ln_exp.csv" comma="1">
      <textFields count="6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TSCT_Export" type="6" refreshedVersion="3" background="1" saveData="1">
    <textPr codePage="437" sourceFile="P:\04\FL\SWFL_Surge\Coastal\ENG_FLD_HAZ_DEV\SARASOTA\MAPPING\Working\TSCT_Export.txt" comma="1">
      <textFields count="6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VE_import_whafis" type="6" refreshedVersion="5" background="1" saveData="1">
    <textPr codePage="437" sourceFile="P:\04\FL\WFL_Surge\Mapping\Hillsborough\working_files\VE_import_whafis.txt" comma="1">
      <textFields count="13">
        <textField/>
        <textField/>
        <textField/>
        <textField/>
        <textField/>
        <textField/>
        <textField/>
        <textField/>
        <textField/>
        <textField/>
        <textField/>
        <textField/>
        <textField/>
      </textFields>
    </textPr>
  </connection>
  <connection id="5" name="WHAFIS_ST_PT_STN" type="6" refreshedVersion="3" background="1" saveData="1">
    <textPr codePage="437" sourceFile="P:\04\FL\SWFL_Surge\Coastal\ENG_FLD_HAZ_DEV\SARASOTA\MAPPING\Working\WHAFIS_ST_PT_STN.txt" comma="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<sst xmlns="http://schemas.openxmlformats.org/spreadsheetml/2006/main" count="6937" uniqueCount="551">
  <si>
    <t>TRAN_LN_ID</t>
  </si>
  <si>
    <t>HYDROID</t>
  </si>
  <si>
    <t>GF_RUNUP_S</t>
  </si>
  <si>
    <t>GF_2PERCEN</t>
  </si>
  <si>
    <t>GF_SWEL</t>
  </si>
  <si>
    <t>Value calculated using CSHORE</t>
  </si>
  <si>
    <t>Runup Elevation</t>
  </si>
  <si>
    <t>Runup Reduction Method</t>
  </si>
  <si>
    <t>Reduced Runup Value</t>
  </si>
  <si>
    <t>Comment/Mapping Method</t>
  </si>
  <si>
    <t>First WHAFIS Zone</t>
  </si>
  <si>
    <t>First Zone in Mapping</t>
  </si>
  <si>
    <t>GF_EROSION</t>
  </si>
  <si>
    <t>NO</t>
  </si>
  <si>
    <t>Overtopping</t>
  </si>
  <si>
    <t>Q</t>
  </si>
  <si>
    <t>Additional Comments</t>
  </si>
  <si>
    <t>OBJECTID</t>
  </si>
  <si>
    <t>TRAN_NO</t>
  </si>
  <si>
    <t>SOURCE_CIT</t>
  </si>
  <si>
    <t>CST_MDL_ID</t>
  </si>
  <si>
    <t>SETUP_DPTH</t>
  </si>
  <si>
    <t>SIG_HT</t>
  </si>
  <si>
    <t>SIG_PD</t>
  </si>
  <si>
    <t>CON_HT</t>
  </si>
  <si>
    <t>CON_PD</t>
  </si>
  <si>
    <t>MEAN_HT</t>
  </si>
  <si>
    <t>MEAN_PD</t>
  </si>
  <si>
    <t>XCOORD</t>
  </si>
  <si>
    <t>YCOORD</t>
  </si>
  <si>
    <t>GF_EROSION_LID</t>
  </si>
  <si>
    <t>GF_ER_STATUS</t>
  </si>
  <si>
    <t>GF_FILTER_STATUS</t>
  </si>
  <si>
    <t>GF_WHAFIS_START_ST</t>
  </si>
  <si>
    <t>GF_WHAFIS_STATUS</t>
  </si>
  <si>
    <t>GF_RUNUP_STATUS</t>
  </si>
  <si>
    <t>GF_RUNUP_START_ST</t>
  </si>
  <si>
    <t>GF_RUNUP_END_ST</t>
  </si>
  <si>
    <t>GF_WAVE_REDUCTION_METHOD</t>
  </si>
  <si>
    <t>GF_EROSION_TYPE</t>
  </si>
  <si>
    <t>GF_2PERCENT_RUNUP</t>
  </si>
  <si>
    <t>GF_SETUP_SLOPE</t>
  </si>
  <si>
    <t>GF_SETUP_METHOD</t>
  </si>
  <si>
    <t>METHOD</t>
  </si>
  <si>
    <t>VZONE_EXT</t>
  </si>
  <si>
    <t>CONHT_UNIT</t>
  </si>
  <si>
    <t>FETCH_LEN</t>
  </si>
  <si>
    <t>FTCHLNUNIT</t>
  </si>
  <si>
    <t>EROS_METH</t>
  </si>
  <si>
    <t>CSTLN_TYP</t>
  </si>
  <si>
    <t>SWEL_1PCT</t>
  </si>
  <si>
    <t>ELEV_UNIT</t>
  </si>
  <si>
    <t>WAVE_02PCT</t>
  </si>
  <si>
    <t>SHAPE_Length</t>
  </si>
  <si>
    <t>GF_WAVE_HT</t>
  </si>
  <si>
    <t>GF_WAVE_PD</t>
  </si>
  <si>
    <t>EROSION OPTION TURNED OFF</t>
  </si>
  <si>
    <t>FILTERED WITH SIMPLE REMOVAL AND SLOPE REMOVAL TO 200 POINTS</t>
  </si>
  <si>
    <t>Successful WHAFIS run, SIG_HT Source: Raster, SIG_PD Source: Raster</t>
  </si>
  <si>
    <t>METHOD 1</t>
  </si>
  <si>
    <t>OWR</t>
  </si>
  <si>
    <t>FILTERED WITH SIMPLE REMOVAL AND SLOPE REMOVAL TO 195 POINTS</t>
  </si>
  <si>
    <t>FILTERED WITH SIMPLE REMOVAL AND SLOPE REMOVAL TO 198 POINTS</t>
  </si>
  <si>
    <t>FILTERED WITH SIMPLE REMOVAL AND SLOPE REMOVAL TO 199 POINTS</t>
  </si>
  <si>
    <t>FILTERED WITH SIMPLE REMOVAL AND SLOPE REMOVAL TO 394 POINTS</t>
  </si>
  <si>
    <t>FILTERED WITH SIMPLE REMOVAL AND SLOPE REMOVAL TO 27 POINTS</t>
  </si>
  <si>
    <t>FILTERED WITH SIMPLE REMOVAL AND SLOPE REMOVAL TO 194 POINTS</t>
  </si>
  <si>
    <t>FILTERED WITH SIMPLE REMOVAL AND SLOPE REMOVAL TO 196 POINTS</t>
  </si>
  <si>
    <t>FILTERED WITH SIMPLE REMOVAL AND SLOPE REMOVAL TO 197 POINTS</t>
  </si>
  <si>
    <t>FILTERED WITH SIMPLE REMOVAL AND SLOPE REMOVAL TO 192 POINTS</t>
  </si>
  <si>
    <t>FILTERED WITH SIMPLE REMOVAL AND SLOPE REMOVAL TO 193 POINTS</t>
  </si>
  <si>
    <t>&lt;Null&gt;</t>
  </si>
  <si>
    <t>FILTERED WITH SIMPLE REMOVAL AND SLOPE REMOVAL TO 186 POINTS</t>
  </si>
  <si>
    <t>FILTERED WITH SIMPLE REMOVAL AND SLOPE REMOVAL TO 189 POINTS</t>
  </si>
  <si>
    <t>FILTERED WITH SIMPLE REMOVAL AND SLOPE REMOVAL TO 80 POINTS</t>
  </si>
  <si>
    <t>FILTERED WITH SIMPLE REMOVAL AND SLOPE REMOVAL TO 133 POINTS</t>
  </si>
  <si>
    <t>No Filter Applied.</t>
  </si>
  <si>
    <t>Successful TAW run</t>
  </si>
  <si>
    <t>TAW</t>
  </si>
  <si>
    <t>CSHORE</t>
  </si>
  <si>
    <t>FILTERED WITH SIMPLE REMOVAL AND SLOPE REMOVAL TO 173 POINTS</t>
  </si>
  <si>
    <t>FILTERED WITH SIMPLE REMOVAL AND SLOPE REMOVAL TO 185 POINTS</t>
  </si>
  <si>
    <t>FILTERED WITH SIMPLE REMOVAL AND SLOPE REMOVAL TO 191 POINTS</t>
  </si>
  <si>
    <t>FILTERED WITH SIMPLE REMOVAL AND SLOPE REMOVAL TO 180 POINTS</t>
  </si>
  <si>
    <t>SPM Spreadsheet Calculation</t>
  </si>
  <si>
    <t>NO REDUCTION</t>
  </si>
  <si>
    <t>SPM</t>
  </si>
  <si>
    <t>FILTERED WITH SIMPLE REMOVAL AND SLOPE REMOVAL TO 177 POINTS</t>
  </si>
  <si>
    <t>FILTERED WITH SIMPLE REMOVAL AND SLOPE REMOVAL TO 168 POINTS</t>
  </si>
  <si>
    <t>FILTERED WITH SIMPLE REMOVAL AND SLOPE REMOVAL TO 184 POINTS</t>
  </si>
  <si>
    <t>FILTERED WITH SIMPLE REMOVAL AND SLOPE REMOVAL TO 188 POINTS</t>
  </si>
  <si>
    <t>FILTERED WITH SIMPLE REMOVAL AND SLOPE REMOVAL TO 141 POINTS</t>
  </si>
  <si>
    <t>FILTERED WITH SIMPLE REMOVAL AND SLOPE REMOVAL TO 74 POINTS</t>
  </si>
  <si>
    <t>FILTERED WITH SIMPLE REMOVAL AND SLOPE REMOVAL TO 190 POINTS</t>
  </si>
  <si>
    <t>FILTERED WITH SIMPLE REMOVAL AND SLOPE REMOVAL TO 30 POINTS</t>
  </si>
  <si>
    <t>FILTERED WITH SIMPLE REMOVAL AND SLOPE REMOVAL TO 18 POINTS</t>
  </si>
  <si>
    <t>FILTERED WITH SIMPLE REMOVAL AND SLOPE REMOVAL TO 19 POINTS</t>
  </si>
  <si>
    <t>FILTERED WITH SIMPLE REMOVAL AND SLOPE REMOVAL TO 17 POINTS</t>
  </si>
  <si>
    <t>FILTERED WITH SIMPLE REMOVAL AND SLOPE REMOVAL TO 22 POINTS</t>
  </si>
  <si>
    <t>FILTERED WITH SIMPLE REMOVAL AND SLOPE REMOVAL TO 52 POINTS</t>
  </si>
  <si>
    <t>FILTERED WITH SIMPLE REMOVAL AND SLOPE REMOVAL TO 94 POINTS</t>
  </si>
  <si>
    <t>FILTERED WITH SIMPLE REMOVAL AND SLOPE REMOVAL TO 31 POINTS</t>
  </si>
  <si>
    <t>FILTERED WITH SIMPLE REMOVAL AND SLOPE REMOVAL TO 76 POINTS</t>
  </si>
  <si>
    <t>FILTERED WITH SIMPLE REMOVAL AND SLOPE REMOVAL TO 56 POINTS</t>
  </si>
  <si>
    <t>FILTERED WITH SIMPLE REMOVAL AND SLOPE REMOVAL TO 116 POINTS</t>
  </si>
  <si>
    <t>FILTERED WITH SIMPLE REMOVAL AND SLOPE REMOVAL TO 154 POINTS</t>
  </si>
  <si>
    <t>FILTERED WITH SIMPLE REMOVAL AND SLOPE REMOVAL TO 121 POINTS</t>
  </si>
  <si>
    <t>FILTERED WITH SIMPLE REMOVAL AND SLOPE REMOVAL TO 91 POINTS</t>
  </si>
  <si>
    <t>FILTERED WITH SIMPLE REMOVAL AND SLOPE REMOVAL TO 47 POINTS</t>
  </si>
  <si>
    <t>FILTERED WITH SIMPLE REMOVAL AND SLOPE REMOVAL TO 167 POINTS</t>
  </si>
  <si>
    <t>FILTERED WITH SIMPLE REMOVAL AND SLOPE REMOVAL TO 132 POINTS</t>
  </si>
  <si>
    <t>FILTERED WITH SIMPLE REMOVAL AND SLOPE REMOVAL TO 115 POINTS</t>
  </si>
  <si>
    <t>FILTERED WITH SIMPLE REMOVAL AND SLOPE REMOVAL TO 176 POINTS</t>
  </si>
  <si>
    <t>FILTERED WITH SIMPLE REMOVAL AND SLOPE REMOVAL TO 134 POINTS</t>
  </si>
  <si>
    <t>FILTERED WITH SIMPLE REMOVAL AND SLOPE REMOVAL TO 140 POINTS</t>
  </si>
  <si>
    <t>FILTERED WITH SIMPLE REMOVAL AND SLOPE REMOVAL TO 123 POINTS</t>
  </si>
  <si>
    <t>FILTERED WITH SIMPLE REMOVAL AND SLOPE REMOVAL TO 157 POINTS</t>
  </si>
  <si>
    <t>FILTERED WITH SIMPLE REMOVAL AND SLOPE REMOVAL TO 163 POINTS</t>
  </si>
  <si>
    <t>FILTERED WITH SIMPLE REMOVAL AND SLOPE REMOVAL TO 40 POINTS</t>
  </si>
  <si>
    <t>FILTERED WITH SIMPLE REMOVAL AND SLOPE REMOVAL TO 71 POINTS</t>
  </si>
  <si>
    <t>FILTERED WITH SIMPLE REMOVAL AND SLOPE REMOVAL TO 156 POINTS</t>
  </si>
  <si>
    <t>FILTERED WITH SIMPLE REMOVAL AND SLOPE REMOVAL TO 181 POINTS</t>
  </si>
  <si>
    <t>FILTERED WITH SIMPLE REMOVAL AND SLOPE REMOVAL TO 187 POINTS</t>
  </si>
  <si>
    <t>FILTERED WITH SIMPLE REMOVAL AND SLOPE REMOVAL TO 155 POINTS</t>
  </si>
  <si>
    <t>FILTERED WITH SIMPLE REMOVAL AND SLOPE REMOVAL TO 142 POINTS</t>
  </si>
  <si>
    <t>FILTERED WITH SIMPLE REMOVAL AND SLOPE REMOVAL TO 143 POINTS</t>
  </si>
  <si>
    <t>FILTERED WITH SIMPLE REMOVAL AND SLOPE REMOVAL TO 58 POINTS</t>
  </si>
  <si>
    <t>FILTERED WITH SIMPLE REMOVAL AND SLOPE REMOVAL TO 83 POINTS</t>
  </si>
  <si>
    <t>FILTERED WITH SIMPLE REMOVAL AND SLOPE REMOVAL TO 105 POINTS</t>
  </si>
  <si>
    <t>NO RUNUP</t>
  </si>
  <si>
    <t>Crest_Elevation</t>
  </si>
  <si>
    <t>ZONE_LID</t>
  </si>
  <si>
    <t>ZONE_ELEVA</t>
  </si>
  <si>
    <t>TRANSECTID</t>
  </si>
  <si>
    <t>VE</t>
  </si>
  <si>
    <t>N/A</t>
  </si>
  <si>
    <t>VE15</t>
  </si>
  <si>
    <t>100-YEAR SWEL</t>
  </si>
  <si>
    <t>REMOVAL</t>
  </si>
  <si>
    <t>Successful RUNUP 2.0 run</t>
  </si>
  <si>
    <t>AE</t>
  </si>
  <si>
    <t>FID_</t>
  </si>
  <si>
    <t>VE14</t>
  </si>
  <si>
    <t>VE13</t>
  </si>
  <si>
    <t>VE11</t>
  </si>
  <si>
    <t>VE12</t>
  </si>
  <si>
    <t>VE9</t>
  </si>
  <si>
    <t>VE10</t>
  </si>
  <si>
    <t>AE9</t>
  </si>
  <si>
    <t>VE8</t>
  </si>
  <si>
    <t>AE8</t>
  </si>
  <si>
    <t>Column1</t>
  </si>
  <si>
    <t>VE16</t>
  </si>
  <si>
    <t>plateau</t>
  </si>
  <si>
    <t>EROS_LID</t>
  </si>
  <si>
    <t>TIME_LID</t>
  </si>
  <si>
    <t>V_DATM_LID</t>
  </si>
  <si>
    <t>LEN_LID</t>
  </si>
  <si>
    <t>VZONE_LID</t>
  </si>
  <si>
    <t>METH_LID</t>
  </si>
  <si>
    <t>EFF_TF</t>
  </si>
  <si>
    <t>SHOWN_FIRM</t>
  </si>
  <si>
    <t>SHR_LID</t>
  </si>
  <si>
    <t>L_RANGE</t>
  </si>
  <si>
    <t>L_DIRECT</t>
  </si>
  <si>
    <t>R_RANGE</t>
  </si>
  <si>
    <t>R_DIRECT</t>
  </si>
  <si>
    <t>LOC_DESC</t>
  </si>
  <si>
    <t>TEXT_POSITION</t>
  </si>
  <si>
    <t>GF_DUNE_TOE_ST</t>
  </si>
  <si>
    <t>GF_DUNE_PEAK_ST</t>
  </si>
  <si>
    <t>GF_DUNE_PFD_ST</t>
  </si>
  <si>
    <t>GF_ER_DUNE_PEAK_ST</t>
  </si>
  <si>
    <t>GF_ER_DUNE_PEAK_EL</t>
  </si>
  <si>
    <t>GF_ER_START_ST</t>
  </si>
  <si>
    <t>GF_ER_END_ST</t>
  </si>
  <si>
    <t>ID</t>
  </si>
  <si>
    <t>1,500 feet south of the intersection of Gulf of Mexico Dr and Sutton Pl</t>
  </si>
  <si>
    <t>YES</t>
  </si>
  <si>
    <t>Successful EROSION run</t>
  </si>
  <si>
    <t>FILTERED WITH SIMPLE REMOVAL AND SLOPE REMOVAL TO 53 POINTS</t>
  </si>
  <si>
    <t>Successful WHAFIS run</t>
  </si>
  <si>
    <t>320 feet south of the intersection of Gulf of Mexico Dr and Bayport Way</t>
  </si>
  <si>
    <t>FILTERED WITH SIMPLE REMOVAL AND SLOPE REMOVAL TO 87 POINTS</t>
  </si>
  <si>
    <t>FILTERED WITH SIMPLE REMOVAL AND SLOPE REMOVAL TO 72 POINTS</t>
  </si>
  <si>
    <t>600 feet north of the intersection of Gulf of Mexico Dr and Westfield St</t>
  </si>
  <si>
    <t>FILTERED WITH SIMPLE REMOVAL AND SLOPE REMOVAL TO 26 POINTS</t>
  </si>
  <si>
    <t>RUNUP 2.0</t>
  </si>
  <si>
    <t>FILTERED WITH SIMPLE REMOVAL AND SLOPE REMOVAL TO 65 POINTS</t>
  </si>
  <si>
    <t>190 feet north of the intersection of Gulf of Mexico Dr and Buttonwood Dr</t>
  </si>
  <si>
    <t>FILTERED WITH SIMPLE REMOVAL AND SLOPE REMOVAL TO 57 POINTS</t>
  </si>
  <si>
    <t>FILTERED WITH SIMPLE REMOVAL AND SLOPE REMOVAL TO 62 POINTS</t>
  </si>
  <si>
    <t>135 feet south of the intersection of Gulf of Mexico Dr and Bay Isles Rd</t>
  </si>
  <si>
    <t>FILTERED WITH SIMPLE REMOVAL AND SLOPE REMOVAL TO 136 POINTS</t>
  </si>
  <si>
    <t>FILTERED WITH SIMPLE REMOVAL AND SLOPE REMOVAL TO 122 POINTS</t>
  </si>
  <si>
    <t>1,380 feet north of the intersection of Gulf of Mexico Drive and Beach Club</t>
  </si>
  <si>
    <t>FILTERED WITH SIMPLE REMOVAL AND SLOPE REMOVAL TO 178 POINTS</t>
  </si>
  <si>
    <t>300 feet northwest of the intersection of Gulf of Mexico Dr and Harbourside Dr</t>
  </si>
  <si>
    <t>FILTERED WITH SIMPLE REMOVAL AND SLOPE REMOVAL TO 101 POINTS</t>
  </si>
  <si>
    <t>1,300 feet northwest of the intersection of Gulf of Mexico Dr and Bogey Ln</t>
  </si>
  <si>
    <t>FILTERED WITH SIMPLE REMOVAL AND SLOPE REMOVAL TO 131 POINTS</t>
  </si>
  <si>
    <t>FILTERED WITH SIMPLE REMOVAL AND SLOPE REMOVAL TO 170 POINTS</t>
  </si>
  <si>
    <t>FILTERED WITH SIMPLE REMOVAL AND SLOPE REMOVAL TO 159 POINTS</t>
  </si>
  <si>
    <t>FILTERED WITH SIMPLE REMOVAL AND SLOPE REMOVAL TO 135 POINTS</t>
  </si>
  <si>
    <t>250 feet southwest of the intersection of Longboat Club Rd and Sanctuary Dr</t>
  </si>
  <si>
    <t>FILTERED WITH SIMPLE REMOVAL AND SLOPE REMOVAL TO 296 POINTS</t>
  </si>
  <si>
    <t>North end of Flamingo Ave</t>
  </si>
  <si>
    <t>FILTERED WITH SIMPLE REMOVAL AND SLOPE REMOVAL TO 137 POINTS</t>
  </si>
  <si>
    <t>FILTERED WITH SIMPLE REMOVAL AND SLOPE REMOVAL TO 223 POINTS</t>
  </si>
  <si>
    <t>FILTERED WITH SIMPLE REMOVAL AND SLOPE REMOVAL TO 226 POINTS</t>
  </si>
  <si>
    <t>Intersection of Sands Point Rd and Lighthouse Point Dr</t>
  </si>
  <si>
    <t>FILTERED WITH SIMPLE REMOVAL AND SLOPE REMOVAL TO 212 POINTS</t>
  </si>
  <si>
    <t>365 feet north of the intersection of Westway Dr and Morningside Dr</t>
  </si>
  <si>
    <t>Intersection of Whittier Dr and N Polk Dr</t>
  </si>
  <si>
    <t>FILTERED WITH SIMPLE REMOVAL AND SLOPE REMOVAL TO 165 POINTS</t>
  </si>
  <si>
    <t>FILTERED WITH SIMPLE REMOVAL AND SLOPE REMOVAL TO 92 POINTS</t>
  </si>
  <si>
    <t>FILTERED WITH SIMPLE REMOVAL AND SLOPE REMOVAL TO 42 POINTS</t>
  </si>
  <si>
    <t>North end of Tangler Way</t>
  </si>
  <si>
    <t>FILTERED WITH SIMPLE REMOVAL AND SLOPE REMOVAL TO 45 POINTS</t>
  </si>
  <si>
    <t>Center of Harbo Dr Parking Lot</t>
  </si>
  <si>
    <t>FILTERED WITH SIMPLE REMOVAL AND SLOPE REMOVAL TO 255 POINTS</t>
  </si>
  <si>
    <t>290 feet west of the intersection of S Pol Dr and Ford Dr</t>
  </si>
  <si>
    <t>FILTERED WITH SIMPLE REMOVAL AND SLOPE REMOVAL TO 111 POINTS</t>
  </si>
  <si>
    <t>FILTERED WITH SIMPLE REMOVAL AND SLOPE REMOVAL TO 96 POINTS</t>
  </si>
  <si>
    <t>Intersection of McKinley Dr and Benjamin Franklin Dr</t>
  </si>
  <si>
    <t>FILTERED WITH SIMPLE REMOVAL AND SLOPE REMOVAL TO 109 POINTS</t>
  </si>
  <si>
    <t>FILTERED WITH SIMPLE REMOVAL AND SLOPE REMOVAL TO 93 POINTS</t>
  </si>
  <si>
    <t>FILTERED WITH SIMPLE REMOVAL AND SLOPE REMOVAL TO 119 POINTS</t>
  </si>
  <si>
    <t>1,780 feet south of the intersection of Benjamin Franklin Dr and Taft Dr</t>
  </si>
  <si>
    <t>FILTERED WITH SIMPLE REMOVAL AND SLOPE REMOVAL TO 69 POINTS</t>
  </si>
  <si>
    <t>South end of Bayou Louise Ln</t>
  </si>
  <si>
    <t>FILTERED WITH SIMPLE REMOVAL AND SLOPE REMOVAL TO 152 POINTS</t>
  </si>
  <si>
    <t>Intersection of Little Pond Ave and Higel Ave</t>
  </si>
  <si>
    <t>Intersection of Gleason Ave and Ocean Blvd</t>
  </si>
  <si>
    <t>FILTERED WITH SIMPLE REMOVAL AND SLOPE REMOVAL TO 497 POINTS</t>
  </si>
  <si>
    <t>500 feet west of the intersection of Rockwell Ln and N Sandy Hook Rd</t>
  </si>
  <si>
    <t>Northwest of the end of Beach Rd</t>
  </si>
  <si>
    <t>FILTERED WITH SIMPLE REMOVAL AND SLOPE REMOVAL TO 462 POINTS</t>
  </si>
  <si>
    <t>FILTERED WITH SIMPLE REMOVAL AND SLOPE REMOVAL TO 138 POINTS</t>
  </si>
  <si>
    <t>200 feet southeast of the intersection of Beach Rd and Calle de la Siesta</t>
  </si>
  <si>
    <t>FILTERED WITH SIMPLE REMOVAL AND SLOPE REMOVAL TO 390 POINTS</t>
  </si>
  <si>
    <t>Siesta Key Public Beach</t>
  </si>
  <si>
    <t>FILTERED WITH SIMPLE REMOVAL AND SLOPE REMOVAL TO 201 POINTS</t>
  </si>
  <si>
    <t>Marshland near the end of Cedar Bay Ln</t>
  </si>
  <si>
    <t>FILTERED WITH SIMPLE REMOVAL AND SLOPE REMOVAL TO 89 POINTS</t>
  </si>
  <si>
    <t>FILTERED WITH SIMPLE REMOVAL AND SLOPE REMOVAL TO 183 POINTS</t>
  </si>
  <si>
    <t>FILTERED WITH SIMPLE REMOVAL AND SLOPE REMOVAL TO 469 POINTS</t>
  </si>
  <si>
    <t>Southwest end of Beach Haven</t>
  </si>
  <si>
    <t>West end of Siesta Dunes</t>
  </si>
  <si>
    <t>FILTERED WITH SIMPLE REMOVAL AND SLOPE REMOVAL TO 491 POINTS</t>
  </si>
  <si>
    <t>Intersection of Midnight Cove Rd and Midnight Pass Rd</t>
  </si>
  <si>
    <t>FILTERED WITH SIMPLE REMOVAL AND SLOPE REMOVAL TO 370 POINTS</t>
  </si>
  <si>
    <t>End of Sarasea Cir</t>
  </si>
  <si>
    <t>Intersection of Sanderling Rd and Turnstone Rd</t>
  </si>
  <si>
    <t>FILTERED WITH SIMPLE REMOVAL AND SLOPE REMOVAL TO 242 POINTS</t>
  </si>
  <si>
    <t>1,730 feet south of the intersection of Oyster Cove Dr and Midnight Pass Rd</t>
  </si>
  <si>
    <t>FILTERED WITH SIMPLE REMOVAL AND SLOPE REMOVAL TO 246 POINTS</t>
  </si>
  <si>
    <t>FILTERED WITH SIMPLE REMOVAL AND SLOPE REMOVAL TO 78 POINTS</t>
  </si>
  <si>
    <t>FILTERED WITH SIMPLE REMOVAL AND SLOPE REMOVAL TO 84 POINTS</t>
  </si>
  <si>
    <t>270 feet north of the intersection of Heron Lagoon Cir and Midnight Pass Rd</t>
  </si>
  <si>
    <t>Intersection of Horizon View Dr and Midnight Pass Rd</t>
  </si>
  <si>
    <t>FILTERED WITH SIMPLE REMOVAL AND SLOPE REMOVAL TO 77 POINTS</t>
  </si>
  <si>
    <t>Jim Neville Marine Preserve</t>
  </si>
  <si>
    <t>FILTERED WITH SIMPLE REMOVAL AND SLOPE REMOVAL TO 477 POINTS</t>
  </si>
  <si>
    <t>FILTERED WITH SIMPLE REMOVAL AND SLOPE REMOVAL TO 12 POINTS</t>
  </si>
  <si>
    <t>FILTERED WITH SIMPLE REMOVAL AND SLOPE REMOVAL TO 36 POINTS</t>
  </si>
  <si>
    <t>Palmer Point Beach</t>
  </si>
  <si>
    <t>FILTERED WITH SIMPLE REMOVAL AND SLOPE REMOVAL TO 402 POINTS</t>
  </si>
  <si>
    <t>FILTERED WITH SIMPLE REMOVAL AND SLOPE REMOVAL TO 7 POINTS</t>
  </si>
  <si>
    <t>3,185 feet south of the north end of N Casey Key Rd</t>
  </si>
  <si>
    <t>FILTERED WITH SIMPLE REMOVAL AND SLOPE REMOVAL TO 34 POINTS</t>
  </si>
  <si>
    <t>Manasota Key through the center between Bay Acres Ave and Bay Ave</t>
  </si>
  <si>
    <t>FILTERED WITH SIMPLE REMOVAL AND SLOPE REMOVAL TO 24 POINTS</t>
  </si>
  <si>
    <t>Intersection of Blackburn Point Rd and Casey Key Rd</t>
  </si>
  <si>
    <t>1,160 feet south of the intersection of Cutlass Byu and Casey Key Rd</t>
  </si>
  <si>
    <t>FILTERED WITH SIMPLE REMOVAL AND SLOPE REMOVAL TO 259 POINTS</t>
  </si>
  <si>
    <t>4,510 feet southeast of the intersection of Cutlass Byu and Casey Key Rd</t>
  </si>
  <si>
    <t>FILTERED WITH SIMPLE REMOVAL AND SLOPE REMOVAL TO 489 POINTS</t>
  </si>
  <si>
    <t>FILTERED WITH SIMPLE REMOVAL AND SLOPE REMOVAL TO 35 POINTS</t>
  </si>
  <si>
    <t>7,760 feet southeast of the intersection of Cutlass Byu and Casey Key Rd</t>
  </si>
  <si>
    <t>FILTERED WITH SIMPLE REMOVAL AND SLOPE REMOVAL TO 28 POINTS</t>
  </si>
  <si>
    <t>3,975 feet northwest of the intersection of Seagrape Pt and Casey Key Rd</t>
  </si>
  <si>
    <t>FILTERED WITH SIMPLE REMOVAL AND SLOPE REMOVAL TO 481 POINTS</t>
  </si>
  <si>
    <t>FILTERED WITH SIMPLE REMOVAL AND SLOPE REMOVAL TO 33 POINTS</t>
  </si>
  <si>
    <t>1,290 feet north of the intersection of Seagrape Pt and Casey Key Rd</t>
  </si>
  <si>
    <t>FILTERED WITH SIMPLE REMOVAL AND SLOPE REMOVAL TO 487 POINTS</t>
  </si>
  <si>
    <t>370 feet south of the intersection of Casey Cove Dr and Casey Key Rd</t>
  </si>
  <si>
    <t>FILTERED WITH SIMPLE REMOVAL AND SLOPE REMOVAL TO 480 POINTS</t>
  </si>
  <si>
    <t>1,765 feet north of the intersection of Albee Rd W and S Casey Key Rd</t>
  </si>
  <si>
    <t>FILTERED WITH SIMPLE REMOVAL AND SLOPE REMOVAL TO 381 POINTS</t>
  </si>
  <si>
    <t>FILTERED WITH SIMPLE REMOVAL AND SLOPE REMOVAL TO 351 POINTS</t>
  </si>
  <si>
    <t>North Jetty Park Beach</t>
  </si>
  <si>
    <t>North Jetty Park, south end of S Casey Key Rd</t>
  </si>
  <si>
    <t>FILTERED WITH SIMPLE REMOVAL AND SLOPE REMOVAL TO 490 POINTS</t>
  </si>
  <si>
    <t>Venetia Bay Park</t>
  </si>
  <si>
    <t>FILTERED WITH SIMPLE REMOVAL AND SLOPE REMOVAL TO 492 POINTS</t>
  </si>
  <si>
    <t>Service Club Park</t>
  </si>
  <si>
    <t>FILTERED WITH SIMPLE REMOVAL AND SLOPE REMOVAL TO 495 POINTS</t>
  </si>
  <si>
    <t>Venice Fishing Pier</t>
  </si>
  <si>
    <t>FILTERED WITH SIMPLE REMOVAL AND SLOPE REMOVAL TO 499 POINTS</t>
  </si>
  <si>
    <t>Between Brohard Beach and Caspersen Public Beach</t>
  </si>
  <si>
    <t>FILTERED WITH SIMPLE REMOVAL AND SLOPE REMOVAL TO 500 POINTS</t>
  </si>
  <si>
    <t>FILTERED WITH SIMPLE REMOVAL AND SLOPE REMOVAL TO 494 POINTS</t>
  </si>
  <si>
    <t>Center of Shamrock Park and Nature Center</t>
  </si>
  <si>
    <t>FILTERED WITH SIMPLE REMOVAL AND SLOPE REMOVAL TO 496 POINTS</t>
  </si>
  <si>
    <t>1,660 feet north of the southern end of Harbor Dr</t>
  </si>
  <si>
    <t>FILTERED WITH SIMPLE REMOVAL AND SLOPE REMOVAL TO 482 POINTS</t>
  </si>
  <si>
    <t>Between the intersection of Aronaut Rd and Flacon Rd and S Venice Blvd and Nautilus Rd</t>
  </si>
  <si>
    <t>FILTERED WITH SIMPLE REMOVAL AND SLOPE REMOVAL TO 493 POINTS</t>
  </si>
  <si>
    <t>255 feet north of the intersection of Ocala St and The Esplanade S</t>
  </si>
  <si>
    <t>Intersection of Tarpon Canter Dr and Gibbs Rd</t>
  </si>
  <si>
    <t>FILTERED WITH SIMPLE REMOVAL AND SLOPE REMOVAL TO 476 POINTS</t>
  </si>
  <si>
    <t>Intersection of Madrid Aven and The Esplanade N</t>
  </si>
  <si>
    <t>FILTERED WITH SIMPLE REMOVAL AND SLOPE REMOVAL TO 455 POINTS</t>
  </si>
  <si>
    <t>FILTERED WITH SIMPLE REMOVAL AND SLOPE REMOVAL TO 448 POINTS</t>
  </si>
  <si>
    <t>330 feet north of the intersection of W Flamingo Dr and Flamningo Dr</t>
  </si>
  <si>
    <t>Intersection of Mahon Dr and Golden Beach Blvd</t>
  </si>
  <si>
    <t>FILTERED WITH SIMPLE REMOVAL AND SLOPE REMOVAL TO 498 POINTS</t>
  </si>
  <si>
    <t>1,700 feet south of the north end of N Manasota Key Rd</t>
  </si>
  <si>
    <t>FILTERED WITH SIMPLE REMOVAL AND SLOPE REMOVAL TO 311 POINTS</t>
  </si>
  <si>
    <t>350 feet north of the intersection of Ocelot Rd and Scrub Jay Ct</t>
  </si>
  <si>
    <t>215 feet north of the intersection of Gale St and Bayshore Dr</t>
  </si>
  <si>
    <t>FILTERED WITH SIMPLE REMOVAL AND SLOPE REMOVAL TO 243 POINTS</t>
  </si>
  <si>
    <t>FILTERED WITH SIMPLE REMOVAL AND SLOPE REMOVAL TO 14 POINTS</t>
  </si>
  <si>
    <t>FILTERED WITH SIMPLE REMOVAL AND SLOPE REMOVAL TO 363 POINTS</t>
  </si>
  <si>
    <t>FILTERED WITH SIMPLE REMOVAL AND SLOPE REMOVAL TO 413 POINTS</t>
  </si>
  <si>
    <t>Manasota Beach</t>
  </si>
  <si>
    <t>255 feet north of the intersection of Caufield Dr and Bay Shore Dr</t>
  </si>
  <si>
    <t>125 feet south of the intersection of Chadwick Rd and Bay Shore Dr</t>
  </si>
  <si>
    <t>FILTERED WITH SIMPLE REMOVAL AND SLOPE REMOVAL TO 484 POINTS</t>
  </si>
  <si>
    <t>FILTERED WITH SIMPLE REMOVAL AND SLOPE REMOVAL TO 150 POINTS</t>
  </si>
  <si>
    <t>FILTERED WITH SIMPLE REMOVAL AND SLOPE REMOVAL TO 148 POINTS</t>
  </si>
  <si>
    <t>Intersection of Bridge St and Bayshore Dr</t>
  </si>
  <si>
    <t>FILTERED WITH SIMPLE REMOVAL AND SLOPE REMOVAL TO 104 POINTS</t>
  </si>
  <si>
    <t>10,485 feet south of the intersection of Manasota Key Rd and Manasota Beach Rd</t>
  </si>
  <si>
    <t>FILTERED WITH SIMPLE REMOVAL AND SLOPE REMOVAL TO 50 POINTS</t>
  </si>
  <si>
    <t>FILTERED WITH SIMPLE REMOVAL AND SLOPE REMOVAL TO 49 POINTS</t>
  </si>
  <si>
    <t>FILTERED WITH SIMPLE REMOVAL AND SLOPE REMOVAL TO 66 POINTS</t>
  </si>
  <si>
    <t>Manasota Key and through north end of Lemon Bay Park and Nature Center</t>
  </si>
  <si>
    <t>FILTERED WITH SIMPLE REMOVAL AND SLOPE REMOVAL TO 488 POINTS</t>
  </si>
  <si>
    <t>FILTERED WITH SIMPLE REMOVAL AND SLOPE REMOVAL TO 61 POINTS</t>
  </si>
  <si>
    <t>Manasota Key and through the center of Lemon Bay Park an Nature Center</t>
  </si>
  <si>
    <t>FILTERED WITH SIMPLE REMOVAL AND SLOPE REMOVAL TO 465 POINTS</t>
  </si>
  <si>
    <t>FILTERED WITH SIMPLE REMOVAL AND SLOPE REMOVAL TO 32 POINTS</t>
  </si>
  <si>
    <t>FILTERED WITH SIMPLE REMOVAL AND SLOPE REMOVAL TO 41 POINTS</t>
  </si>
  <si>
    <t>On Manasota Key and 8,340 feet north of the county border with Charlotte County</t>
  </si>
  <si>
    <t>FILTERED WITH SIMPLE REMOVAL AND SLOPE REMOVAL TO 129 POINTS</t>
  </si>
  <si>
    <t>On Manasota Key, 5,260 feet north of the county border with Charlotte County</t>
  </si>
  <si>
    <t>On Manasota Key, 3,000 feet north of the county border with Charlotte County</t>
  </si>
  <si>
    <t>FILTERED WITH SIMPLE REMOVAL AND SLOPE REMOVAL TO 59 POINTS</t>
  </si>
  <si>
    <t>FILTERED WITH SIMPLE REMOVAL AND SLOPE REMOVAL TO 86 POINTS</t>
  </si>
  <si>
    <t>Intersection of Edwards Dr and Uplands Blvd</t>
  </si>
  <si>
    <t>FILTERED WITH SIMPLE REMOVAL AND SLOPE REMOVAL TO 37 POINTS</t>
  </si>
  <si>
    <t>FILTERED WITH SIMPLE REMOVAL AND SLOPE REMOVAL TO 44 POINTS</t>
  </si>
  <si>
    <t>Through the New College of Florida</t>
  </si>
  <si>
    <t>North end of Ainsley Pl</t>
  </si>
  <si>
    <t>Intersection of Bay Shore Rd and Indian Beach Pl</t>
  </si>
  <si>
    <t>FILTERED WITH SIMPLE REMOVAL AND SLOPE REMOVAL TO 79 POINTS</t>
  </si>
  <si>
    <t>Intersection of Alameda Ave and Alameda Ln</t>
  </si>
  <si>
    <t>FILTERED WITH SIMPLE REMOVAL AND SLOPE REMOVAL TO 4 POINTS</t>
  </si>
  <si>
    <t>FILTERED WITH SIMPLE REMOVAL AND SLOPE REMOVAL TO 289 POINTS</t>
  </si>
  <si>
    <t>End of Alameda Way</t>
  </si>
  <si>
    <t>FILTERED WITH SIMPLE REMOVAL AND SLOPE REMOVAL TO 147 POINTS</t>
  </si>
  <si>
    <t>Between Whitaker Gateway Park and Centennial Park</t>
  </si>
  <si>
    <t>FILTERED WITH SIMPLE REMOVAL AND SLOPE REMOVAL TO 8 POINTS</t>
  </si>
  <si>
    <t>FILTERED WITH SIMPLE REMOVAL AND SLOPE REMOVAL TO 48 POINTS</t>
  </si>
  <si>
    <t>FILTERED WITH SIMPLE REMOVAL AND SLOPE REMOVAL TO 130 POINTS</t>
  </si>
  <si>
    <t>FILTERED WITH SIMPLE REMOVAL AND SLOPE REMOVAL TO 70 POINTS</t>
  </si>
  <si>
    <t>Between the end of Questar Ln and Springfield Dr</t>
  </si>
  <si>
    <t>FILTERED WITH SIMPLE REMOVAL AND SLOPE REMOVAL TO 13 POINTS</t>
  </si>
  <si>
    <t>500 feet south of the intersection of Wharf Rd and Fisherman Bay Dr</t>
  </si>
  <si>
    <t>FILTERED WITH SIMPLE REMOVAL AND SLOPE REMOVAL TO 205 POINTS</t>
  </si>
  <si>
    <t>475 feet east of the itnersection of Conrad Rd and White Dr</t>
  </si>
  <si>
    <t>FILTERED WITH SIMPLE REMOVAL AND SLOPE REMOVAL TO 272 POINTS</t>
  </si>
  <si>
    <t>445 feet north of the intersection of Sunset Rd and Bay Ave</t>
  </si>
  <si>
    <t>FILTERED WITH SIMPLE REMOVAL AND SLOPE REMOVAL TO 10 POINTS</t>
  </si>
  <si>
    <t>Blackburn Point Park</t>
  </si>
  <si>
    <t>Intersection of Vanderkloot Dr and S Shore Dr</t>
  </si>
  <si>
    <t>415 feet north of the intersection of Harbor Shore Dr and Bayshore Rd</t>
  </si>
  <si>
    <t>FILTERED WITH SIMPLE REMOVAL AND SLOPE REMOVAL TO 172 POINTS</t>
  </si>
  <si>
    <t>West end of Waterside Ln</t>
  </si>
  <si>
    <t>FILTERED WITH SIMPLE REMOVAL AND SLOPE REMOVAL TO 113 POINTS</t>
  </si>
  <si>
    <t>FILTERED WITH SIMPLE REMOVAL AND SLOPE REMOVAL TO 149 POINTS</t>
  </si>
  <si>
    <t>Waterfront Park at Centennial Park</t>
  </si>
  <si>
    <t>FILTERED WITH SIMPLE REMOVAL AND SLOPE REMOVAL TO 114 POINTS</t>
  </si>
  <si>
    <t>Causeway Park</t>
  </si>
  <si>
    <t>125 feet west of the intersection of Robin Dr and Seagull Ln</t>
  </si>
  <si>
    <t>FILTERED WITH SIMPLE REMOVAL AND SLOPE REMOVAL TO 54 POINTS</t>
  </si>
  <si>
    <t>Coon Key</t>
  </si>
  <si>
    <t>North Lido Public Beach</t>
  </si>
  <si>
    <t>FILTERED WITH SIMPLE REMOVAL AND SLOPE REMOVAL TO 179 POINTS</t>
  </si>
  <si>
    <t>Ken Thompson Park</t>
  </si>
  <si>
    <t>510 feet east of the interseciton of Longboat Key Club Rd and Gulf of Mexico Dr</t>
  </si>
  <si>
    <t>FILTERED WITH SIMPLE REMOVAL AND SLOPE REMOVAL TO 98 POINTS</t>
  </si>
  <si>
    <t>West end of N Lake Shore Dr</t>
  </si>
  <si>
    <t>FILTERED WITH SIMPLE REMOVAL AND SLOPE REMOVAL TO 63 POINTS</t>
  </si>
  <si>
    <t>FILTERED WITH SIMPLE REMOVAL AND SLOPE REMOVAL TO 51 POINTS</t>
  </si>
  <si>
    <t>Intersection of Gulf of Mexico Dr and Sloop Ln</t>
  </si>
  <si>
    <t>FILTERED WITH SIMPLE REMOVAL AND SLOPE REMOVAL TO 139 POINTS</t>
  </si>
  <si>
    <t>Northeast end of Halyard Ln</t>
  </si>
  <si>
    <t>Northeast end of Golf Links Ln</t>
  </si>
  <si>
    <t>Intersection of Harbour Oaks Dr and Harbourside Dr</t>
  </si>
  <si>
    <t>FILTERED WITH SIMPLE REMOVAL AND SLOPE REMOVAL TO 144 POINTS</t>
  </si>
  <si>
    <t>Intersection of Harbour Ct Dr and Harbourside Dr</t>
  </si>
  <si>
    <t>Southern end of Grand Bay Blvd</t>
  </si>
  <si>
    <t>FILTERED WITH SIMPLE REMOVAL AND SLOPE REMOVAL TO 145 POINTS</t>
  </si>
  <si>
    <t>Longboat Key Club - Harborside</t>
  </si>
  <si>
    <t>FILTERED WITH SIMPLE REMOVAL AND SLOPE REMOVAL TO 75 POINTS</t>
  </si>
  <si>
    <t>Western end of Mistletoe Ln</t>
  </si>
  <si>
    <t>FILTERED WITH SIMPLE REMOVAL AND SLOPE REMOVAL TO 81 POINTS</t>
  </si>
  <si>
    <t>Whale Key</t>
  </si>
  <si>
    <t>East end of Mangrove Point Rd</t>
  </si>
  <si>
    <t>FILTERED WITH SIMPLE REMOVAL AND SLOPE REMOVAL TO 29 POINTS</t>
  </si>
  <si>
    <t>330 feet north of the county border with Charlotte County</t>
  </si>
  <si>
    <t>FILTERED WITH SIMPLE REMOVAL AND SLOPE REMOVAL TO 73 POINTS</t>
  </si>
  <si>
    <t>Ted Sperling Park</t>
  </si>
  <si>
    <t>Northeast end of McKinley Dr</t>
  </si>
  <si>
    <t>FILTERED WITH SIMPLE REMOVAL AND SLOPE REMOVAL TO 102 POINTS</t>
  </si>
  <si>
    <t>FILTERED WITH SIMPLE REMOVAL AND SLOPE REMOVAL TO 95 POINTS</t>
  </si>
  <si>
    <t>180 feet northwest of the intersection of Blue Jay Pl and S Spiibvukk Dr</t>
  </si>
  <si>
    <t>300 feet southwest of the intersection of Wild Turkey Ln and Mourning Dove Dr</t>
  </si>
  <si>
    <t>355 feet south of the intersection of Oheasant Dr and Partridge Cir</t>
  </si>
  <si>
    <t>Northwest end of Meadow Lark Dr</t>
  </si>
  <si>
    <t>FILTERED WITH SIMPLE REMOVAL AND SLOPE REMOVAL TO 60 POINTS</t>
  </si>
  <si>
    <t>Bayside of Golden Gate Pt</t>
  </si>
  <si>
    <t>FILTERED WITH SIMPLE REMOVAL AND SLOPE REMOVAL TO 127 POINTS</t>
  </si>
  <si>
    <t>Bayfront Park and Marina Island Park</t>
  </si>
  <si>
    <t>FILTERED WITH SIMPLE REMOVAL AND SLOPE REMOVAL TO 151 POINTS</t>
  </si>
  <si>
    <t>South end of S Palm Ave</t>
  </si>
  <si>
    <t>Bayside of Harbor Dr</t>
  </si>
  <si>
    <t>Southwest end of Hillview Dr</t>
  </si>
  <si>
    <t>West end of Blue Heron Dr</t>
  </si>
  <si>
    <t>FILTERED WITH SIMPLE REMOVAL AND SLOPE REMOVAL TO 23 POINTS</t>
  </si>
  <si>
    <t>On Manasota Key, 3,735 feet north of the county border with Charlotte County</t>
  </si>
  <si>
    <t>FILTERED WITH SIMPLE REMOVAL AND SLOPE REMOVAL TO 21 POINTS</t>
  </si>
  <si>
    <t>West end of South Dr</t>
  </si>
  <si>
    <t>440 feet west of the intersection of Red Rock Way and Red Rock Ln</t>
  </si>
  <si>
    <t>FILTERED WITH SIMPLE REMOVAL AND SLOPE REMOVAL TO 68 POINTS</t>
  </si>
  <si>
    <t>End of Kimlira Ln</t>
  </si>
  <si>
    <t>Southern spit of Manasota Key 6,655 feet north of the county border with Charlotte County</t>
  </si>
  <si>
    <t>15,195 feet south of the intersection of Manasota Key Rd and Manasota Beach Rd</t>
  </si>
  <si>
    <t>FILTERED WITH SIMPLE REMOVAL AND SLOPE REMOVAL TO 39 POINTS</t>
  </si>
  <si>
    <t>12,300 feet south of the intersection of Manasota Key Rd and Manasota Beach Rd</t>
  </si>
  <si>
    <t>8,110 feet south of the intersection of Manasota Key Rd and Manasota Beach Rd</t>
  </si>
  <si>
    <t>FILTERED WITH SIMPLE REMOVAL AND SLOPE REMOVAL TO 90 POINTS</t>
  </si>
  <si>
    <t>FILTERED WITH SIMPLE REMOVAL AND SLOPE REMOVAL TO 203 POINTS</t>
  </si>
  <si>
    <t>Southeast end of Jungle Plum Rd</t>
  </si>
  <si>
    <t>FILTERED WITH SIMPLE REMOVAL AND SLOPE REMOVAL TO 230 POINTS</t>
  </si>
  <si>
    <t>FILTERED WITH SIMPLE REMOVAL AND SLOPE REMOVAL TO 175 POINTS</t>
  </si>
  <si>
    <t>Center of Robert Point Cir</t>
  </si>
  <si>
    <t>End of Bayview Dr</t>
  </si>
  <si>
    <t>180 feet north of the intersection of Cherokee Pl and Sunset Dr</t>
  </si>
  <si>
    <t>Intersection of Osprey St and La Guna Dr</t>
  </si>
  <si>
    <t>FILTERED WITH SIMPLE REMOVAL AND SLOPE REMOVAL TO 25 POINTS</t>
  </si>
  <si>
    <t>1,160 feet east of the intersection of Flamingo Ave and Freeling Dr</t>
  </si>
  <si>
    <t>560 feet east of the intersection of Norsota Way and Seagrape Dr</t>
  </si>
  <si>
    <t>End of Chapline Ln</t>
  </si>
  <si>
    <t>370 feet east of the intersection of Colonia Ln W and Sunrise Dr</t>
  </si>
  <si>
    <t>360 feet northwest of the intersection of Gulf of Mexico Dri and Spinnaker Ln</t>
  </si>
  <si>
    <t>Middle of Tropical Cir</t>
  </si>
  <si>
    <t>FILTERED WITH SIMPLE REMOVAL AND SLOPE REMOVAL TO 67 POINTS</t>
  </si>
  <si>
    <t>FILTERED WITH SIMPLE REMOVAL AND SLOPE REMOVAL TO 391 POINTS</t>
  </si>
  <si>
    <t>Lemon Bay Park and Nature Center</t>
  </si>
  <si>
    <t>Between W Bay St and Bayview Dr</t>
  </si>
  <si>
    <t>FILTERED WITH SIMPLE REMOVAL AND SLOPE REMOVAL TO 16 POINTS</t>
  </si>
  <si>
    <t>FILTERED WITH SIMPLE REMOVAL AND SLOPE REMOVAL TO 341 POINTS</t>
  </si>
  <si>
    <t>520 feet west of the intersection of Captain Kidd Ave and Roland St</t>
  </si>
  <si>
    <t>FILTERED WITH SIMPLE REMOVAL AND SLOPE REMOVAL TO 169 POINTS</t>
  </si>
  <si>
    <t>South end of Perwinkle Dr</t>
  </si>
  <si>
    <t>640 feet west of the intersection of Holiday Dr S and Holiday Dr</t>
  </si>
  <si>
    <t>West end of Topsail Dr</t>
  </si>
  <si>
    <t>1,570 feet north of the intersection of Casey Key Rd and Blackburn Point Rd</t>
  </si>
  <si>
    <t>FILTERED WITH SIMPLE REMOVAL AND SLOPE REMOVAL TO 38 POINTS</t>
  </si>
  <si>
    <t>1,100 feet south of the north end of N Casey Key Rd</t>
  </si>
  <si>
    <t>FILTERED WITH SIMPLE REMOVAL AND SLOPE REMOVAL TO 64 POINTS</t>
  </si>
  <si>
    <t>Turtle Beach</t>
  </si>
  <si>
    <t>End of Horizon View Dr</t>
  </si>
  <si>
    <t>500 feet north of the intersection of Heron Lagoon Cir and Midnight Pass Rd</t>
  </si>
  <si>
    <t>680 feet northwest of the intersection of Manadaly Point Rd and Midnight Pass Rd</t>
  </si>
  <si>
    <t>Intersection of Point Crisp Rd and Midnight Pass Rd</t>
  </si>
  <si>
    <t>Southeast end of Peacock Rd</t>
  </si>
  <si>
    <t>880 feet southeast of the intersection of Columbia Dr and Bay Shore Dr</t>
  </si>
  <si>
    <t>FILTERED WITH SIMPLE REMOVAL AND SLOPE REMOVAL TO 478 POINTS</t>
  </si>
  <si>
    <t>South end of Lemon Bay Park and Nature Center</t>
  </si>
  <si>
    <t>FILTERED WITH SIMPLE REMOVAL AND SLOPE REMOVAL TO 472 POINTS</t>
  </si>
  <si>
    <t>Intersection of Harbor Ln and W Dearborn St</t>
  </si>
  <si>
    <t>FILTERED WITH SIMPLE REMOVAL AND SLOPE REMOVAL TO 463 POINTS</t>
  </si>
  <si>
    <t>FILTERED WITH SIMPLE REMOVAL AND SLOPE REMOVAL TO 88 POINTS</t>
  </si>
  <si>
    <t>Intersection of Bahia Vista Dr and S McCall Rd</t>
  </si>
  <si>
    <t>FILTERED WITH SIMPLE REMOVAL AND SLOPE REMOVAL TO 486 POINTS</t>
  </si>
  <si>
    <t>FILTERED WITH SIMPLE REMOVAL AND SLOPE REMOVAL TO 20 POINTS</t>
  </si>
  <si>
    <t>Intersection of Knights Ln and S McCall Rd</t>
  </si>
  <si>
    <t>Toe_Elevation</t>
  </si>
  <si>
    <t>Slope</t>
  </si>
  <si>
    <t>Crest Elevation X</t>
  </si>
  <si>
    <t xml:space="preserve">Toe Elevation X </t>
  </si>
  <si>
    <t xml:space="preserve">Ground Elev </t>
  </si>
  <si>
    <t>End Station Pleateau Slope</t>
  </si>
  <si>
    <t>End ElevPleateau Slope</t>
  </si>
  <si>
    <t>Sig Wave Period @toe</t>
  </si>
  <si>
    <t>Controlling WH @toe</t>
  </si>
  <si>
    <t>SWEL (ft)</t>
  </si>
  <si>
    <t>1)</t>
  </si>
  <si>
    <t>Crest elevation (ft)</t>
  </si>
  <si>
    <t>Normally Sloping Structures Mean Overtopping rate: q (cfs/ft)</t>
  </si>
  <si>
    <t>g</t>
  </si>
  <si>
    <t>Freeboard</t>
  </si>
  <si>
    <t>Total runup elevation R (ft)</t>
  </si>
  <si>
    <t>Ground elevation landward of barrier (ft)</t>
  </si>
  <si>
    <t>As defined in Table D.4.5-3</t>
  </si>
  <si>
    <t xml:space="preserve"> </t>
  </si>
  <si>
    <t>Table D.4.5-7</t>
  </si>
  <si>
    <t>Equation (D.4.5-30)</t>
  </si>
  <si>
    <t>F'</t>
  </si>
  <si>
    <t>Structure slope</t>
  </si>
  <si>
    <t>m</t>
  </si>
  <si>
    <t>q</t>
  </si>
  <si>
    <t>cfs/ft</t>
  </si>
  <si>
    <t>Controlling Wave Height at structure toe (WHAFIS)</t>
  </si>
  <si>
    <t>Hc</t>
  </si>
  <si>
    <t>Non-Breaking Wave  ξom&gt;1.8</t>
  </si>
  <si>
    <t>Significant wave height (ft) at structure toe</t>
  </si>
  <si>
    <t>Significant wave period at structure Toe (WHAFIS)</t>
  </si>
  <si>
    <t>Tp</t>
  </si>
  <si>
    <t>Equation (D.4.5-31)</t>
  </si>
  <si>
    <t>Mean wave period (s)</t>
  </si>
  <si>
    <t>Tm</t>
  </si>
  <si>
    <t>Significant wave length(ft)</t>
  </si>
  <si>
    <t>Total Runup (above SWEL)</t>
  </si>
  <si>
    <t>R'</t>
  </si>
  <si>
    <r>
      <t>F</t>
    </r>
    <r>
      <rPr>
        <vertAlign val="subscript"/>
        <sz val="10"/>
        <color theme="1"/>
        <rFont val="Calibri"/>
        <family val="2"/>
        <scheme val="minor"/>
      </rPr>
      <t>c</t>
    </r>
  </si>
  <si>
    <r>
      <rPr>
        <sz val="11"/>
        <color theme="1"/>
        <rFont val="Calibri"/>
        <family val="2"/>
      </rPr>
      <t>γ</t>
    </r>
    <r>
      <rPr>
        <vertAlign val="subscript"/>
        <sz val="11"/>
        <color theme="1"/>
        <rFont val="Calibri"/>
        <family val="2"/>
        <scheme val="minor"/>
      </rPr>
      <t>r</t>
    </r>
  </si>
  <si>
    <r>
      <t xml:space="preserve">Breaking Wave  ξom </t>
    </r>
    <r>
      <rPr>
        <b/>
        <sz val="10"/>
        <color theme="1"/>
        <rFont val="Calibri"/>
        <family val="2"/>
      </rPr>
      <t>≤</t>
    </r>
    <r>
      <rPr>
        <b/>
        <i/>
        <sz val="10"/>
        <color theme="1"/>
        <rFont val="Calibri"/>
        <family val="2"/>
      </rPr>
      <t>1.8</t>
    </r>
  </si>
  <si>
    <r>
      <rPr>
        <sz val="11"/>
        <color theme="1"/>
        <rFont val="Calibri"/>
        <family val="2"/>
      </rPr>
      <t>γ</t>
    </r>
    <r>
      <rPr>
        <vertAlign val="subscript"/>
        <sz val="11"/>
        <color theme="1"/>
        <rFont val="Calibri"/>
        <family val="2"/>
        <scheme val="minor"/>
      </rPr>
      <t>b</t>
    </r>
  </si>
  <si>
    <r>
      <rPr>
        <sz val="11"/>
        <color theme="1"/>
        <rFont val="Calibri"/>
        <family val="2"/>
      </rPr>
      <t>γ</t>
    </r>
    <r>
      <rPr>
        <vertAlign val="subscript"/>
        <sz val="11"/>
        <color theme="1"/>
        <rFont val="Calibri"/>
        <family val="2"/>
        <scheme val="minor"/>
      </rPr>
      <t>β</t>
    </r>
  </si>
  <si>
    <r>
      <rPr>
        <sz val="11"/>
        <color theme="1"/>
        <rFont val="Calibri"/>
        <family val="2"/>
      </rPr>
      <t>γ</t>
    </r>
    <r>
      <rPr>
        <vertAlign val="subscript"/>
        <sz val="11"/>
        <color theme="1"/>
        <rFont val="Calibri"/>
        <family val="2"/>
        <scheme val="minor"/>
      </rPr>
      <t>p</t>
    </r>
  </si>
  <si>
    <r>
      <t>H</t>
    </r>
    <r>
      <rPr>
        <vertAlign val="subscript"/>
        <sz val="10"/>
        <color theme="1"/>
        <rFont val="Calibri"/>
        <family val="2"/>
        <scheme val="minor"/>
      </rPr>
      <t>mo</t>
    </r>
  </si>
  <si>
    <r>
      <t>L</t>
    </r>
    <r>
      <rPr>
        <vertAlign val="subscript"/>
        <sz val="11"/>
        <color theme="1"/>
        <rFont val="Calibri"/>
        <family val="2"/>
        <scheme val="minor"/>
      </rPr>
      <t>mo</t>
    </r>
  </si>
  <si>
    <r>
      <t xml:space="preserve"> </t>
    </r>
    <r>
      <rPr>
        <sz val="10"/>
        <color theme="1"/>
        <rFont val="Garamond"/>
        <family val="1"/>
      </rPr>
      <t>ξ</t>
    </r>
    <r>
      <rPr>
        <vertAlign val="subscript"/>
        <sz val="10"/>
        <color theme="1"/>
        <rFont val="Calibri"/>
        <family val="2"/>
      </rPr>
      <t>mo</t>
    </r>
  </si>
  <si>
    <t>Q2</t>
  </si>
  <si>
    <t>Q too small</t>
  </si>
  <si>
    <t>AO1</t>
  </si>
  <si>
    <t>AO2</t>
  </si>
  <si>
    <t>AO3</t>
  </si>
  <si>
    <t>30-ft extension of VE Zone</t>
  </si>
  <si>
    <t>VE19</t>
  </si>
  <si>
    <t>VE18</t>
  </si>
  <si>
    <t>capped runup at crest+3'</t>
  </si>
  <si>
    <t>VE extension is close to PFD boundary so mapping kept to PFD limit</t>
  </si>
  <si>
    <t>2%_Runup</t>
  </si>
  <si>
    <t>SWEL (From CHAMP)</t>
  </si>
</sst>
</file>

<file path=xl/styles.xml><?xml version="1.0" encoding="utf-8"?>
<styleSheet xmlns="http://schemas.openxmlformats.org/spreadsheetml/2006/main">
  <numFmts count="5">
    <numFmt numFmtId="164" formatCode="0.00000000000"/>
    <numFmt numFmtId="165" formatCode="0.0"/>
    <numFmt numFmtId="166" formatCode="0.000"/>
    <numFmt numFmtId="167" formatCode="0.000000"/>
    <numFmt numFmtId="168" formatCode="0.00000000"/>
  </numFmts>
  <fonts count="4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sz val="11"/>
      <color indexed="8"/>
      <name val="Calibri"/>
      <family val="2"/>
    </font>
    <font>
      <sz val="10"/>
      <color indexed="8"/>
      <name val="Arial"/>
      <family val="2"/>
    </font>
    <font>
      <sz val="10"/>
      <name val="Arial"/>
      <family val="2"/>
    </font>
    <font>
      <sz val="11"/>
      <color indexed="8"/>
      <name val="Calibri"/>
      <family val="2"/>
    </font>
    <font>
      <sz val="11"/>
      <name val="Calibri"/>
      <family val="2"/>
      <scheme val="minor"/>
    </font>
    <font>
      <sz val="10"/>
      <color indexed="8"/>
      <name val="Arial"/>
      <family val="2"/>
    </font>
    <font>
      <sz val="11"/>
      <color indexed="8"/>
      <name val="Calibri"/>
      <family val="2"/>
    </font>
    <font>
      <sz val="10"/>
      <color rgb="FFFF0000"/>
      <name val="Arial"/>
      <family val="2"/>
    </font>
    <font>
      <sz val="10"/>
      <color rgb="FF7030A0"/>
      <name val="Arial"/>
      <family val="2"/>
    </font>
    <font>
      <sz val="11"/>
      <color rgb="FF7030A0"/>
      <name val="Calibri"/>
      <family val="2"/>
      <scheme val="minor"/>
    </font>
    <font>
      <sz val="10"/>
      <color theme="1"/>
      <name val="Calibri"/>
      <family val="2"/>
      <scheme val="minor"/>
    </font>
    <font>
      <b/>
      <i/>
      <sz val="11"/>
      <color theme="1"/>
      <name val="Calibri"/>
      <family val="2"/>
      <scheme val="minor"/>
    </font>
    <font>
      <b/>
      <sz val="18"/>
      <color theme="1"/>
      <name val="Calibri"/>
      <family val="2"/>
      <scheme val="minor"/>
    </font>
    <font>
      <b/>
      <i/>
      <sz val="10"/>
      <color theme="1"/>
      <name val="Calibri"/>
      <family val="2"/>
      <scheme val="minor"/>
    </font>
    <font>
      <vertAlign val="subscript"/>
      <sz val="10"/>
      <color theme="1"/>
      <name val="Calibri"/>
      <family val="2"/>
      <scheme val="minor"/>
    </font>
    <font>
      <sz val="11"/>
      <color theme="1"/>
      <name val="Calibri"/>
      <family val="2"/>
    </font>
    <font>
      <vertAlign val="subscript"/>
      <sz val="11"/>
      <color theme="1"/>
      <name val="Calibri"/>
      <family val="2"/>
      <scheme val="minor"/>
    </font>
    <font>
      <b/>
      <i/>
      <sz val="14"/>
      <color theme="1"/>
      <name val="Calibri"/>
      <family val="2"/>
      <scheme val="minor"/>
    </font>
    <font>
      <b/>
      <sz val="10"/>
      <color theme="1"/>
      <name val="Calibri"/>
      <family val="2"/>
    </font>
    <font>
      <b/>
      <i/>
      <sz val="10"/>
      <color theme="1"/>
      <name val="Calibri"/>
      <family val="2"/>
    </font>
    <font>
      <sz val="10"/>
      <color theme="1"/>
      <name val="Calibri"/>
      <family val="2"/>
    </font>
    <font>
      <sz val="10"/>
      <color theme="1"/>
      <name val="Garamond"/>
      <family val="1"/>
    </font>
    <font>
      <vertAlign val="subscript"/>
      <sz val="10"/>
      <color theme="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0"/>
        <bgColor indexed="64"/>
      </patternFill>
    </fill>
    <fill>
      <patternFill patternType="solid">
        <fgColor indexed="22"/>
        <bgColor indexed="0"/>
      </patternFill>
    </fill>
    <fill>
      <patternFill patternType="solid">
        <fgColor rgb="FFFFFF00"/>
        <bgColor indexed="64"/>
      </patternFill>
    </fill>
    <fill>
      <patternFill patternType="solid">
        <fgColor theme="8" tint="0.59999389629810485"/>
        <bgColor indexed="64"/>
      </patternFill>
    </fill>
    <fill>
      <patternFill patternType="solid">
        <fgColor theme="8"/>
        <bgColor indexed="64"/>
      </patternFill>
    </fill>
    <fill>
      <patternFill patternType="solid">
        <fgColor rgb="FFFFC000"/>
        <bgColor indexed="64"/>
      </patternFill>
    </fill>
    <fill>
      <patternFill patternType="solid">
        <fgColor theme="6" tint="0.59999389629810485"/>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style="thin">
        <color indexed="22"/>
      </right>
      <top/>
      <bottom style="thin">
        <color indexed="22"/>
      </bottom>
      <diagonal/>
    </border>
    <border>
      <left/>
      <right/>
      <top/>
      <bottom style="thin">
        <color auto="1"/>
      </bottom>
      <diagonal/>
    </border>
    <border>
      <left style="thin">
        <color indexed="8"/>
      </left>
      <right style="thin">
        <color indexed="8"/>
      </right>
      <top style="thin">
        <color indexed="8"/>
      </top>
      <bottom style="thin">
        <color indexed="8"/>
      </bottom>
      <diagonal/>
    </border>
    <border>
      <left style="thin">
        <color theme="1"/>
      </left>
      <right style="thin">
        <color theme="1"/>
      </right>
      <top style="thin">
        <color theme="1"/>
      </top>
      <bottom style="thin">
        <color theme="1"/>
      </bottom>
      <diagonal/>
    </border>
    <border>
      <left style="medium">
        <color auto="1"/>
      </left>
      <right/>
      <top style="medium">
        <color auto="1"/>
      </top>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0" fontId="20" fillId="0" borderId="0"/>
    <xf numFmtId="0" fontId="20" fillId="0" borderId="0"/>
    <xf numFmtId="0" fontId="24" fillId="0" borderId="0"/>
    <xf numFmtId="0" fontId="18" fillId="0" borderId="0"/>
    <xf numFmtId="0" fontId="18" fillId="0" borderId="0"/>
  </cellStyleXfs>
  <cellXfs count="116">
    <xf numFmtId="0" fontId="0" fillId="0" borderId="0" xfId="0"/>
    <xf numFmtId="1" fontId="21" fillId="33" borderId="0" xfId="42" applyNumberFormat="1" applyFont="1" applyFill="1" applyBorder="1" applyAlignment="1">
      <alignment horizontal="center" vertical="center" wrapText="1"/>
    </xf>
    <xf numFmtId="0" fontId="21" fillId="33" borderId="0" xfId="0" applyFont="1" applyFill="1" applyBorder="1" applyAlignment="1">
      <alignment horizontal="center" vertical="center" wrapText="1"/>
    </xf>
    <xf numFmtId="0" fontId="0" fillId="0" borderId="0" xfId="0" applyBorder="1"/>
    <xf numFmtId="0" fontId="0" fillId="34" borderId="0" xfId="0" applyFill="1" applyBorder="1"/>
    <xf numFmtId="0" fontId="23" fillId="0" borderId="0" xfId="0" applyFont="1" applyBorder="1" applyAlignment="1">
      <alignment horizontal="center" vertical="center"/>
    </xf>
    <xf numFmtId="1" fontId="26" fillId="33" borderId="0" xfId="42" applyNumberFormat="1" applyFont="1" applyFill="1" applyBorder="1" applyAlignment="1">
      <alignment horizontal="center" vertical="center" wrapText="1"/>
    </xf>
    <xf numFmtId="1" fontId="27" fillId="33" borderId="0" xfId="42" applyNumberFormat="1" applyFont="1" applyFill="1" applyBorder="1" applyAlignment="1">
      <alignment horizontal="center" vertical="center" wrapText="1"/>
    </xf>
    <xf numFmtId="2" fontId="0" fillId="34" borderId="0" xfId="0" applyNumberFormat="1" applyFill="1" applyBorder="1" applyAlignment="1">
      <alignment horizontal="center"/>
    </xf>
    <xf numFmtId="2" fontId="28" fillId="34" borderId="0" xfId="0" applyNumberFormat="1" applyFont="1" applyFill="1" applyBorder="1" applyAlignment="1">
      <alignment horizontal="center"/>
    </xf>
    <xf numFmtId="0" fontId="0" fillId="34" borderId="0" xfId="0" applyFill="1" applyBorder="1" applyAlignment="1">
      <alignment horizontal="center"/>
    </xf>
    <xf numFmtId="0" fontId="0" fillId="34" borderId="0" xfId="0" applyFill="1" applyBorder="1" applyAlignment="1">
      <alignment horizontal="center" wrapText="1"/>
    </xf>
    <xf numFmtId="165" fontId="23" fillId="34" borderId="0" xfId="0" applyNumberFormat="1" applyFont="1" applyFill="1" applyBorder="1" applyAlignment="1">
      <alignment horizontal="center"/>
    </xf>
    <xf numFmtId="164" fontId="0" fillId="34" borderId="0" xfId="0" applyNumberFormat="1" applyFill="1" applyBorder="1" applyAlignment="1">
      <alignment horizontal="center"/>
    </xf>
    <xf numFmtId="0" fontId="19" fillId="0" borderId="0" xfId="46" applyFont="1" applyFill="1" applyBorder="1" applyAlignment="1">
      <alignment horizontal="left"/>
    </xf>
    <xf numFmtId="0" fontId="25" fillId="0" borderId="0" xfId="45" applyFont="1" applyFill="1" applyBorder="1" applyAlignment="1">
      <alignment horizontal="left"/>
    </xf>
    <xf numFmtId="1" fontId="0" fillId="0" borderId="0" xfId="0" applyNumberFormat="1" applyFill="1" applyBorder="1" applyAlignment="1">
      <alignment horizontal="left"/>
    </xf>
    <xf numFmtId="0" fontId="22" fillId="0" borderId="0" xfId="44" applyFont="1" applyFill="1" applyBorder="1" applyAlignment="1">
      <alignment horizontal="left"/>
    </xf>
    <xf numFmtId="0" fontId="0" fillId="0" borderId="0" xfId="0" applyFill="1" applyBorder="1" applyAlignment="1">
      <alignment horizontal="left"/>
    </xf>
    <xf numFmtId="0" fontId="19" fillId="0" borderId="12" xfId="46" applyFont="1" applyFill="1" applyBorder="1" applyAlignment="1">
      <alignment horizontal="left" wrapText="1"/>
    </xf>
    <xf numFmtId="0" fontId="25" fillId="0" borderId="12" xfId="45" applyFont="1" applyFill="1" applyBorder="1" applyAlignment="1">
      <alignment horizontal="left" wrapText="1"/>
    </xf>
    <xf numFmtId="0" fontId="0" fillId="0" borderId="0" xfId="0" applyAlignment="1">
      <alignment horizontal="left"/>
    </xf>
    <xf numFmtId="1" fontId="0" fillId="0" borderId="0" xfId="0" applyNumberFormat="1" applyAlignment="1">
      <alignment horizontal="left"/>
    </xf>
    <xf numFmtId="0" fontId="22" fillId="0" borderId="12" xfId="44" applyFont="1" applyFill="1" applyBorder="1" applyAlignment="1">
      <alignment horizontal="left" wrapText="1"/>
    </xf>
    <xf numFmtId="0" fontId="19" fillId="0" borderId="10" xfId="46" applyFont="1" applyFill="1" applyBorder="1" applyAlignment="1">
      <alignment horizontal="left" wrapText="1"/>
    </xf>
    <xf numFmtId="0" fontId="25" fillId="0" borderId="10" xfId="45" applyFont="1" applyFill="1" applyBorder="1" applyAlignment="1">
      <alignment horizontal="left" wrapText="1"/>
    </xf>
    <xf numFmtId="0" fontId="22" fillId="0" borderId="10" xfId="44" applyFont="1" applyFill="1" applyBorder="1" applyAlignment="1">
      <alignment horizontal="left" wrapText="1"/>
    </xf>
    <xf numFmtId="0" fontId="0" fillId="0" borderId="0" xfId="0" applyNumberFormat="1" applyAlignment="1">
      <alignment horizontal="left"/>
    </xf>
    <xf numFmtId="0" fontId="22" fillId="0" borderId="0" xfId="44" applyFont="1" applyFill="1" applyBorder="1" applyAlignment="1">
      <alignment horizontal="left" wrapText="1"/>
    </xf>
    <xf numFmtId="0" fontId="22" fillId="0" borderId="11" xfId="44" applyFont="1" applyFill="1" applyBorder="1" applyAlignment="1">
      <alignment horizontal="left" wrapText="1"/>
    </xf>
    <xf numFmtId="0" fontId="22" fillId="0" borderId="10" xfId="43" applyNumberFormat="1" applyFont="1" applyFill="1" applyBorder="1" applyAlignment="1">
      <alignment horizontal="left" wrapText="1"/>
    </xf>
    <xf numFmtId="0" fontId="22" fillId="0" borderId="10" xfId="43" applyFont="1" applyFill="1" applyBorder="1" applyAlignment="1">
      <alignment horizontal="left" wrapText="1"/>
    </xf>
    <xf numFmtId="0" fontId="0" fillId="0" borderId="10" xfId="0" applyBorder="1" applyAlignment="1">
      <alignment horizontal="left"/>
    </xf>
    <xf numFmtId="0" fontId="25" fillId="0" borderId="0" xfId="45" applyFont="1" applyFill="1" applyBorder="1" applyAlignment="1">
      <alignment horizontal="left" wrapText="1"/>
    </xf>
    <xf numFmtId="1" fontId="0" fillId="34" borderId="0" xfId="0" applyNumberFormat="1" applyFill="1" applyBorder="1" applyAlignment="1">
      <alignment horizontal="center" vertical="center"/>
    </xf>
    <xf numFmtId="0" fontId="0" fillId="0" borderId="0" xfId="0" applyAlignment="1">
      <alignment horizontal="center"/>
    </xf>
    <xf numFmtId="1" fontId="0" fillId="34" borderId="0" xfId="0" applyNumberFormat="1" applyFill="1" applyBorder="1" applyAlignment="1">
      <alignment horizontal="center" wrapText="1"/>
    </xf>
    <xf numFmtId="164" fontId="0" fillId="0" borderId="0" xfId="0" applyNumberFormat="1" applyAlignment="1">
      <alignment horizontal="center"/>
    </xf>
    <xf numFmtId="0" fontId="23" fillId="0" borderId="0" xfId="0" applyFont="1" applyFill="1" applyBorder="1" applyAlignment="1">
      <alignment horizontal="center" vertical="center"/>
    </xf>
    <xf numFmtId="0" fontId="0" fillId="33" borderId="0" xfId="0" applyFont="1" applyFill="1"/>
    <xf numFmtId="0" fontId="19" fillId="35" borderId="14" xfId="47" applyFont="1" applyFill="1" applyBorder="1" applyAlignment="1">
      <alignment horizontal="center"/>
    </xf>
    <xf numFmtId="0" fontId="19" fillId="0" borderId="10" xfId="47" applyFont="1" applyFill="1" applyBorder="1" applyAlignment="1">
      <alignment horizontal="right" wrapText="1"/>
    </xf>
    <xf numFmtId="0" fontId="0" fillId="34" borderId="0" xfId="0" applyFill="1" applyBorder="1" applyAlignment="1">
      <alignment horizontal="center" vertical="center"/>
    </xf>
    <xf numFmtId="0" fontId="14" fillId="34" borderId="0" xfId="0" applyFont="1" applyFill="1" applyBorder="1" applyAlignment="1">
      <alignment horizontal="center"/>
    </xf>
    <xf numFmtId="2" fontId="23" fillId="34" borderId="0" xfId="0" applyNumberFormat="1" applyFont="1" applyFill="1" applyBorder="1" applyAlignment="1">
      <alignment horizontal="center"/>
    </xf>
    <xf numFmtId="0" fontId="23" fillId="34" borderId="0" xfId="0" applyFont="1" applyFill="1" applyBorder="1"/>
    <xf numFmtId="0" fontId="23" fillId="34" borderId="0" xfId="0" applyFont="1" applyFill="1" applyBorder="1" applyAlignment="1">
      <alignment horizontal="center"/>
    </xf>
    <xf numFmtId="1" fontId="14" fillId="34" borderId="0" xfId="0" applyNumberFormat="1" applyFont="1" applyFill="1" applyBorder="1" applyAlignment="1">
      <alignment horizontal="center"/>
    </xf>
    <xf numFmtId="0" fontId="29" fillId="0" borderId="13" xfId="0" applyFont="1" applyBorder="1"/>
    <xf numFmtId="0" fontId="23" fillId="34" borderId="0" xfId="0" applyFont="1" applyFill="1"/>
    <xf numFmtId="0" fontId="23" fillId="36" borderId="0" xfId="0" applyFont="1" applyFill="1"/>
    <xf numFmtId="2" fontId="23" fillId="36" borderId="0" xfId="0" applyNumberFormat="1" applyFont="1" applyFill="1" applyBorder="1" applyAlignment="1">
      <alignment horizontal="center"/>
    </xf>
    <xf numFmtId="0" fontId="23" fillId="36" borderId="0" xfId="0" applyFont="1" applyFill="1" applyBorder="1" applyAlignment="1">
      <alignment horizontal="center"/>
    </xf>
    <xf numFmtId="0" fontId="23" fillId="34" borderId="0" xfId="0" applyNumberFormat="1" applyFont="1" applyFill="1"/>
    <xf numFmtId="167" fontId="23" fillId="34" borderId="0" xfId="0" applyNumberFormat="1" applyFont="1" applyFill="1" applyBorder="1"/>
    <xf numFmtId="2" fontId="23" fillId="34" borderId="0" xfId="0" applyNumberFormat="1" applyFont="1" applyFill="1" applyBorder="1" applyAlignment="1">
      <alignment horizontal="center" wrapText="1"/>
    </xf>
    <xf numFmtId="0" fontId="23" fillId="37" borderId="0" xfId="0" applyFont="1" applyFill="1"/>
    <xf numFmtId="2" fontId="23" fillId="37" borderId="0" xfId="0" applyNumberFormat="1" applyFont="1" applyFill="1" applyBorder="1" applyAlignment="1">
      <alignment horizontal="center"/>
    </xf>
    <xf numFmtId="0" fontId="23" fillId="37" borderId="0" xfId="0" applyFont="1" applyFill="1" applyBorder="1" applyAlignment="1">
      <alignment horizontal="center"/>
    </xf>
    <xf numFmtId="0" fontId="23" fillId="37" borderId="0" xfId="0" applyFont="1" applyFill="1" applyBorder="1"/>
    <xf numFmtId="0" fontId="23" fillId="34" borderId="0" xfId="0" applyFont="1" applyFill="1" applyBorder="1" applyAlignment="1">
      <alignment horizontal="left"/>
    </xf>
    <xf numFmtId="166" fontId="23" fillId="34" borderId="0" xfId="0" applyNumberFormat="1" applyFont="1" applyFill="1" applyBorder="1"/>
    <xf numFmtId="0" fontId="23" fillId="34" borderId="0" xfId="0" applyFont="1" applyFill="1" applyBorder="1" applyAlignment="1">
      <alignment horizontal="center" wrapText="1"/>
    </xf>
    <xf numFmtId="1" fontId="23" fillId="34" borderId="0" xfId="0" applyNumberFormat="1" applyFont="1" applyFill="1" applyBorder="1" applyAlignment="1">
      <alignment horizontal="center"/>
    </xf>
    <xf numFmtId="1" fontId="23" fillId="34" borderId="0" xfId="0" applyNumberFormat="1" applyFont="1" applyFill="1" applyBorder="1" applyAlignment="1">
      <alignment horizontal="center" vertical="center"/>
    </xf>
    <xf numFmtId="164" fontId="23" fillId="34" borderId="0" xfId="0" applyNumberFormat="1" applyFont="1" applyFill="1" applyBorder="1" applyAlignment="1">
      <alignment horizontal="center"/>
    </xf>
    <xf numFmtId="1" fontId="23" fillId="34" borderId="0" xfId="0" applyNumberFormat="1" applyFont="1" applyFill="1" applyBorder="1" applyAlignment="1">
      <alignment horizontal="center" wrapText="1"/>
    </xf>
    <xf numFmtId="0" fontId="23" fillId="34" borderId="0" xfId="0" applyFont="1" applyFill="1" applyBorder="1" applyAlignment="1">
      <alignment horizontal="center" vertical="center"/>
    </xf>
    <xf numFmtId="0" fontId="23" fillId="34" borderId="0" xfId="0" applyNumberFormat="1" applyFont="1" applyFill="1" applyBorder="1" applyAlignment="1">
      <alignment horizontal="center"/>
    </xf>
    <xf numFmtId="0" fontId="30" fillId="0" borderId="16" xfId="0" applyFont="1" applyBorder="1"/>
    <xf numFmtId="0" fontId="0" fillId="0" borderId="17" xfId="0" applyBorder="1"/>
    <xf numFmtId="0" fontId="0" fillId="36" borderId="18" xfId="0" applyFill="1" applyBorder="1" applyAlignment="1">
      <alignment horizontal="right"/>
    </xf>
    <xf numFmtId="0" fontId="29" fillId="0" borderId="17" xfId="0" applyFont="1" applyBorder="1"/>
    <xf numFmtId="0" fontId="31" fillId="0" borderId="17" xfId="0" applyFont="1" applyBorder="1"/>
    <xf numFmtId="0" fontId="30" fillId="0" borderId="19" xfId="0" applyFont="1" applyBorder="1"/>
    <xf numFmtId="0" fontId="29" fillId="0" borderId="0" xfId="0" applyFont="1" applyBorder="1"/>
    <xf numFmtId="0" fontId="0" fillId="0" borderId="0" xfId="0" applyAlignment="1">
      <alignment horizontal="right"/>
    </xf>
    <xf numFmtId="0" fontId="29" fillId="0" borderId="23" xfId="0" applyFont="1" applyBorder="1"/>
    <xf numFmtId="0" fontId="29" fillId="0" borderId="24" xfId="0" applyFont="1" applyBorder="1"/>
    <xf numFmtId="0" fontId="0" fillId="0" borderId="0" xfId="0" applyBorder="1" applyAlignment="1">
      <alignment horizontal="right"/>
    </xf>
    <xf numFmtId="0" fontId="32" fillId="0" borderId="23" xfId="0" applyFont="1" applyBorder="1"/>
    <xf numFmtId="0" fontId="0" fillId="36" borderId="15" xfId="0" applyNumberFormat="1" applyFont="1" applyFill="1" applyBorder="1" applyAlignment="1">
      <alignment horizontal="right"/>
    </xf>
    <xf numFmtId="0" fontId="0" fillId="0" borderId="23" xfId="0" applyBorder="1"/>
    <xf numFmtId="2" fontId="0" fillId="36" borderId="15" xfId="0" applyNumberFormat="1" applyFont="1" applyFill="1" applyBorder="1" applyAlignment="1">
      <alignment horizontal="right"/>
    </xf>
    <xf numFmtId="0" fontId="0" fillId="0" borderId="19" xfId="0" applyBorder="1"/>
    <xf numFmtId="0" fontId="36" fillId="38" borderId="25" xfId="0" applyFont="1" applyFill="1" applyBorder="1"/>
    <xf numFmtId="0" fontId="0" fillId="38" borderId="26" xfId="0" applyFill="1" applyBorder="1"/>
    <xf numFmtId="0" fontId="0" fillId="38" borderId="27" xfId="0" applyFill="1" applyBorder="1"/>
    <xf numFmtId="0" fontId="0" fillId="0" borderId="0" xfId="0" applyFill="1" applyBorder="1" applyAlignment="1">
      <alignment horizontal="right"/>
    </xf>
    <xf numFmtId="0" fontId="29" fillId="0" borderId="0" xfId="0" applyFont="1" applyFill="1" applyBorder="1"/>
    <xf numFmtId="0" fontId="34" fillId="0" borderId="0" xfId="0" applyFont="1" applyBorder="1" applyAlignment="1">
      <alignment horizontal="right"/>
    </xf>
    <xf numFmtId="0" fontId="29" fillId="0" borderId="28" xfId="0" applyFont="1" applyBorder="1"/>
    <xf numFmtId="0" fontId="29" fillId="0" borderId="29" xfId="0" applyFont="1" applyBorder="1"/>
    <xf numFmtId="0" fontId="32" fillId="0" borderId="19" xfId="0" applyFont="1" applyBorder="1"/>
    <xf numFmtId="0" fontId="39" fillId="0" borderId="0" xfId="0" applyFont="1" applyFill="1" applyBorder="1" applyAlignment="1">
      <alignment horizontal="right"/>
    </xf>
    <xf numFmtId="0" fontId="29" fillId="0" borderId="0" xfId="0" applyFont="1" applyBorder="1" applyAlignment="1">
      <alignment horizontal="right"/>
    </xf>
    <xf numFmtId="2" fontId="29" fillId="0" borderId="0" xfId="0" applyNumberFormat="1" applyFont="1" applyBorder="1"/>
    <xf numFmtId="0" fontId="23" fillId="0" borderId="0" xfId="0" applyFont="1" applyFill="1"/>
    <xf numFmtId="2" fontId="23" fillId="0" borderId="0" xfId="0" applyNumberFormat="1" applyFont="1" applyFill="1" applyBorder="1" applyAlignment="1">
      <alignment horizontal="center"/>
    </xf>
    <xf numFmtId="0" fontId="23" fillId="0" borderId="0" xfId="0" applyFont="1" applyFill="1" applyBorder="1"/>
    <xf numFmtId="168" fontId="23" fillId="34" borderId="0" xfId="0" applyNumberFormat="1" applyFont="1" applyFill="1" applyBorder="1" applyAlignment="1">
      <alignment horizontal="right"/>
    </xf>
    <xf numFmtId="168" fontId="0" fillId="34" borderId="0" xfId="0" applyNumberFormat="1" applyFont="1" applyFill="1" applyBorder="1" applyAlignment="1">
      <alignment horizontal="right"/>
    </xf>
    <xf numFmtId="168" fontId="23" fillId="0" borderId="0" xfId="0" applyNumberFormat="1" applyFont="1" applyFill="1" applyBorder="1" applyAlignment="1">
      <alignment horizontal="right"/>
    </xf>
    <xf numFmtId="0" fontId="23" fillId="34" borderId="0" xfId="0" applyFont="1" applyFill="1" applyAlignment="1">
      <alignment horizontal="center"/>
    </xf>
    <xf numFmtId="0" fontId="23" fillId="0" borderId="0" xfId="0" applyFont="1" applyFill="1" applyAlignment="1">
      <alignment horizontal="center"/>
    </xf>
    <xf numFmtId="0" fontId="0" fillId="33" borderId="0" xfId="0" applyFill="1" applyAlignment="1">
      <alignment horizontal="center"/>
    </xf>
    <xf numFmtId="0" fontId="23" fillId="36" borderId="0" xfId="0" applyFont="1" applyFill="1" applyAlignment="1">
      <alignment horizontal="center"/>
    </xf>
    <xf numFmtId="0" fontId="23" fillId="39" borderId="0" xfId="0" applyFont="1" applyFill="1"/>
    <xf numFmtId="0" fontId="23" fillId="39" borderId="0" xfId="0" applyFont="1" applyFill="1" applyAlignment="1">
      <alignment horizontal="center"/>
    </xf>
    <xf numFmtId="2" fontId="23" fillId="39" borderId="0" xfId="0" applyNumberFormat="1" applyFont="1" applyFill="1" applyBorder="1" applyAlignment="1">
      <alignment horizontal="center"/>
    </xf>
    <xf numFmtId="0" fontId="23" fillId="39" borderId="0" xfId="0" applyFont="1" applyFill="1" applyBorder="1"/>
    <xf numFmtId="168" fontId="23" fillId="39" borderId="0" xfId="0" applyNumberFormat="1" applyFont="1" applyFill="1" applyBorder="1" applyAlignment="1">
      <alignment horizontal="right"/>
    </xf>
    <xf numFmtId="0" fontId="23" fillId="40" borderId="0" xfId="0" applyFont="1" applyFill="1" applyBorder="1" applyAlignment="1">
      <alignment horizontal="center"/>
    </xf>
    <xf numFmtId="0" fontId="16" fillId="0" borderId="20" xfId="0" applyFont="1" applyBorder="1" applyAlignment="1"/>
    <xf numFmtId="0" fontId="0" fillId="0" borderId="21" xfId="0" applyFont="1" applyBorder="1" applyAlignment="1"/>
    <xf numFmtId="0" fontId="0" fillId="0" borderId="22" xfId="0" applyFont="1" applyBorder="1" applyAlignme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1" xfId="44"/>
    <cellStyle name="Normal_Sheet1 2" xfId="42"/>
    <cellStyle name="Normal_Sheet1_1" xfId="43"/>
    <cellStyle name="Normal_Sheet1_2" xfId="45"/>
    <cellStyle name="Normal_Sheet1_3" xfId="46"/>
    <cellStyle name="Normal_Sheet3" xfId="4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fill>
        <patternFill patternType="solid">
          <fgColor indexed="64"/>
          <bgColor theme="0"/>
        </patternFill>
      </fill>
    </dxf>
    <dxf>
      <font>
        <strike val="0"/>
        <outline val="0"/>
        <shadow val="0"/>
        <u val="none"/>
        <vertAlign val="baseline"/>
        <sz val="11"/>
        <color auto="1"/>
        <name val="Calibri"/>
        <scheme val="minor"/>
      </font>
      <fill>
        <patternFill patternType="solid">
          <fgColor indexed="64"/>
          <bgColor theme="0"/>
        </patternFill>
      </fill>
    </dxf>
    <dxf>
      <fill>
        <patternFill patternType="solid">
          <fgColor indexed="64"/>
          <bgColor theme="0"/>
        </patternFill>
      </fill>
    </dxf>
    <dxf>
      <font>
        <strike val="0"/>
        <outline val="0"/>
        <shadow val="0"/>
        <u val="none"/>
        <vertAlign val="baseline"/>
        <sz val="11"/>
        <color auto="1"/>
        <name val="Calibri"/>
        <scheme val="minor"/>
      </font>
      <numFmt numFmtId="0" formatCode="General"/>
      <fill>
        <patternFill patternType="solid">
          <fgColor indexed="64"/>
          <bgColor theme="0"/>
        </patternFill>
      </fill>
    </dxf>
    <dxf>
      <fill>
        <patternFill patternType="solid">
          <fgColor indexed="64"/>
          <bgColor theme="0"/>
        </patternFill>
      </fill>
    </dxf>
    <dxf>
      <font>
        <strike val="0"/>
        <outline val="0"/>
        <shadow val="0"/>
        <u val="none"/>
        <vertAlign val="baseline"/>
        <sz val="11"/>
        <color auto="1"/>
        <name val="Calibri"/>
        <scheme val="minor"/>
      </font>
      <fill>
        <patternFill patternType="solid">
          <fgColor indexed="64"/>
          <bgColor theme="0"/>
        </patternFill>
      </fill>
    </dxf>
    <dxf>
      <fill>
        <patternFill patternType="solid">
          <fgColor indexed="64"/>
          <bgColor theme="0"/>
        </patternFill>
      </fill>
      <alignment horizontal="center" vertical="bottom" textRotation="0" wrapText="0" indent="0" relativeIndent="255" justifyLastLine="0" shrinkToFit="0" readingOrder="0"/>
    </dxf>
    <dxf>
      <font>
        <strike val="0"/>
        <outline val="0"/>
        <shadow val="0"/>
        <u val="none"/>
        <vertAlign val="baseline"/>
        <sz val="11"/>
        <color auto="1"/>
        <name val="Calibri"/>
        <scheme val="minor"/>
      </font>
      <fill>
        <patternFill patternType="solid">
          <fgColor indexed="64"/>
          <bgColor theme="0"/>
        </patternFill>
      </fill>
      <alignment horizontal="center" vertical="bottom" textRotation="0" wrapText="0" indent="0" relativeIndent="0"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strike val="0"/>
        <outline val="0"/>
        <shadow val="0"/>
        <u val="none"/>
        <vertAlign val="baseline"/>
        <sz val="11"/>
        <color auto="1"/>
        <name val="Calibri"/>
        <scheme val="minor"/>
      </font>
      <numFmt numFmtId="0" formatCode="General"/>
      <fill>
        <patternFill patternType="solid">
          <fgColor indexed="64"/>
          <bgColor theme="0"/>
        </patternFill>
      </fill>
      <alignment horizontal="center" vertical="bottom" textRotation="0" wrapText="0" indent="0" relativeIndent="0" justifyLastLine="0" shrinkToFit="0" readingOrder="0"/>
    </dxf>
    <dxf>
      <fill>
        <patternFill patternType="solid">
          <fgColor indexed="64"/>
          <bgColor theme="0"/>
        </patternFill>
      </fill>
      <alignment horizontal="center" vertical="bottom" textRotation="0" wrapText="1" indent="0" relativeIndent="255" justifyLastLine="0" shrinkToFit="0" readingOrder="0"/>
    </dxf>
    <dxf>
      <font>
        <strike val="0"/>
        <outline val="0"/>
        <shadow val="0"/>
        <u val="none"/>
        <vertAlign val="baseline"/>
        <sz val="11"/>
        <color auto="1"/>
        <name val="Calibri"/>
        <scheme val="minor"/>
      </font>
      <fill>
        <patternFill patternType="solid">
          <fgColor indexed="64"/>
          <bgColor theme="0"/>
        </patternFill>
      </fill>
      <alignment horizontal="center" vertical="bottom" textRotation="0" wrapText="1" indent="0" relativeIndent="0"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strike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0"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strike val="0"/>
        <outline val="0"/>
        <shadow val="0"/>
        <u val="none"/>
        <vertAlign val="baseline"/>
        <sz val="11"/>
        <color auto="1"/>
        <name val="Calibri"/>
        <scheme val="minor"/>
      </font>
      <fill>
        <patternFill patternType="solid">
          <fgColor indexed="64"/>
          <bgColor theme="0"/>
        </patternFill>
      </fill>
      <alignment horizontal="center" vertical="bottom" textRotation="0" wrapText="0" indent="0" relativeIndent="0"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strike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strike val="0"/>
        <outline val="0"/>
        <shadow val="0"/>
        <u val="none"/>
        <vertAlign val="baseline"/>
        <sz val="11"/>
        <color auto="1"/>
        <name val="Calibri"/>
        <scheme val="minor"/>
      </font>
      <numFmt numFmtId="0" formatCode="General"/>
      <fill>
        <patternFill patternType="solid">
          <fgColor indexed="64"/>
          <bgColor theme="0"/>
        </patternFill>
      </fill>
      <alignment horizontal="center" vertical="bottom" textRotation="0" wrapText="0" indent="0" relativeIndent="0" justifyLastLine="0" shrinkToFit="0" readingOrder="0"/>
    </dxf>
    <dxf>
      <font>
        <strike val="0"/>
        <outline val="0"/>
        <shadow val="0"/>
        <u val="none"/>
        <vertAlign val="baseline"/>
        <sz val="11"/>
        <color auto="1"/>
        <name val="Calibri"/>
        <scheme val="minor"/>
      </font>
      <fill>
        <patternFill patternType="solid">
          <fgColor indexed="64"/>
          <bgColor theme="0"/>
        </patternFill>
      </fill>
      <alignment horizontal="center" textRotation="0" indent="0" relativeIndent="255" justifyLastLine="0" shrinkToFit="0" readingOrder="0"/>
    </dxf>
    <dxf>
      <font>
        <b val="0"/>
        <i val="0"/>
        <strike val="0"/>
        <condense val="0"/>
        <extend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strike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strike val="0"/>
        <outline val="0"/>
        <shadow val="0"/>
        <u val="none"/>
        <vertAlign val="baseline"/>
        <sz val="11"/>
        <color auto="1"/>
        <name val="Calibri"/>
        <scheme val="minor"/>
      </font>
      <numFmt numFmtId="2" formatCode="0.00"/>
      <fill>
        <patternFill patternType="solid">
          <fgColor indexed="64"/>
          <bgColor theme="0"/>
        </patternFill>
      </fill>
      <alignment horizontal="center" vertical="bottom" textRotation="0" wrapText="0" indent="0" relativeIndent="0" justifyLastLine="0" shrinkToFit="0" readingOrder="0"/>
    </dxf>
    <dxf>
      <fill>
        <patternFill patternType="solid">
          <fgColor indexed="64"/>
          <bgColor theme="0"/>
        </patternFill>
      </fill>
      <alignment horizontal="general" vertical="bottom" textRotation="0" wrapText="1" indent="0" relativeIndent="255" justifyLastLine="0" shrinkToFit="0" readingOrder="0"/>
    </dxf>
    <dxf>
      <font>
        <strike val="0"/>
        <outline val="0"/>
        <shadow val="0"/>
        <u val="none"/>
        <vertAlign val="baseline"/>
        <sz val="11"/>
        <color auto="1"/>
        <name val="Calibri"/>
        <scheme val="minor"/>
      </font>
      <numFmt numFmtId="1" formatCode="0"/>
      <fill>
        <patternFill patternType="solid">
          <fgColor indexed="64"/>
          <bgColor theme="0"/>
        </patternFill>
      </fill>
      <alignment horizontal="center" vertical="bottom" textRotation="0" wrapText="1"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strike val="0"/>
        <outline val="0"/>
        <shadow val="0"/>
        <u val="none"/>
        <vertAlign val="baseline"/>
        <sz val="11"/>
        <color auto="1"/>
        <name val="Calibri"/>
        <scheme val="minor"/>
      </font>
      <numFmt numFmtId="164" formatCode="0.00000000000"/>
      <fill>
        <patternFill patternType="solid">
          <fgColor indexed="64"/>
          <bgColor theme="0"/>
        </patternFill>
      </fill>
      <alignment horizontal="center" vertical="bottom" textRotation="0" wrapText="0" indent="0" relativeIndent="255" justifyLastLine="0" shrinkToFit="0" readingOrder="0"/>
    </dxf>
    <dxf>
      <fill>
        <patternFill patternType="solid">
          <fgColor indexed="64"/>
          <bgColor theme="0"/>
        </patternFill>
      </fill>
      <alignment horizontal="center" vertical="bottom" textRotation="0" wrapText="0" indent="0" relativeIndent="255" justifyLastLine="0" shrinkToFit="0" readingOrder="0"/>
    </dxf>
    <dxf>
      <font>
        <strike val="0"/>
        <outline val="0"/>
        <shadow val="0"/>
        <u val="none"/>
        <vertAlign val="baseline"/>
        <sz val="11"/>
        <color auto="1"/>
        <name val="Calibri"/>
        <scheme val="minor"/>
      </font>
      <numFmt numFmtId="1" formatCode="0"/>
      <fill>
        <patternFill patternType="solid">
          <fgColor indexed="64"/>
          <bgColor theme="0"/>
        </patternFill>
      </fill>
      <alignment horizontal="center" vertical="center" textRotation="0" wrapText="0" indent="0" relativeIndent="255" justifyLastLine="0" shrinkToFit="0" readingOrder="0"/>
    </dxf>
    <dxf>
      <font>
        <strike val="0"/>
        <outline val="0"/>
        <shadow val="0"/>
        <u val="none"/>
        <vertAlign val="baseline"/>
        <sz val="11"/>
        <color auto="1"/>
        <name val="Calibri"/>
        <scheme val="minor"/>
      </font>
      <fill>
        <patternFill patternType="solid">
          <fgColor indexed="64"/>
          <bgColor theme="0"/>
        </patternFill>
      </fill>
    </dxf>
    <dxf>
      <font>
        <b val="0"/>
        <i val="0"/>
        <strike val="0"/>
        <condense val="0"/>
        <extend val="0"/>
        <outline val="0"/>
        <shadow val="0"/>
        <u val="none"/>
        <vertAlign val="baseline"/>
        <sz val="10"/>
        <color auto="1"/>
        <name val="Arial"/>
        <scheme val="none"/>
      </font>
      <numFmt numFmtId="165" formatCode="0.0"/>
      <fill>
        <patternFill patternType="solid">
          <fgColor indexed="64"/>
          <bgColor theme="0" tint="-0.34998626667073579"/>
        </patternFill>
      </fill>
      <alignment horizontal="center" vertical="center" textRotation="0" wrapText="1" indent="0" relativeIndent="255" justifyLastLine="0" shrinkToFit="0" readingOrder="0"/>
    </dxf>
  </dxfs>
  <tableStyles count="0" defaultTableStyle="TableStyleMedium9"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28</xdr:col>
      <xdr:colOff>89525</xdr:colOff>
      <xdr:row>0</xdr:row>
      <xdr:rowOff>466725</xdr:rowOff>
    </xdr:from>
    <xdr:to>
      <xdr:col>28</xdr:col>
      <xdr:colOff>413375</xdr:colOff>
      <xdr:row>0</xdr:row>
      <xdr:rowOff>512444</xdr:rowOff>
    </xdr:to>
    <mc:AlternateContent xmlns:mc="http://schemas.openxmlformats.org/markup-compatibility/2006">
      <mc:Choice xmlns="" xmlns:sle15="http://schemas.microsoft.com/office/drawing/2012/slicer" Requires="sle15">
        <xdr:graphicFrame macro="">
          <xdr:nvGraphicFramePr>
            <xdr:cNvPr id="4" name="TRAN_LN_ID"/>
            <xdr:cNvGraphicFramePr/>
          </xdr:nvGraphicFramePr>
          <xdr:xfrm>
            <a:off x="0" y="0"/>
            <a:ext cx="0" cy="0"/>
          </xdr:xfrm>
          <a:graphic>
            <a:graphicData uri="http://schemas.microsoft.com/office/drawing/2010/slicer">
              <sle:slicer xmlns:sle="http://schemas.microsoft.com/office/drawing/2010/slicer" name="TRAN_LN_ID"/>
            </a:graphicData>
          </a:graphic>
        </xdr:graphicFrame>
      </mc:Choice>
      <mc:Fallback>
        <xdr:sp macro="" textlink="">
          <xdr:nvSpPr>
            <xdr:cNvPr id="2" name="Rectangle 1"/>
            <xdr:cNvSpPr>
              <a:spLocks noTextEdit="1"/>
            </xdr:cNvSpPr>
          </xdr:nvSpPr>
          <xdr:spPr>
            <a:xfrm>
              <a:off x="19373850" y="466725"/>
              <a:ext cx="323850" cy="457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Hills_Tsct_Ln_exp"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VE_import_whafis" connectionId="4"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GF_SWEL_Export_1" connectionId="1"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WHAFIS_ST_PT_STN" connectionId="5"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TSCT_Export" connectionId="3"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RAN_LN_ID" sourceName="TRAN_LN_ID">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RAN_LN_ID" cache="Slicer_TRAN_LN_ID" caption="TRAN_LN_ID" rowHeight="241300"/>
</slicers>
</file>

<file path=xl/tables/table1.xml><?xml version="1.0" encoding="utf-8"?>
<table xmlns="http://schemas.openxmlformats.org/spreadsheetml/2006/main" id="2" name="Table2" displayName="Table2" ref="A1:AA523" headerRowDxfId="52" dataDxfId="51">
  <autoFilter ref="A1:AA523"/>
  <sortState ref="A2:AA523">
    <sortCondition ref="B1:B523"/>
  </sortState>
  <tableColumns count="27">
    <tableColumn id="1" name="TRAN_LN_ID" totalsRowLabel="Total" dataDxfId="50" totalsRowDxfId="49"/>
    <tableColumn id="2" name="HYDROID" dataDxfId="48" totalsRowDxfId="47"/>
    <tableColumn id="3" name="GF_RUNUP_S" dataDxfId="46" totalsRowDxfId="45"/>
    <tableColumn id="4" name="GF_2PERCEN" dataDxfId="44" totalsRowDxfId="43"/>
    <tableColumn id="17" name="GF_SWEL" dataDxfId="42" totalsRowDxfId="41"/>
    <tableColumn id="5" name="SWEL (From CHAMP)" dataDxfId="40"/>
    <tableColumn id="23" name="2%_Runup" dataDxfId="39"/>
    <tableColumn id="6" name="GF_EROSION" dataDxfId="38"/>
    <tableColumn id="8" name="Runup Elevation" dataDxfId="37" totalsRowDxfId="36">
      <calculatedColumnFormula>Table2[[#This Row],[GF_2PERCEN]]+Table2[[#This Row],[GF_SWEL]]</calculatedColumnFormula>
    </tableColumn>
    <tableColumn id="7" name="Crest_Elevation" dataDxfId="35" totalsRowDxfId="34"/>
    <tableColumn id="21" name="Crest Elevation X" dataDxfId="33" totalsRowDxfId="32"/>
    <tableColumn id="19" name="Toe_Elevation" dataDxfId="31" totalsRowDxfId="30"/>
    <tableColumn id="20" name="Toe Elevation X " dataDxfId="29" totalsRowDxfId="28"/>
    <tableColumn id="18" name="Slope" dataDxfId="27" totalsRowDxfId="26">
      <calculatedColumnFormula>(Table2[[#This Row],[Crest_Elevation]]-Table2[[#This Row],[Toe_Elevation]])/(Table2[[#This Row],[Crest Elevation X]]-Table2[[#This Row],[Toe Elevation X ]])</calculatedColumnFormula>
    </tableColumn>
    <tableColumn id="22" name="Ground Elev " dataDxfId="25" totalsRowDxfId="24"/>
    <tableColumn id="26" name="Controlling WH @toe" dataDxfId="23" totalsRowDxfId="22"/>
    <tableColumn id="27" name="Sig Wave Period @toe" dataDxfId="21" totalsRowDxfId="20"/>
    <tableColumn id="25" name="End Station Pleateau Slope" dataDxfId="19" totalsRowDxfId="18"/>
    <tableColumn id="24" name="End ElevPleateau Slope" dataDxfId="17" totalsRowDxfId="16"/>
    <tableColumn id="9" name="Runup Reduction Method" dataDxfId="15" totalsRowDxfId="14"/>
    <tableColumn id="10" name="Reduced Runup Value" dataDxfId="13" totalsRowDxfId="12"/>
    <tableColumn id="11" name="Comment/Mapping Method" dataDxfId="11" totalsRowDxfId="10"/>
    <tableColumn id="12" name="First WHAFIS Zone" dataDxfId="9" totalsRowDxfId="8"/>
    <tableColumn id="13" name="First Zone in Mapping" dataDxfId="7" totalsRowDxfId="6"/>
    <tableColumn id="14" name="Overtopping" dataDxfId="5" totalsRowDxfId="4"/>
    <tableColumn id="15" name="Q2" dataDxfId="3" totalsRowDxfId="2"/>
    <tableColumn id="16" name="Additional Comments" totalsRowFunction="count" dataDxfId="1" totalsRowDxfId="0"/>
  </tableColumns>
  <tableStyleInfo name="TableStyleMedium15" showFirstColumn="0" showLastColumn="0" showRowStripes="1" showColumnStripes="0"/>
</table>
</file>

<file path=xl/tables/table2.xml><?xml version="1.0" encoding="utf-8"?>
<table xmlns="http://schemas.openxmlformats.org/spreadsheetml/2006/main" id="1" name="Table1" displayName="Table1" ref="A1:H381" totalsRowShown="0">
  <autoFilter ref="A1:H381"/>
  <tableColumns count="8">
    <tableColumn id="1" name="TRAN_LN_ID"/>
    <tableColumn id="2" name="TRAN_NO"/>
    <tableColumn id="3" name="HYDROID"/>
    <tableColumn id="4" name="GF_RUNUP_STATUS"/>
    <tableColumn id="5" name="GF_EROSION_TYPE"/>
    <tableColumn id="6" name="GF_2PERCENT_RUNUP"/>
    <tableColumn id="7" name="GF_SWEL"/>
    <tableColumn id="8" name="Column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sheetPr codeName="Sheet1"/>
  <dimension ref="A1:GCV523"/>
  <sheetViews>
    <sheetView tabSelected="1" zoomScaleNormal="100" workbookViewId="0">
      <pane ySplit="1" topLeftCell="A2" activePane="bottomLeft" state="frozen"/>
      <selection activeCell="C1" sqref="C1"/>
      <selection pane="bottomLeft" activeCell="E10" sqref="E10"/>
    </sheetView>
  </sheetViews>
  <sheetFormatPr defaultColWidth="9.140625" defaultRowHeight="17.100000000000001" customHeight="1"/>
  <cols>
    <col min="1" max="1" width="13.28515625" style="34" hidden="1" customWidth="1"/>
    <col min="2" max="2" width="9.85546875" style="13" customWidth="1"/>
    <col min="3" max="3" width="26.85546875" style="36" customWidth="1"/>
    <col min="4" max="4" width="9.5703125" style="8" hidden="1" customWidth="1"/>
    <col min="5" max="5" width="11.28515625" style="8" customWidth="1"/>
    <col min="6" max="6" width="14.5703125" style="8" customWidth="1"/>
    <col min="7" max="7" width="11.28515625" style="8" customWidth="1"/>
    <col min="8" max="8" width="12" style="42" customWidth="1"/>
    <col min="9" max="9" width="11.5703125" style="9" customWidth="1"/>
    <col min="10" max="10" width="14" style="9" customWidth="1"/>
    <col min="11" max="12" width="8.7109375" style="9" hidden="1" customWidth="1"/>
    <col min="13" max="13" width="12.5703125" style="9" hidden="1" customWidth="1"/>
    <col min="14" max="14" width="16.85546875" style="9" hidden="1" customWidth="1"/>
    <col min="15" max="16" width="8.7109375" style="9" hidden="1" customWidth="1"/>
    <col min="17" max="17" width="10.42578125" style="9" hidden="1" customWidth="1"/>
    <col min="18" max="18" width="11.5703125" style="9" hidden="1" customWidth="1"/>
    <col min="19" max="19" width="13.5703125" style="9" hidden="1" customWidth="1"/>
    <col min="20" max="20" width="10.28515625" style="10" customWidth="1"/>
    <col min="21" max="21" width="10.42578125" style="47" customWidth="1"/>
    <col min="22" max="22" width="22.85546875" style="11" bestFit="1" customWidth="1"/>
    <col min="23" max="23" width="10.85546875" style="10" customWidth="1"/>
    <col min="24" max="24" width="13.42578125" style="43" customWidth="1"/>
    <col min="25" max="25" width="24.42578125" style="10" customWidth="1"/>
    <col min="26" max="26" width="15.28515625" style="4" customWidth="1"/>
    <col min="27" max="27" width="62.140625" style="4" bestFit="1" customWidth="1"/>
    <col min="28" max="16384" width="9.140625" style="4"/>
  </cols>
  <sheetData>
    <row r="1" spans="1:4832" s="5" customFormat="1" ht="47.25" customHeight="1">
      <c r="A1" s="1" t="s">
        <v>0</v>
      </c>
      <c r="B1" s="1" t="s">
        <v>1</v>
      </c>
      <c r="C1" s="1" t="s">
        <v>2</v>
      </c>
      <c r="D1" s="1" t="s">
        <v>3</v>
      </c>
      <c r="E1" s="39" t="s">
        <v>4</v>
      </c>
      <c r="F1" s="105" t="s">
        <v>550</v>
      </c>
      <c r="G1" s="105" t="s">
        <v>549</v>
      </c>
      <c r="H1" s="1" t="s">
        <v>12</v>
      </c>
      <c r="I1" s="7" t="s">
        <v>6</v>
      </c>
      <c r="J1" s="7" t="s">
        <v>130</v>
      </c>
      <c r="K1" s="7" t="s">
        <v>494</v>
      </c>
      <c r="L1" s="7" t="s">
        <v>492</v>
      </c>
      <c r="M1" s="7" t="s">
        <v>495</v>
      </c>
      <c r="N1" s="7" t="s">
        <v>493</v>
      </c>
      <c r="O1" s="7" t="s">
        <v>496</v>
      </c>
      <c r="P1" s="7" t="s">
        <v>500</v>
      </c>
      <c r="Q1" s="7" t="s">
        <v>499</v>
      </c>
      <c r="R1" s="7" t="s">
        <v>497</v>
      </c>
      <c r="S1" s="7" t="s">
        <v>498</v>
      </c>
      <c r="T1" s="1" t="s">
        <v>7</v>
      </c>
      <c r="U1" s="6" t="s">
        <v>8</v>
      </c>
      <c r="V1" s="2" t="s">
        <v>9</v>
      </c>
      <c r="W1" s="1" t="s">
        <v>10</v>
      </c>
      <c r="X1" s="6" t="s">
        <v>11</v>
      </c>
      <c r="Y1" s="1" t="s">
        <v>14</v>
      </c>
      <c r="Z1" s="1" t="s">
        <v>539</v>
      </c>
      <c r="AA1" s="1" t="s">
        <v>16</v>
      </c>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8"/>
      <c r="JU1" s="38"/>
      <c r="JV1" s="38"/>
      <c r="JW1" s="38"/>
      <c r="JX1" s="38"/>
      <c r="JY1" s="38"/>
      <c r="JZ1" s="38"/>
      <c r="KA1" s="38"/>
      <c r="KB1" s="38"/>
      <c r="KC1" s="38"/>
      <c r="KD1" s="38"/>
      <c r="KE1" s="38"/>
      <c r="KF1" s="38"/>
      <c r="KG1" s="38"/>
      <c r="KH1" s="38"/>
      <c r="KI1" s="38"/>
      <c r="KJ1" s="38"/>
      <c r="KK1" s="38"/>
      <c r="KL1" s="38"/>
      <c r="KM1" s="38"/>
      <c r="KN1" s="38"/>
      <c r="KO1" s="38"/>
      <c r="KP1" s="38"/>
      <c r="KQ1" s="38"/>
      <c r="KR1" s="38"/>
      <c r="KS1" s="38"/>
      <c r="KT1" s="38"/>
      <c r="KU1" s="38"/>
      <c r="KV1" s="38"/>
      <c r="KW1" s="38"/>
      <c r="KX1" s="38"/>
      <c r="KY1" s="38"/>
      <c r="KZ1" s="38"/>
      <c r="LA1" s="38"/>
      <c r="LB1" s="38"/>
      <c r="LC1" s="38"/>
      <c r="LD1" s="38"/>
      <c r="LE1" s="38"/>
      <c r="LF1" s="38"/>
      <c r="LG1" s="38"/>
      <c r="LH1" s="38"/>
      <c r="LI1" s="38"/>
      <c r="LJ1" s="38"/>
      <c r="LK1" s="38"/>
      <c r="LL1" s="38"/>
      <c r="LM1" s="38"/>
      <c r="LN1" s="38"/>
      <c r="LO1" s="38"/>
      <c r="LP1" s="38"/>
      <c r="LQ1" s="38"/>
      <c r="LR1" s="38"/>
      <c r="LS1" s="38"/>
      <c r="LT1" s="38"/>
      <c r="LU1" s="38"/>
      <c r="LV1" s="38"/>
      <c r="LW1" s="38"/>
      <c r="LX1" s="38"/>
      <c r="LY1" s="38"/>
      <c r="LZ1" s="38"/>
      <c r="MA1" s="38"/>
      <c r="MB1" s="38"/>
      <c r="MC1" s="38"/>
      <c r="MD1" s="38"/>
      <c r="ME1" s="38"/>
      <c r="MF1" s="38"/>
      <c r="MG1" s="38"/>
      <c r="MH1" s="38"/>
      <c r="MI1" s="38"/>
      <c r="MJ1" s="38"/>
      <c r="MK1" s="38"/>
      <c r="ML1" s="38"/>
      <c r="MM1" s="38"/>
      <c r="MN1" s="38"/>
      <c r="MO1" s="38"/>
      <c r="MP1" s="38"/>
      <c r="MQ1" s="38"/>
      <c r="MR1" s="38"/>
      <c r="MS1" s="38"/>
      <c r="MT1" s="38"/>
      <c r="MU1" s="38"/>
      <c r="MV1" s="38"/>
      <c r="MW1" s="38"/>
      <c r="MX1" s="38"/>
      <c r="MY1" s="38"/>
      <c r="MZ1" s="38"/>
      <c r="NA1" s="38"/>
      <c r="NB1" s="38"/>
      <c r="NC1" s="38"/>
      <c r="ND1" s="38"/>
      <c r="NE1" s="38"/>
      <c r="NF1" s="38"/>
      <c r="NG1" s="38"/>
      <c r="NH1" s="38"/>
      <c r="NI1" s="38"/>
      <c r="NJ1" s="38"/>
      <c r="NK1" s="38"/>
      <c r="NL1" s="38"/>
      <c r="NM1" s="38"/>
      <c r="NN1" s="38"/>
      <c r="NO1" s="38"/>
      <c r="NP1" s="38"/>
      <c r="NQ1" s="38"/>
      <c r="NR1" s="38"/>
      <c r="NS1" s="38"/>
      <c r="NT1" s="38"/>
      <c r="NU1" s="38"/>
      <c r="NV1" s="38"/>
      <c r="NW1" s="38"/>
      <c r="NX1" s="38"/>
      <c r="NY1" s="38"/>
      <c r="NZ1" s="38"/>
      <c r="OA1" s="38"/>
      <c r="OB1" s="38"/>
      <c r="OC1" s="38"/>
      <c r="OD1" s="38"/>
      <c r="OE1" s="38"/>
      <c r="OF1" s="38"/>
      <c r="OG1" s="38"/>
      <c r="OH1" s="38"/>
      <c r="OI1" s="38"/>
      <c r="OJ1" s="38"/>
      <c r="OK1" s="38"/>
      <c r="OL1" s="38"/>
      <c r="OM1" s="38"/>
      <c r="ON1" s="38"/>
      <c r="OO1" s="38"/>
      <c r="OP1" s="38"/>
      <c r="OQ1" s="38"/>
      <c r="OR1" s="38"/>
      <c r="OS1" s="38"/>
      <c r="OT1" s="38"/>
      <c r="OU1" s="38"/>
      <c r="OV1" s="38"/>
      <c r="OW1" s="38"/>
      <c r="OX1" s="38"/>
      <c r="OY1" s="38"/>
      <c r="OZ1" s="38"/>
      <c r="PA1" s="38"/>
      <c r="PB1" s="38"/>
      <c r="PC1" s="38"/>
      <c r="PD1" s="38"/>
      <c r="PE1" s="38"/>
      <c r="PF1" s="38"/>
      <c r="PG1" s="38"/>
      <c r="PH1" s="38"/>
      <c r="PI1" s="38"/>
      <c r="PJ1" s="38"/>
      <c r="PK1" s="38"/>
      <c r="PL1" s="38"/>
      <c r="PM1" s="38"/>
      <c r="PN1" s="38"/>
      <c r="PO1" s="38"/>
      <c r="PP1" s="38"/>
      <c r="PQ1" s="38"/>
      <c r="PR1" s="38"/>
      <c r="PS1" s="38"/>
      <c r="PT1" s="38"/>
      <c r="PU1" s="38"/>
      <c r="PV1" s="38"/>
      <c r="PW1" s="38"/>
      <c r="PX1" s="38"/>
      <c r="PY1" s="38"/>
      <c r="PZ1" s="38"/>
      <c r="QA1" s="38"/>
      <c r="QB1" s="38"/>
      <c r="QC1" s="38"/>
      <c r="QD1" s="38"/>
      <c r="QE1" s="38"/>
      <c r="QF1" s="38"/>
      <c r="QG1" s="38"/>
      <c r="QH1" s="38"/>
      <c r="QI1" s="38"/>
      <c r="QJ1" s="38"/>
      <c r="QK1" s="38"/>
      <c r="QL1" s="38"/>
      <c r="QM1" s="38"/>
      <c r="QN1" s="38"/>
      <c r="QO1" s="38"/>
      <c r="QP1" s="38"/>
      <c r="QQ1" s="38"/>
      <c r="QR1" s="38"/>
      <c r="QS1" s="38"/>
      <c r="QT1" s="38"/>
      <c r="QU1" s="38"/>
      <c r="QV1" s="38"/>
      <c r="QW1" s="38"/>
      <c r="QX1" s="38"/>
      <c r="QY1" s="38"/>
      <c r="QZ1" s="38"/>
      <c r="RA1" s="38"/>
      <c r="RB1" s="38"/>
      <c r="RC1" s="38"/>
      <c r="RD1" s="38"/>
      <c r="RE1" s="38"/>
      <c r="RF1" s="38"/>
      <c r="RG1" s="38"/>
      <c r="RH1" s="38"/>
      <c r="RI1" s="38"/>
      <c r="RJ1" s="38"/>
      <c r="RK1" s="38"/>
      <c r="RL1" s="38"/>
      <c r="RM1" s="38"/>
      <c r="RN1" s="38"/>
      <c r="RO1" s="38"/>
      <c r="RP1" s="38"/>
      <c r="RQ1" s="38"/>
      <c r="RR1" s="38"/>
      <c r="RS1" s="38"/>
      <c r="RT1" s="38"/>
      <c r="RU1" s="38"/>
      <c r="RV1" s="38"/>
      <c r="RW1" s="38"/>
      <c r="RX1" s="38"/>
      <c r="RY1" s="38"/>
      <c r="RZ1" s="38"/>
      <c r="SA1" s="38"/>
      <c r="SB1" s="38"/>
      <c r="SC1" s="38"/>
      <c r="SD1" s="38"/>
      <c r="SE1" s="38"/>
      <c r="SF1" s="38"/>
      <c r="SG1" s="38"/>
      <c r="SH1" s="38"/>
      <c r="SI1" s="38"/>
      <c r="SJ1" s="38"/>
      <c r="SK1" s="38"/>
      <c r="SL1" s="38"/>
      <c r="SM1" s="38"/>
      <c r="SN1" s="38"/>
      <c r="SO1" s="38"/>
      <c r="SP1" s="38"/>
      <c r="SQ1" s="38"/>
      <c r="SR1" s="38"/>
      <c r="SS1" s="38"/>
      <c r="ST1" s="38"/>
      <c r="SU1" s="38"/>
      <c r="SV1" s="38"/>
      <c r="SW1" s="38"/>
      <c r="SX1" s="38"/>
      <c r="SY1" s="38"/>
      <c r="SZ1" s="38"/>
      <c r="TA1" s="38"/>
      <c r="TB1" s="38"/>
      <c r="TC1" s="38"/>
      <c r="TD1" s="38"/>
      <c r="TE1" s="38"/>
      <c r="TF1" s="38"/>
      <c r="TG1" s="38"/>
      <c r="TH1" s="38"/>
      <c r="TI1" s="38"/>
      <c r="TJ1" s="38"/>
      <c r="TK1" s="38"/>
      <c r="TL1" s="38"/>
      <c r="TM1" s="38"/>
      <c r="TN1" s="38"/>
      <c r="TO1" s="38"/>
      <c r="TP1" s="38"/>
      <c r="TQ1" s="38"/>
      <c r="TR1" s="38"/>
      <c r="TS1" s="38"/>
      <c r="TT1" s="38"/>
      <c r="TU1" s="38"/>
      <c r="TV1" s="38"/>
      <c r="TW1" s="38"/>
      <c r="TX1" s="38"/>
      <c r="TY1" s="38"/>
      <c r="TZ1" s="38"/>
      <c r="UA1" s="38"/>
      <c r="UB1" s="38"/>
      <c r="UC1" s="38"/>
      <c r="UD1" s="38"/>
      <c r="UE1" s="38"/>
      <c r="UF1" s="38"/>
      <c r="UG1" s="38"/>
      <c r="UH1" s="38"/>
      <c r="UI1" s="38"/>
      <c r="UJ1" s="38"/>
      <c r="UK1" s="38"/>
      <c r="UL1" s="38"/>
      <c r="UM1" s="38"/>
      <c r="UN1" s="38"/>
      <c r="UO1" s="38"/>
      <c r="UP1" s="38"/>
      <c r="UQ1" s="38"/>
      <c r="UR1" s="38"/>
      <c r="US1" s="38"/>
      <c r="UT1" s="38"/>
      <c r="UU1" s="38"/>
      <c r="UV1" s="38"/>
      <c r="UW1" s="38"/>
      <c r="UX1" s="38"/>
      <c r="UY1" s="38"/>
      <c r="UZ1" s="38"/>
      <c r="VA1" s="38"/>
      <c r="VB1" s="38"/>
      <c r="VC1" s="38"/>
      <c r="VD1" s="38"/>
      <c r="VE1" s="38"/>
      <c r="VF1" s="38"/>
      <c r="VG1" s="38"/>
      <c r="VH1" s="38"/>
      <c r="VI1" s="38"/>
      <c r="VJ1" s="38"/>
      <c r="VK1" s="38"/>
      <c r="VL1" s="38"/>
      <c r="VM1" s="38"/>
      <c r="VN1" s="38"/>
      <c r="VO1" s="38"/>
      <c r="VP1" s="38"/>
      <c r="VQ1" s="38"/>
      <c r="VR1" s="38"/>
      <c r="VS1" s="38"/>
      <c r="VT1" s="38"/>
      <c r="VU1" s="38"/>
      <c r="VV1" s="38"/>
      <c r="VW1" s="38"/>
      <c r="VX1" s="38"/>
      <c r="VY1" s="38"/>
      <c r="VZ1" s="38"/>
      <c r="WA1" s="38"/>
      <c r="WB1" s="38"/>
      <c r="WC1" s="38"/>
      <c r="WD1" s="38"/>
      <c r="WE1" s="38"/>
      <c r="WF1" s="38"/>
      <c r="WG1" s="38"/>
      <c r="WH1" s="38"/>
      <c r="WI1" s="38"/>
      <c r="WJ1" s="38"/>
      <c r="WK1" s="38"/>
      <c r="WL1" s="38"/>
      <c r="WM1" s="38"/>
      <c r="WN1" s="38"/>
      <c r="WO1" s="38"/>
      <c r="WP1" s="38"/>
      <c r="WQ1" s="38"/>
      <c r="WR1" s="38"/>
      <c r="WS1" s="38"/>
      <c r="WT1" s="38"/>
      <c r="WU1" s="38"/>
      <c r="WV1" s="38"/>
      <c r="WW1" s="38"/>
      <c r="WX1" s="38"/>
      <c r="WY1" s="38"/>
      <c r="WZ1" s="38"/>
      <c r="XA1" s="38"/>
      <c r="XB1" s="38"/>
      <c r="XC1" s="38"/>
      <c r="XD1" s="38"/>
      <c r="XE1" s="38"/>
      <c r="XF1" s="38"/>
      <c r="XG1" s="38"/>
      <c r="XH1" s="38"/>
      <c r="XI1" s="38"/>
      <c r="XJ1" s="38"/>
      <c r="XK1" s="38"/>
      <c r="XL1" s="38"/>
      <c r="XM1" s="38"/>
      <c r="XN1" s="38"/>
      <c r="XO1" s="38"/>
      <c r="XP1" s="38"/>
      <c r="XQ1" s="38"/>
      <c r="XR1" s="38"/>
      <c r="XS1" s="38"/>
      <c r="XT1" s="38"/>
      <c r="XU1" s="38"/>
      <c r="XV1" s="38"/>
      <c r="XW1" s="38"/>
      <c r="XX1" s="38"/>
      <c r="XY1" s="38"/>
      <c r="XZ1" s="38"/>
      <c r="YA1" s="38"/>
      <c r="YB1" s="38"/>
      <c r="YC1" s="38"/>
      <c r="YD1" s="38"/>
      <c r="YE1" s="38"/>
      <c r="YF1" s="38"/>
      <c r="YG1" s="38"/>
      <c r="YH1" s="38"/>
      <c r="YI1" s="38"/>
      <c r="YJ1" s="38"/>
      <c r="YK1" s="38"/>
      <c r="YL1" s="38"/>
      <c r="YM1" s="38"/>
      <c r="YN1" s="38"/>
      <c r="YO1" s="38"/>
      <c r="YP1" s="38"/>
      <c r="YQ1" s="38"/>
      <c r="YR1" s="38"/>
      <c r="YS1" s="38"/>
      <c r="YT1" s="38"/>
      <c r="YU1" s="38"/>
      <c r="YV1" s="38"/>
      <c r="YW1" s="38"/>
      <c r="YX1" s="38"/>
      <c r="YY1" s="38"/>
      <c r="YZ1" s="38"/>
      <c r="ZA1" s="38"/>
      <c r="ZB1" s="38"/>
      <c r="ZC1" s="38"/>
      <c r="ZD1" s="38"/>
      <c r="ZE1" s="38"/>
      <c r="ZF1" s="38"/>
      <c r="ZG1" s="38"/>
      <c r="ZH1" s="38"/>
      <c r="ZI1" s="38"/>
      <c r="ZJ1" s="38"/>
      <c r="ZK1" s="38"/>
      <c r="ZL1" s="38"/>
      <c r="ZM1" s="38"/>
      <c r="ZN1" s="38"/>
      <c r="ZO1" s="38"/>
      <c r="ZP1" s="38"/>
      <c r="ZQ1" s="38"/>
      <c r="ZR1" s="38"/>
      <c r="ZS1" s="38"/>
      <c r="ZT1" s="38"/>
      <c r="ZU1" s="38"/>
      <c r="ZV1" s="38"/>
      <c r="ZW1" s="38"/>
      <c r="ZX1" s="38"/>
      <c r="ZY1" s="38"/>
      <c r="ZZ1" s="38"/>
      <c r="AAA1" s="38"/>
      <c r="AAB1" s="38"/>
      <c r="AAC1" s="38"/>
      <c r="AAD1" s="38"/>
      <c r="AAE1" s="38"/>
      <c r="AAF1" s="38"/>
      <c r="AAG1" s="38"/>
      <c r="AAH1" s="38"/>
      <c r="AAI1" s="38"/>
      <c r="AAJ1" s="38"/>
      <c r="AAK1" s="38"/>
      <c r="AAL1" s="38"/>
      <c r="AAM1" s="38"/>
      <c r="AAN1" s="38"/>
      <c r="AAO1" s="38"/>
      <c r="AAP1" s="38"/>
      <c r="AAQ1" s="38"/>
      <c r="AAR1" s="38"/>
      <c r="AAS1" s="38"/>
      <c r="AAT1" s="38"/>
      <c r="AAU1" s="38"/>
      <c r="AAV1" s="38"/>
      <c r="AAW1" s="38"/>
      <c r="AAX1" s="38"/>
      <c r="AAY1" s="38"/>
      <c r="AAZ1" s="38"/>
      <c r="ABA1" s="38"/>
      <c r="ABB1" s="38"/>
      <c r="ABC1" s="38"/>
      <c r="ABD1" s="38"/>
      <c r="ABE1" s="38"/>
      <c r="ABF1" s="38"/>
      <c r="ABG1" s="38"/>
      <c r="ABH1" s="38"/>
      <c r="ABI1" s="38"/>
      <c r="ABJ1" s="38"/>
      <c r="ABK1" s="38"/>
      <c r="ABL1" s="38"/>
      <c r="ABM1" s="38"/>
      <c r="ABN1" s="38"/>
      <c r="ABO1" s="38"/>
      <c r="ABP1" s="38"/>
      <c r="ABQ1" s="38"/>
      <c r="ABR1" s="38"/>
      <c r="ABS1" s="38"/>
      <c r="ABT1" s="38"/>
      <c r="ABU1" s="38"/>
      <c r="ABV1" s="38"/>
      <c r="ABW1" s="38"/>
      <c r="ABX1" s="38"/>
      <c r="ABY1" s="38"/>
      <c r="ABZ1" s="38"/>
      <c r="ACA1" s="38"/>
      <c r="ACB1" s="38"/>
      <c r="ACC1" s="38"/>
      <c r="ACD1" s="38"/>
      <c r="ACE1" s="38"/>
      <c r="ACF1" s="38"/>
      <c r="ACG1" s="38"/>
      <c r="ACH1" s="38"/>
      <c r="ACI1" s="38"/>
      <c r="ACJ1" s="38"/>
      <c r="ACK1" s="38"/>
      <c r="ACL1" s="38"/>
      <c r="ACM1" s="38"/>
      <c r="ACN1" s="38"/>
      <c r="ACO1" s="38"/>
      <c r="ACP1" s="38"/>
      <c r="ACQ1" s="38"/>
      <c r="ACR1" s="38"/>
      <c r="ACS1" s="38"/>
      <c r="ACT1" s="38"/>
      <c r="ACU1" s="38"/>
      <c r="ACV1" s="38"/>
      <c r="ACW1" s="38"/>
      <c r="ACX1" s="38"/>
      <c r="ACY1" s="38"/>
      <c r="ACZ1" s="38"/>
      <c r="ADA1" s="38"/>
      <c r="ADB1" s="38"/>
      <c r="ADC1" s="38"/>
      <c r="ADD1" s="38"/>
      <c r="ADE1" s="38"/>
      <c r="ADF1" s="38"/>
      <c r="ADG1" s="38"/>
      <c r="ADH1" s="38"/>
      <c r="ADI1" s="38"/>
      <c r="ADJ1" s="38"/>
      <c r="ADK1" s="38"/>
      <c r="ADL1" s="38"/>
      <c r="ADM1" s="38"/>
      <c r="ADN1" s="38"/>
      <c r="ADO1" s="38"/>
      <c r="ADP1" s="38"/>
      <c r="ADQ1" s="38"/>
      <c r="ADR1" s="38"/>
      <c r="ADS1" s="38"/>
      <c r="ADT1" s="38"/>
      <c r="ADU1" s="38"/>
      <c r="ADV1" s="38"/>
      <c r="ADW1" s="38"/>
      <c r="ADX1" s="38"/>
      <c r="ADY1" s="38"/>
      <c r="ADZ1" s="38"/>
      <c r="AEA1" s="38"/>
      <c r="AEB1" s="38"/>
      <c r="AEC1" s="38"/>
      <c r="AED1" s="38"/>
      <c r="AEE1" s="38"/>
      <c r="AEF1" s="38"/>
      <c r="AEG1" s="38"/>
      <c r="AEH1" s="38"/>
      <c r="AEI1" s="38"/>
      <c r="AEJ1" s="38"/>
      <c r="AEK1" s="38"/>
      <c r="AEL1" s="38"/>
      <c r="AEM1" s="38"/>
      <c r="AEN1" s="38"/>
      <c r="AEO1" s="38"/>
      <c r="AEP1" s="38"/>
      <c r="AEQ1" s="38"/>
      <c r="AER1" s="38"/>
      <c r="AES1" s="38"/>
      <c r="AET1" s="38"/>
      <c r="AEU1" s="38"/>
      <c r="AEV1" s="38"/>
      <c r="AEW1" s="38"/>
      <c r="AEX1" s="38"/>
      <c r="AEY1" s="38"/>
      <c r="AEZ1" s="38"/>
      <c r="AFA1" s="38"/>
      <c r="AFB1" s="38"/>
      <c r="AFC1" s="38"/>
      <c r="AFD1" s="38"/>
      <c r="AFE1" s="38"/>
      <c r="AFF1" s="38"/>
      <c r="AFG1" s="38"/>
      <c r="AFH1" s="38"/>
      <c r="AFI1" s="38"/>
      <c r="AFJ1" s="38"/>
      <c r="AFK1" s="38"/>
      <c r="AFL1" s="38"/>
      <c r="AFM1" s="38"/>
      <c r="AFN1" s="38"/>
      <c r="AFO1" s="38"/>
      <c r="AFP1" s="38"/>
      <c r="AFQ1" s="38"/>
      <c r="AFR1" s="38"/>
      <c r="AFS1" s="38"/>
      <c r="AFT1" s="38"/>
      <c r="AFU1" s="38"/>
      <c r="AFV1" s="38"/>
      <c r="AFW1" s="38"/>
      <c r="AFX1" s="38"/>
      <c r="AFY1" s="38"/>
      <c r="AFZ1" s="38"/>
      <c r="AGA1" s="38"/>
      <c r="AGB1" s="38"/>
      <c r="AGC1" s="38"/>
      <c r="AGD1" s="38"/>
      <c r="AGE1" s="38"/>
      <c r="AGF1" s="38"/>
      <c r="AGG1" s="38"/>
      <c r="AGH1" s="38"/>
      <c r="AGI1" s="38"/>
      <c r="AGJ1" s="38"/>
      <c r="AGK1" s="38"/>
      <c r="AGL1" s="38"/>
      <c r="AGM1" s="38"/>
      <c r="AGN1" s="38"/>
      <c r="AGO1" s="38"/>
      <c r="AGP1" s="38"/>
      <c r="AGQ1" s="38"/>
      <c r="AGR1" s="38"/>
      <c r="AGS1" s="38"/>
      <c r="AGT1" s="38"/>
      <c r="AGU1" s="38"/>
      <c r="AGV1" s="38"/>
      <c r="AGW1" s="38"/>
      <c r="AGX1" s="38"/>
      <c r="AGY1" s="38"/>
      <c r="AGZ1" s="38"/>
      <c r="AHA1" s="38"/>
      <c r="AHB1" s="38"/>
      <c r="AHC1" s="38"/>
      <c r="AHD1" s="38"/>
      <c r="AHE1" s="38"/>
      <c r="AHF1" s="38"/>
      <c r="AHG1" s="38"/>
      <c r="AHH1" s="38"/>
      <c r="AHI1" s="38"/>
      <c r="AHJ1" s="38"/>
      <c r="AHK1" s="38"/>
      <c r="AHL1" s="38"/>
      <c r="AHM1" s="38"/>
      <c r="AHN1" s="38"/>
      <c r="AHO1" s="38"/>
      <c r="AHP1" s="38"/>
      <c r="AHQ1" s="38"/>
      <c r="AHR1" s="38"/>
      <c r="AHS1" s="38"/>
      <c r="AHT1" s="38"/>
      <c r="AHU1" s="38"/>
      <c r="AHV1" s="38"/>
      <c r="AHW1" s="38"/>
      <c r="AHX1" s="38"/>
      <c r="AHY1" s="38"/>
      <c r="AHZ1" s="38"/>
      <c r="AIA1" s="38"/>
      <c r="AIB1" s="38"/>
      <c r="AIC1" s="38"/>
      <c r="AID1" s="38"/>
      <c r="AIE1" s="38"/>
      <c r="AIF1" s="38"/>
      <c r="AIG1" s="38"/>
      <c r="AIH1" s="38"/>
      <c r="AII1" s="38"/>
      <c r="AIJ1" s="38"/>
      <c r="AIK1" s="38"/>
      <c r="AIL1" s="38"/>
      <c r="AIM1" s="38"/>
      <c r="AIN1" s="38"/>
      <c r="AIO1" s="38"/>
      <c r="AIP1" s="38"/>
      <c r="AIQ1" s="38"/>
      <c r="AIR1" s="38"/>
      <c r="AIS1" s="38"/>
      <c r="AIT1" s="38"/>
      <c r="AIU1" s="38"/>
      <c r="AIV1" s="38"/>
      <c r="AIW1" s="38"/>
      <c r="AIX1" s="38"/>
      <c r="AIY1" s="38"/>
      <c r="AIZ1" s="38"/>
      <c r="AJA1" s="38"/>
      <c r="AJB1" s="38"/>
      <c r="AJC1" s="38"/>
      <c r="AJD1" s="38"/>
      <c r="AJE1" s="38"/>
      <c r="AJF1" s="38"/>
      <c r="AJG1" s="38"/>
      <c r="AJH1" s="38"/>
      <c r="AJI1" s="38"/>
      <c r="AJJ1" s="38"/>
      <c r="AJK1" s="38"/>
      <c r="AJL1" s="38"/>
      <c r="AJM1" s="38"/>
      <c r="AJN1" s="38"/>
      <c r="AJO1" s="38"/>
      <c r="AJP1" s="38"/>
      <c r="AJQ1" s="38"/>
      <c r="AJR1" s="38"/>
      <c r="AJS1" s="38"/>
      <c r="AJT1" s="38"/>
      <c r="AJU1" s="38"/>
      <c r="AJV1" s="38"/>
      <c r="AJW1" s="38"/>
      <c r="AJX1" s="38"/>
      <c r="AJY1" s="38"/>
      <c r="AJZ1" s="38"/>
      <c r="AKA1" s="38"/>
      <c r="AKB1" s="38"/>
      <c r="AKC1" s="38"/>
      <c r="AKD1" s="38"/>
      <c r="AKE1" s="38"/>
      <c r="AKF1" s="38"/>
      <c r="AKG1" s="38"/>
      <c r="AKH1" s="38"/>
      <c r="AKI1" s="38"/>
      <c r="AKJ1" s="38"/>
      <c r="AKK1" s="38"/>
      <c r="AKL1" s="38"/>
      <c r="AKM1" s="38"/>
      <c r="AKN1" s="38"/>
      <c r="AKO1" s="38"/>
      <c r="AKP1" s="38"/>
      <c r="AKQ1" s="38"/>
      <c r="AKR1" s="38"/>
      <c r="AKS1" s="38"/>
      <c r="AKT1" s="38"/>
      <c r="AKU1" s="38"/>
      <c r="AKV1" s="38"/>
      <c r="AKW1" s="38"/>
      <c r="AKX1" s="38"/>
      <c r="AKY1" s="38"/>
      <c r="AKZ1" s="38"/>
      <c r="ALA1" s="38"/>
      <c r="ALB1" s="38"/>
      <c r="ALC1" s="38"/>
      <c r="ALD1" s="38"/>
      <c r="ALE1" s="38"/>
      <c r="ALF1" s="38"/>
      <c r="ALG1" s="38"/>
      <c r="ALH1" s="38"/>
      <c r="ALI1" s="38"/>
      <c r="ALJ1" s="38"/>
      <c r="ALK1" s="38"/>
      <c r="ALL1" s="38"/>
      <c r="ALM1" s="38"/>
      <c r="ALN1" s="38"/>
      <c r="ALO1" s="38"/>
      <c r="ALP1" s="38"/>
      <c r="ALQ1" s="38"/>
      <c r="ALR1" s="38"/>
      <c r="ALS1" s="38"/>
      <c r="ALT1" s="38"/>
      <c r="ALU1" s="38"/>
      <c r="ALV1" s="38"/>
      <c r="ALW1" s="38"/>
      <c r="ALX1" s="38"/>
      <c r="ALY1" s="38"/>
      <c r="ALZ1" s="38"/>
      <c r="AMA1" s="38"/>
      <c r="AMB1" s="38"/>
      <c r="AMC1" s="38"/>
      <c r="AMD1" s="38"/>
      <c r="AME1" s="38"/>
      <c r="AMF1" s="38"/>
      <c r="AMG1" s="38"/>
      <c r="AMH1" s="38"/>
      <c r="AMI1" s="38"/>
      <c r="AMJ1" s="38"/>
      <c r="AMK1" s="38"/>
      <c r="AML1" s="38"/>
      <c r="AMM1" s="38"/>
      <c r="AMN1" s="38"/>
      <c r="AMO1" s="38"/>
      <c r="AMP1" s="38"/>
      <c r="AMQ1" s="38"/>
      <c r="AMR1" s="38"/>
      <c r="AMS1" s="38"/>
      <c r="AMT1" s="38"/>
      <c r="AMU1" s="38"/>
      <c r="AMV1" s="38"/>
      <c r="AMW1" s="38"/>
      <c r="AMX1" s="38"/>
      <c r="AMY1" s="38"/>
      <c r="AMZ1" s="38"/>
      <c r="ANA1" s="38"/>
      <c r="ANB1" s="38"/>
      <c r="ANC1" s="38"/>
      <c r="AND1" s="38"/>
      <c r="ANE1" s="38"/>
      <c r="ANF1" s="38"/>
      <c r="ANG1" s="38"/>
      <c r="ANH1" s="38"/>
      <c r="ANI1" s="38"/>
      <c r="ANJ1" s="38"/>
      <c r="ANK1" s="38"/>
      <c r="ANL1" s="38"/>
      <c r="ANM1" s="38"/>
      <c r="ANN1" s="38"/>
      <c r="ANO1" s="38"/>
      <c r="ANP1" s="38"/>
      <c r="ANQ1" s="38"/>
      <c r="ANR1" s="38"/>
      <c r="ANS1" s="38"/>
      <c r="ANT1" s="38"/>
      <c r="ANU1" s="38"/>
      <c r="ANV1" s="38"/>
      <c r="ANW1" s="38"/>
      <c r="ANX1" s="38"/>
      <c r="ANY1" s="38"/>
      <c r="ANZ1" s="38"/>
      <c r="AOA1" s="38"/>
      <c r="AOB1" s="38"/>
      <c r="AOC1" s="38"/>
      <c r="AOD1" s="38"/>
      <c r="AOE1" s="38"/>
      <c r="AOF1" s="38"/>
      <c r="AOG1" s="38"/>
      <c r="AOH1" s="38"/>
      <c r="AOI1" s="38"/>
      <c r="AOJ1" s="38"/>
      <c r="AOK1" s="38"/>
      <c r="AOL1" s="38"/>
      <c r="AOM1" s="38"/>
      <c r="AON1" s="38"/>
      <c r="AOO1" s="38"/>
      <c r="AOP1" s="38"/>
      <c r="AOQ1" s="38"/>
      <c r="AOR1" s="38"/>
      <c r="AOS1" s="38"/>
      <c r="AOT1" s="38"/>
      <c r="AOU1" s="38"/>
      <c r="AOV1" s="38"/>
      <c r="AOW1" s="38"/>
      <c r="AOX1" s="38"/>
      <c r="AOY1" s="38"/>
      <c r="AOZ1" s="38"/>
      <c r="APA1" s="38"/>
      <c r="APB1" s="38"/>
      <c r="APC1" s="38"/>
      <c r="APD1" s="38"/>
      <c r="APE1" s="38"/>
      <c r="APF1" s="38"/>
      <c r="APG1" s="38"/>
      <c r="APH1" s="38"/>
      <c r="API1" s="38"/>
      <c r="APJ1" s="38"/>
      <c r="APK1" s="38"/>
      <c r="APL1" s="38"/>
      <c r="APM1" s="38"/>
      <c r="APN1" s="38"/>
      <c r="APO1" s="38"/>
      <c r="APP1" s="38"/>
      <c r="APQ1" s="38"/>
      <c r="APR1" s="38"/>
      <c r="APS1" s="38"/>
      <c r="APT1" s="38"/>
      <c r="APU1" s="38"/>
      <c r="APV1" s="38"/>
      <c r="APW1" s="38"/>
      <c r="APX1" s="38"/>
      <c r="APY1" s="38"/>
      <c r="APZ1" s="38"/>
      <c r="AQA1" s="38"/>
      <c r="AQB1" s="38"/>
      <c r="AQC1" s="38"/>
      <c r="AQD1" s="38"/>
      <c r="AQE1" s="38"/>
      <c r="AQF1" s="38"/>
      <c r="AQG1" s="38"/>
      <c r="AQH1" s="38"/>
      <c r="AQI1" s="38"/>
      <c r="AQJ1" s="38"/>
      <c r="AQK1" s="38"/>
      <c r="AQL1" s="38"/>
      <c r="AQM1" s="38"/>
      <c r="AQN1" s="38"/>
      <c r="AQO1" s="38"/>
      <c r="AQP1" s="38"/>
      <c r="AQQ1" s="38"/>
      <c r="AQR1" s="38"/>
      <c r="AQS1" s="38"/>
      <c r="AQT1" s="38"/>
      <c r="AQU1" s="38"/>
      <c r="AQV1" s="38"/>
      <c r="AQW1" s="38"/>
      <c r="AQX1" s="38"/>
      <c r="AQY1" s="38"/>
      <c r="AQZ1" s="38"/>
      <c r="ARA1" s="38"/>
      <c r="ARB1" s="38"/>
      <c r="ARC1" s="38"/>
      <c r="ARD1" s="38"/>
      <c r="ARE1" s="38"/>
      <c r="ARF1" s="38"/>
      <c r="ARG1" s="38"/>
      <c r="ARH1" s="38"/>
      <c r="ARI1" s="38"/>
      <c r="ARJ1" s="38"/>
      <c r="ARK1" s="38"/>
      <c r="ARL1" s="38"/>
      <c r="ARM1" s="38"/>
      <c r="ARN1" s="38"/>
      <c r="ARO1" s="38"/>
      <c r="ARP1" s="38"/>
      <c r="ARQ1" s="38"/>
      <c r="ARR1" s="38"/>
      <c r="ARS1" s="38"/>
      <c r="ART1" s="38"/>
      <c r="ARU1" s="38"/>
      <c r="ARV1" s="38"/>
      <c r="ARW1" s="38"/>
      <c r="ARX1" s="38"/>
      <c r="ARY1" s="38"/>
      <c r="ARZ1" s="38"/>
      <c r="ASA1" s="38"/>
      <c r="ASB1" s="38"/>
      <c r="ASC1" s="38"/>
      <c r="ASD1" s="38"/>
      <c r="ASE1" s="38"/>
      <c r="ASF1" s="38"/>
      <c r="ASG1" s="38"/>
      <c r="ASH1" s="38"/>
      <c r="ASI1" s="38"/>
      <c r="ASJ1" s="38"/>
      <c r="ASK1" s="38"/>
      <c r="ASL1" s="38"/>
      <c r="ASM1" s="38"/>
      <c r="ASN1" s="38"/>
      <c r="ASO1" s="38"/>
      <c r="ASP1" s="38"/>
      <c r="ASQ1" s="38"/>
      <c r="ASR1" s="38"/>
      <c r="ASS1" s="38"/>
      <c r="AST1" s="38"/>
      <c r="ASU1" s="38"/>
      <c r="ASV1" s="38"/>
      <c r="ASW1" s="38"/>
      <c r="ASX1" s="38"/>
      <c r="ASY1" s="38"/>
      <c r="ASZ1" s="38"/>
      <c r="ATA1" s="38"/>
      <c r="ATB1" s="38"/>
      <c r="ATC1" s="38"/>
      <c r="ATD1" s="38"/>
      <c r="ATE1" s="38"/>
      <c r="ATF1" s="38"/>
      <c r="ATG1" s="38"/>
      <c r="ATH1" s="38"/>
      <c r="ATI1" s="38"/>
      <c r="ATJ1" s="38"/>
      <c r="ATK1" s="38"/>
      <c r="ATL1" s="38"/>
      <c r="ATM1" s="38"/>
      <c r="ATN1" s="38"/>
      <c r="ATO1" s="38"/>
      <c r="ATP1" s="38"/>
      <c r="ATQ1" s="38"/>
      <c r="ATR1" s="38"/>
      <c r="ATS1" s="38"/>
      <c r="ATT1" s="38"/>
      <c r="ATU1" s="38"/>
      <c r="ATV1" s="38"/>
      <c r="ATW1" s="38"/>
      <c r="ATX1" s="38"/>
      <c r="ATY1" s="38"/>
      <c r="ATZ1" s="38"/>
      <c r="AUA1" s="38"/>
      <c r="AUB1" s="38"/>
      <c r="AUC1" s="38"/>
      <c r="AUD1" s="38"/>
      <c r="AUE1" s="38"/>
      <c r="AUF1" s="38"/>
      <c r="AUG1" s="38"/>
      <c r="AUH1" s="38"/>
      <c r="AUI1" s="38"/>
      <c r="AUJ1" s="38"/>
      <c r="AUK1" s="38"/>
      <c r="AUL1" s="38"/>
      <c r="AUM1" s="38"/>
      <c r="AUN1" s="38"/>
      <c r="AUO1" s="38"/>
      <c r="AUP1" s="38"/>
      <c r="AUQ1" s="38"/>
      <c r="AUR1" s="38"/>
      <c r="AUS1" s="38"/>
      <c r="AUT1" s="38"/>
      <c r="AUU1" s="38"/>
      <c r="AUV1" s="38"/>
      <c r="AUW1" s="38"/>
      <c r="AUX1" s="38"/>
      <c r="AUY1" s="38"/>
      <c r="AUZ1" s="38"/>
      <c r="AVA1" s="38"/>
      <c r="AVB1" s="38"/>
      <c r="AVC1" s="38"/>
      <c r="AVD1" s="38"/>
      <c r="AVE1" s="38"/>
      <c r="AVF1" s="38"/>
      <c r="AVG1" s="38"/>
      <c r="AVH1" s="38"/>
      <c r="AVI1" s="38"/>
      <c r="AVJ1" s="38"/>
      <c r="AVK1" s="38"/>
      <c r="AVL1" s="38"/>
      <c r="AVM1" s="38"/>
      <c r="AVN1" s="38"/>
      <c r="AVO1" s="38"/>
      <c r="AVP1" s="38"/>
      <c r="AVQ1" s="38"/>
      <c r="AVR1" s="38"/>
      <c r="AVS1" s="38"/>
      <c r="AVT1" s="38"/>
      <c r="AVU1" s="38"/>
      <c r="AVV1" s="38"/>
      <c r="AVW1" s="38"/>
      <c r="AVX1" s="38"/>
      <c r="AVY1" s="38"/>
      <c r="AVZ1" s="38"/>
      <c r="AWA1" s="38"/>
      <c r="AWB1" s="38"/>
      <c r="AWC1" s="38"/>
      <c r="AWD1" s="38"/>
      <c r="AWE1" s="38"/>
      <c r="AWF1" s="38"/>
      <c r="AWG1" s="38"/>
      <c r="AWH1" s="38"/>
      <c r="AWI1" s="38"/>
      <c r="AWJ1" s="38"/>
      <c r="AWK1" s="38"/>
      <c r="AWL1" s="38"/>
      <c r="AWM1" s="38"/>
      <c r="AWN1" s="38"/>
      <c r="AWO1" s="38"/>
      <c r="AWP1" s="38"/>
      <c r="AWQ1" s="38"/>
      <c r="AWR1" s="38"/>
      <c r="AWS1" s="38"/>
      <c r="AWT1" s="38"/>
      <c r="AWU1" s="38"/>
      <c r="AWV1" s="38"/>
      <c r="AWW1" s="38"/>
      <c r="AWX1" s="38"/>
      <c r="AWY1" s="38"/>
      <c r="AWZ1" s="38"/>
      <c r="AXA1" s="38"/>
      <c r="AXB1" s="38"/>
      <c r="AXC1" s="38"/>
      <c r="AXD1" s="38"/>
      <c r="AXE1" s="38"/>
      <c r="AXF1" s="38"/>
      <c r="AXG1" s="38"/>
      <c r="AXH1" s="38"/>
      <c r="AXI1" s="38"/>
      <c r="AXJ1" s="38"/>
      <c r="AXK1" s="38"/>
      <c r="AXL1" s="38"/>
      <c r="AXM1" s="38"/>
      <c r="AXN1" s="38"/>
      <c r="AXO1" s="38"/>
      <c r="AXP1" s="38"/>
      <c r="AXQ1" s="38"/>
      <c r="AXR1" s="38"/>
      <c r="AXS1" s="38"/>
      <c r="AXT1" s="38"/>
      <c r="AXU1" s="38"/>
      <c r="AXV1" s="38"/>
      <c r="AXW1" s="38"/>
      <c r="AXX1" s="38"/>
      <c r="AXY1" s="38"/>
      <c r="AXZ1" s="38"/>
      <c r="AYA1" s="38"/>
      <c r="AYB1" s="38"/>
      <c r="AYC1" s="38"/>
      <c r="AYD1" s="38"/>
      <c r="AYE1" s="38"/>
      <c r="AYF1" s="38"/>
      <c r="AYG1" s="38"/>
      <c r="AYH1" s="38"/>
      <c r="AYI1" s="38"/>
      <c r="AYJ1" s="38"/>
      <c r="AYK1" s="38"/>
      <c r="AYL1" s="38"/>
      <c r="AYM1" s="38"/>
      <c r="AYN1" s="38"/>
      <c r="AYO1" s="38"/>
      <c r="AYP1" s="38"/>
      <c r="AYQ1" s="38"/>
      <c r="AYR1" s="38"/>
      <c r="AYS1" s="38"/>
      <c r="AYT1" s="38"/>
      <c r="AYU1" s="38"/>
      <c r="AYV1" s="38"/>
      <c r="AYW1" s="38"/>
      <c r="AYX1" s="38"/>
      <c r="AYY1" s="38"/>
      <c r="AYZ1" s="38"/>
      <c r="AZA1" s="38"/>
      <c r="AZB1" s="38"/>
      <c r="AZC1" s="38"/>
      <c r="AZD1" s="38"/>
      <c r="AZE1" s="38"/>
      <c r="AZF1" s="38"/>
      <c r="AZG1" s="38"/>
      <c r="AZH1" s="38"/>
      <c r="AZI1" s="38"/>
      <c r="AZJ1" s="38"/>
      <c r="AZK1" s="38"/>
      <c r="AZL1" s="38"/>
      <c r="AZM1" s="38"/>
      <c r="AZN1" s="38"/>
      <c r="AZO1" s="38"/>
      <c r="AZP1" s="38"/>
      <c r="AZQ1" s="38"/>
      <c r="AZR1" s="38"/>
      <c r="AZS1" s="38"/>
      <c r="AZT1" s="38"/>
      <c r="AZU1" s="38"/>
      <c r="AZV1" s="38"/>
      <c r="AZW1" s="38"/>
      <c r="AZX1" s="38"/>
      <c r="AZY1" s="38"/>
      <c r="AZZ1" s="38"/>
      <c r="BAA1" s="38"/>
      <c r="BAB1" s="38"/>
      <c r="BAC1" s="38"/>
      <c r="BAD1" s="38"/>
      <c r="BAE1" s="38"/>
      <c r="BAF1" s="38"/>
      <c r="BAG1" s="38"/>
      <c r="BAH1" s="38"/>
      <c r="BAI1" s="38"/>
      <c r="BAJ1" s="38"/>
      <c r="BAK1" s="38"/>
      <c r="BAL1" s="38"/>
      <c r="BAM1" s="38"/>
      <c r="BAN1" s="38"/>
      <c r="BAO1" s="38"/>
      <c r="BAP1" s="38"/>
      <c r="BAQ1" s="38"/>
      <c r="BAR1" s="38"/>
      <c r="BAS1" s="38"/>
      <c r="BAT1" s="38"/>
      <c r="BAU1" s="38"/>
      <c r="BAV1" s="38"/>
      <c r="BAW1" s="38"/>
      <c r="BAX1" s="38"/>
      <c r="BAY1" s="38"/>
      <c r="BAZ1" s="38"/>
      <c r="BBA1" s="38"/>
      <c r="BBB1" s="38"/>
      <c r="BBC1" s="38"/>
      <c r="BBD1" s="38"/>
      <c r="BBE1" s="38"/>
      <c r="BBF1" s="38"/>
      <c r="BBG1" s="38"/>
      <c r="BBH1" s="38"/>
      <c r="BBI1" s="38"/>
      <c r="BBJ1" s="38"/>
      <c r="BBK1" s="38"/>
      <c r="BBL1" s="38"/>
      <c r="BBM1" s="38"/>
      <c r="BBN1" s="38"/>
      <c r="BBO1" s="38"/>
      <c r="BBP1" s="38"/>
      <c r="BBQ1" s="38"/>
      <c r="BBR1" s="38"/>
      <c r="BBS1" s="38"/>
      <c r="BBT1" s="38"/>
      <c r="BBU1" s="38"/>
      <c r="BBV1" s="38"/>
      <c r="BBW1" s="38"/>
      <c r="BBX1" s="38"/>
      <c r="BBY1" s="38"/>
      <c r="BBZ1" s="38"/>
      <c r="BCA1" s="38"/>
      <c r="BCB1" s="38"/>
      <c r="BCC1" s="38"/>
      <c r="BCD1" s="38"/>
      <c r="BCE1" s="38"/>
      <c r="BCF1" s="38"/>
      <c r="BCG1" s="38"/>
      <c r="BCH1" s="38"/>
      <c r="BCI1" s="38"/>
      <c r="BCJ1" s="38"/>
      <c r="BCK1" s="38"/>
      <c r="BCL1" s="38"/>
      <c r="BCM1" s="38"/>
      <c r="BCN1" s="38"/>
      <c r="BCO1" s="38"/>
      <c r="BCP1" s="38"/>
      <c r="BCQ1" s="38"/>
      <c r="BCR1" s="38"/>
      <c r="BCS1" s="38"/>
      <c r="BCT1" s="38"/>
      <c r="BCU1" s="38"/>
      <c r="BCV1" s="38"/>
      <c r="BCW1" s="38"/>
      <c r="BCX1" s="38"/>
      <c r="BCY1" s="38"/>
      <c r="BCZ1" s="38"/>
      <c r="BDA1" s="38"/>
      <c r="BDB1" s="38"/>
      <c r="BDC1" s="38"/>
      <c r="BDD1" s="38"/>
      <c r="BDE1" s="38"/>
      <c r="BDF1" s="38"/>
      <c r="BDG1" s="38"/>
      <c r="BDH1" s="38"/>
      <c r="BDI1" s="38"/>
      <c r="BDJ1" s="38"/>
      <c r="BDK1" s="38"/>
      <c r="BDL1" s="38"/>
      <c r="BDM1" s="38"/>
      <c r="BDN1" s="38"/>
      <c r="BDO1" s="38"/>
      <c r="BDP1" s="38"/>
      <c r="BDQ1" s="38"/>
      <c r="BDR1" s="38"/>
      <c r="BDS1" s="38"/>
      <c r="BDT1" s="38"/>
      <c r="BDU1" s="38"/>
      <c r="BDV1" s="38"/>
      <c r="BDW1" s="38"/>
      <c r="BDX1" s="38"/>
      <c r="BDY1" s="38"/>
      <c r="BDZ1" s="38"/>
      <c r="BEA1" s="38"/>
      <c r="BEB1" s="38"/>
      <c r="BEC1" s="38"/>
      <c r="BED1" s="38"/>
      <c r="BEE1" s="38"/>
      <c r="BEF1" s="38"/>
      <c r="BEG1" s="38"/>
      <c r="BEH1" s="38"/>
      <c r="BEI1" s="38"/>
      <c r="BEJ1" s="38"/>
      <c r="BEK1" s="38"/>
      <c r="BEL1" s="38"/>
      <c r="BEM1" s="38"/>
      <c r="BEN1" s="38"/>
      <c r="BEO1" s="38"/>
      <c r="BEP1" s="38"/>
      <c r="BEQ1" s="38"/>
      <c r="BER1" s="38"/>
      <c r="BES1" s="38"/>
      <c r="BET1" s="38"/>
      <c r="BEU1" s="38"/>
      <c r="BEV1" s="38"/>
      <c r="BEW1" s="38"/>
      <c r="BEX1" s="38"/>
      <c r="BEY1" s="38"/>
      <c r="BEZ1" s="38"/>
      <c r="BFA1" s="38"/>
      <c r="BFB1" s="38"/>
      <c r="BFC1" s="38"/>
      <c r="BFD1" s="38"/>
      <c r="BFE1" s="38"/>
      <c r="BFF1" s="38"/>
      <c r="BFG1" s="38"/>
      <c r="BFH1" s="38"/>
      <c r="BFI1" s="38"/>
      <c r="BFJ1" s="38"/>
      <c r="BFK1" s="38"/>
      <c r="BFL1" s="38"/>
      <c r="BFM1" s="38"/>
      <c r="BFN1" s="38"/>
      <c r="BFO1" s="38"/>
      <c r="BFP1" s="38"/>
      <c r="BFQ1" s="38"/>
      <c r="BFR1" s="38"/>
      <c r="BFS1" s="38"/>
      <c r="BFT1" s="38"/>
      <c r="BFU1" s="38"/>
      <c r="BFV1" s="38"/>
      <c r="BFW1" s="38"/>
      <c r="BFX1" s="38"/>
      <c r="BFY1" s="38"/>
      <c r="BFZ1" s="38"/>
      <c r="BGA1" s="38"/>
      <c r="BGB1" s="38"/>
      <c r="BGC1" s="38"/>
      <c r="BGD1" s="38"/>
      <c r="BGE1" s="38"/>
      <c r="BGF1" s="38"/>
      <c r="BGG1" s="38"/>
      <c r="BGH1" s="38"/>
      <c r="BGI1" s="38"/>
      <c r="BGJ1" s="38"/>
      <c r="BGK1" s="38"/>
      <c r="BGL1" s="38"/>
      <c r="BGM1" s="38"/>
      <c r="BGN1" s="38"/>
      <c r="BGO1" s="38"/>
      <c r="BGP1" s="38"/>
      <c r="BGQ1" s="38"/>
      <c r="BGR1" s="38"/>
      <c r="BGS1" s="38"/>
      <c r="BGT1" s="38"/>
      <c r="BGU1" s="38"/>
      <c r="BGV1" s="38"/>
      <c r="BGW1" s="38"/>
      <c r="BGX1" s="38"/>
      <c r="BGY1" s="38"/>
      <c r="BGZ1" s="38"/>
      <c r="BHA1" s="38"/>
      <c r="BHB1" s="38"/>
      <c r="BHC1" s="38"/>
      <c r="BHD1" s="38"/>
      <c r="BHE1" s="38"/>
      <c r="BHF1" s="38"/>
      <c r="BHG1" s="38"/>
      <c r="BHH1" s="38"/>
      <c r="BHI1" s="38"/>
      <c r="BHJ1" s="38"/>
      <c r="BHK1" s="38"/>
      <c r="BHL1" s="38"/>
      <c r="BHM1" s="38"/>
      <c r="BHN1" s="38"/>
      <c r="BHO1" s="38"/>
      <c r="BHP1" s="38"/>
      <c r="BHQ1" s="38"/>
      <c r="BHR1" s="38"/>
      <c r="BHS1" s="38"/>
      <c r="BHT1" s="38"/>
      <c r="BHU1" s="38"/>
      <c r="BHV1" s="38"/>
      <c r="BHW1" s="38"/>
      <c r="BHX1" s="38"/>
      <c r="BHY1" s="38"/>
      <c r="BHZ1" s="38"/>
      <c r="BIA1" s="38"/>
      <c r="BIB1" s="38"/>
      <c r="BIC1" s="38"/>
      <c r="BID1" s="38"/>
      <c r="BIE1" s="38"/>
      <c r="BIF1" s="38"/>
      <c r="BIG1" s="38"/>
      <c r="BIH1" s="38"/>
      <c r="BII1" s="38"/>
      <c r="BIJ1" s="38"/>
      <c r="BIK1" s="38"/>
      <c r="BIL1" s="38"/>
      <c r="BIM1" s="38"/>
      <c r="BIN1" s="38"/>
      <c r="BIO1" s="38"/>
      <c r="BIP1" s="38"/>
      <c r="BIQ1" s="38"/>
      <c r="BIR1" s="38"/>
      <c r="BIS1" s="38"/>
      <c r="BIT1" s="38"/>
      <c r="BIU1" s="38"/>
      <c r="BIV1" s="38"/>
      <c r="BIW1" s="38"/>
      <c r="BIX1" s="38"/>
      <c r="BIY1" s="38"/>
      <c r="BIZ1" s="38"/>
      <c r="BJA1" s="38"/>
      <c r="BJB1" s="38"/>
      <c r="BJC1" s="38"/>
      <c r="BJD1" s="38"/>
      <c r="BJE1" s="38"/>
      <c r="BJF1" s="38"/>
      <c r="BJG1" s="38"/>
      <c r="BJH1" s="38"/>
      <c r="BJI1" s="38"/>
      <c r="BJJ1" s="38"/>
      <c r="BJK1" s="38"/>
      <c r="BJL1" s="38"/>
      <c r="BJM1" s="38"/>
      <c r="BJN1" s="38"/>
      <c r="BJO1" s="38"/>
      <c r="BJP1" s="38"/>
      <c r="BJQ1" s="38"/>
      <c r="BJR1" s="38"/>
      <c r="BJS1" s="38"/>
      <c r="BJT1" s="38"/>
      <c r="BJU1" s="38"/>
      <c r="BJV1" s="38"/>
      <c r="BJW1" s="38"/>
      <c r="BJX1" s="38"/>
      <c r="BJY1" s="38"/>
      <c r="BJZ1" s="38"/>
      <c r="BKA1" s="38"/>
      <c r="BKB1" s="38"/>
      <c r="BKC1" s="38"/>
      <c r="BKD1" s="38"/>
      <c r="BKE1" s="38"/>
      <c r="BKF1" s="38"/>
      <c r="BKG1" s="38"/>
      <c r="BKH1" s="38"/>
      <c r="BKI1" s="38"/>
      <c r="BKJ1" s="38"/>
      <c r="BKK1" s="38"/>
      <c r="BKL1" s="38"/>
      <c r="BKM1" s="38"/>
      <c r="BKN1" s="38"/>
      <c r="BKO1" s="38"/>
      <c r="BKP1" s="38"/>
      <c r="BKQ1" s="38"/>
      <c r="BKR1" s="38"/>
      <c r="BKS1" s="38"/>
      <c r="BKT1" s="38"/>
      <c r="BKU1" s="38"/>
      <c r="BKV1" s="38"/>
      <c r="BKW1" s="38"/>
      <c r="BKX1" s="38"/>
      <c r="BKY1" s="38"/>
      <c r="BKZ1" s="38"/>
      <c r="BLA1" s="38"/>
      <c r="BLB1" s="38"/>
      <c r="BLC1" s="38"/>
      <c r="BLD1" s="38"/>
      <c r="BLE1" s="38"/>
      <c r="BLF1" s="38"/>
      <c r="BLG1" s="38"/>
      <c r="BLH1" s="38"/>
      <c r="BLI1" s="38"/>
      <c r="BLJ1" s="38"/>
      <c r="BLK1" s="38"/>
      <c r="BLL1" s="38"/>
      <c r="BLM1" s="38"/>
      <c r="BLN1" s="38"/>
      <c r="BLO1" s="38"/>
      <c r="BLP1" s="38"/>
      <c r="BLQ1" s="38"/>
      <c r="BLR1" s="38"/>
      <c r="BLS1" s="38"/>
      <c r="BLT1" s="38"/>
      <c r="BLU1" s="38"/>
      <c r="BLV1" s="38"/>
      <c r="BLW1" s="38"/>
      <c r="BLX1" s="38"/>
      <c r="BLY1" s="38"/>
      <c r="BLZ1" s="38"/>
      <c r="BMA1" s="38"/>
      <c r="BMB1" s="38"/>
      <c r="BMC1" s="38"/>
      <c r="BMD1" s="38"/>
      <c r="BME1" s="38"/>
      <c r="BMF1" s="38"/>
      <c r="BMG1" s="38"/>
      <c r="BMH1" s="38"/>
      <c r="BMI1" s="38"/>
      <c r="BMJ1" s="38"/>
      <c r="BMK1" s="38"/>
      <c r="BML1" s="38"/>
      <c r="BMM1" s="38"/>
      <c r="BMN1" s="38"/>
      <c r="BMO1" s="38"/>
      <c r="BMP1" s="38"/>
      <c r="BMQ1" s="38"/>
      <c r="BMR1" s="38"/>
      <c r="BMS1" s="38"/>
      <c r="BMT1" s="38"/>
      <c r="BMU1" s="38"/>
      <c r="BMV1" s="38"/>
      <c r="BMW1" s="38"/>
      <c r="BMX1" s="38"/>
      <c r="BMY1" s="38"/>
      <c r="BMZ1" s="38"/>
      <c r="BNA1" s="38"/>
      <c r="BNB1" s="38"/>
      <c r="BNC1" s="38"/>
      <c r="BND1" s="38"/>
      <c r="BNE1" s="38"/>
      <c r="BNF1" s="38"/>
      <c r="BNG1" s="38"/>
      <c r="BNH1" s="38"/>
      <c r="BNI1" s="38"/>
      <c r="BNJ1" s="38"/>
      <c r="BNK1" s="38"/>
      <c r="BNL1" s="38"/>
      <c r="BNM1" s="38"/>
      <c r="BNN1" s="38"/>
      <c r="BNO1" s="38"/>
      <c r="BNP1" s="38"/>
      <c r="BNQ1" s="38"/>
      <c r="BNR1" s="38"/>
      <c r="BNS1" s="38"/>
      <c r="BNT1" s="38"/>
      <c r="BNU1" s="38"/>
      <c r="BNV1" s="38"/>
      <c r="BNW1" s="38"/>
      <c r="BNX1" s="38"/>
      <c r="BNY1" s="38"/>
      <c r="BNZ1" s="38"/>
      <c r="BOA1" s="38"/>
      <c r="BOB1" s="38"/>
      <c r="BOC1" s="38"/>
      <c r="BOD1" s="38"/>
      <c r="BOE1" s="38"/>
      <c r="BOF1" s="38"/>
      <c r="BOG1" s="38"/>
      <c r="BOH1" s="38"/>
      <c r="BOI1" s="38"/>
      <c r="BOJ1" s="38"/>
      <c r="BOK1" s="38"/>
      <c r="BOL1" s="38"/>
      <c r="BOM1" s="38"/>
      <c r="BON1" s="38"/>
      <c r="BOO1" s="38"/>
      <c r="BOP1" s="38"/>
      <c r="BOQ1" s="38"/>
      <c r="BOR1" s="38"/>
      <c r="BOS1" s="38"/>
      <c r="BOT1" s="38"/>
      <c r="BOU1" s="38"/>
      <c r="BOV1" s="38"/>
      <c r="BOW1" s="38"/>
      <c r="BOX1" s="38"/>
      <c r="BOY1" s="38"/>
      <c r="BOZ1" s="38"/>
      <c r="BPA1" s="38"/>
      <c r="BPB1" s="38"/>
      <c r="BPC1" s="38"/>
      <c r="BPD1" s="38"/>
      <c r="BPE1" s="38"/>
      <c r="BPF1" s="38"/>
      <c r="BPG1" s="38"/>
      <c r="BPH1" s="38"/>
      <c r="BPI1" s="38"/>
      <c r="BPJ1" s="38"/>
      <c r="BPK1" s="38"/>
      <c r="BPL1" s="38"/>
      <c r="BPM1" s="38"/>
      <c r="BPN1" s="38"/>
      <c r="BPO1" s="38"/>
      <c r="BPP1" s="38"/>
      <c r="BPQ1" s="38"/>
      <c r="BPR1" s="38"/>
      <c r="BPS1" s="38"/>
      <c r="BPT1" s="38"/>
      <c r="BPU1" s="38"/>
      <c r="BPV1" s="38"/>
      <c r="BPW1" s="38"/>
      <c r="BPX1" s="38"/>
      <c r="BPY1" s="38"/>
      <c r="BPZ1" s="38"/>
      <c r="BQA1" s="38"/>
      <c r="BQB1" s="38"/>
      <c r="BQC1" s="38"/>
      <c r="BQD1" s="38"/>
      <c r="BQE1" s="38"/>
      <c r="BQF1" s="38"/>
      <c r="BQG1" s="38"/>
      <c r="BQH1" s="38"/>
      <c r="BQI1" s="38"/>
      <c r="BQJ1" s="38"/>
      <c r="BQK1" s="38"/>
      <c r="BQL1" s="38"/>
      <c r="BQM1" s="38"/>
      <c r="BQN1" s="38"/>
      <c r="BQO1" s="38"/>
      <c r="BQP1" s="38"/>
      <c r="BQQ1" s="38"/>
      <c r="BQR1" s="38"/>
      <c r="BQS1" s="38"/>
      <c r="BQT1" s="38"/>
      <c r="BQU1" s="38"/>
      <c r="BQV1" s="38"/>
      <c r="BQW1" s="38"/>
      <c r="BQX1" s="38"/>
      <c r="BQY1" s="38"/>
      <c r="BQZ1" s="38"/>
      <c r="BRA1" s="38"/>
      <c r="BRB1" s="38"/>
      <c r="BRC1" s="38"/>
      <c r="BRD1" s="38"/>
      <c r="BRE1" s="38"/>
      <c r="BRF1" s="38"/>
      <c r="BRG1" s="38"/>
      <c r="BRH1" s="38"/>
      <c r="BRI1" s="38"/>
      <c r="BRJ1" s="38"/>
      <c r="BRK1" s="38"/>
      <c r="BRL1" s="38"/>
      <c r="BRM1" s="38"/>
      <c r="BRN1" s="38"/>
      <c r="BRO1" s="38"/>
      <c r="BRP1" s="38"/>
      <c r="BRQ1" s="38"/>
      <c r="BRR1" s="38"/>
      <c r="BRS1" s="38"/>
      <c r="BRT1" s="38"/>
      <c r="BRU1" s="38"/>
      <c r="BRV1" s="38"/>
      <c r="BRW1" s="38"/>
      <c r="BRX1" s="38"/>
      <c r="BRY1" s="38"/>
      <c r="BRZ1" s="38"/>
      <c r="BSA1" s="38"/>
      <c r="BSB1" s="38"/>
      <c r="BSC1" s="38"/>
      <c r="BSD1" s="38"/>
      <c r="BSE1" s="38"/>
      <c r="BSF1" s="38"/>
      <c r="BSG1" s="38"/>
      <c r="BSH1" s="38"/>
      <c r="BSI1" s="38"/>
      <c r="BSJ1" s="38"/>
      <c r="BSK1" s="38"/>
      <c r="BSL1" s="38"/>
      <c r="BSM1" s="38"/>
      <c r="BSN1" s="38"/>
      <c r="BSO1" s="38"/>
      <c r="BSP1" s="38"/>
      <c r="BSQ1" s="38"/>
      <c r="BSR1" s="38"/>
      <c r="BSS1" s="38"/>
      <c r="BST1" s="38"/>
      <c r="BSU1" s="38"/>
      <c r="BSV1" s="38"/>
      <c r="BSW1" s="38"/>
      <c r="BSX1" s="38"/>
      <c r="BSY1" s="38"/>
      <c r="BSZ1" s="38"/>
      <c r="BTA1" s="38"/>
      <c r="BTB1" s="38"/>
      <c r="BTC1" s="38"/>
      <c r="BTD1" s="38"/>
      <c r="BTE1" s="38"/>
      <c r="BTF1" s="38"/>
      <c r="BTG1" s="38"/>
      <c r="BTH1" s="38"/>
      <c r="BTI1" s="38"/>
      <c r="BTJ1" s="38"/>
      <c r="BTK1" s="38"/>
      <c r="BTL1" s="38"/>
      <c r="BTM1" s="38"/>
      <c r="BTN1" s="38"/>
      <c r="BTO1" s="38"/>
      <c r="BTP1" s="38"/>
      <c r="BTQ1" s="38"/>
      <c r="BTR1" s="38"/>
      <c r="BTS1" s="38"/>
      <c r="BTT1" s="38"/>
      <c r="BTU1" s="38"/>
      <c r="BTV1" s="38"/>
      <c r="BTW1" s="38"/>
      <c r="BTX1" s="38"/>
      <c r="BTY1" s="38"/>
      <c r="BTZ1" s="38"/>
      <c r="BUA1" s="38"/>
      <c r="BUB1" s="38"/>
      <c r="BUC1" s="38"/>
      <c r="BUD1" s="38"/>
      <c r="BUE1" s="38"/>
      <c r="BUF1" s="38"/>
      <c r="BUG1" s="38"/>
      <c r="BUH1" s="38"/>
      <c r="BUI1" s="38"/>
      <c r="BUJ1" s="38"/>
      <c r="BUK1" s="38"/>
      <c r="BUL1" s="38"/>
      <c r="BUM1" s="38"/>
      <c r="BUN1" s="38"/>
      <c r="BUO1" s="38"/>
      <c r="BUP1" s="38"/>
      <c r="BUQ1" s="38"/>
      <c r="BUR1" s="38"/>
      <c r="BUS1" s="38"/>
      <c r="BUT1" s="38"/>
      <c r="BUU1" s="38"/>
      <c r="BUV1" s="38"/>
      <c r="BUW1" s="38"/>
      <c r="BUX1" s="38"/>
      <c r="BUY1" s="38"/>
      <c r="BUZ1" s="38"/>
      <c r="BVA1" s="38"/>
      <c r="BVB1" s="38"/>
      <c r="BVC1" s="38"/>
      <c r="BVD1" s="38"/>
      <c r="BVE1" s="38"/>
      <c r="BVF1" s="38"/>
      <c r="BVG1" s="38"/>
      <c r="BVH1" s="38"/>
      <c r="BVI1" s="38"/>
      <c r="BVJ1" s="38"/>
      <c r="BVK1" s="38"/>
      <c r="BVL1" s="38"/>
      <c r="BVM1" s="38"/>
      <c r="BVN1" s="38"/>
      <c r="BVO1" s="38"/>
      <c r="BVP1" s="38"/>
      <c r="BVQ1" s="38"/>
      <c r="BVR1" s="38"/>
      <c r="BVS1" s="38"/>
      <c r="BVT1" s="38"/>
      <c r="BVU1" s="38"/>
      <c r="BVV1" s="38"/>
      <c r="BVW1" s="38"/>
      <c r="BVX1" s="38"/>
      <c r="BVY1" s="38"/>
      <c r="BVZ1" s="38"/>
      <c r="BWA1" s="38"/>
      <c r="BWB1" s="38"/>
      <c r="BWC1" s="38"/>
      <c r="BWD1" s="38"/>
      <c r="BWE1" s="38"/>
      <c r="BWF1" s="38"/>
      <c r="BWG1" s="38"/>
      <c r="BWH1" s="38"/>
      <c r="BWI1" s="38"/>
      <c r="BWJ1" s="38"/>
      <c r="BWK1" s="38"/>
      <c r="BWL1" s="38"/>
      <c r="BWM1" s="38"/>
      <c r="BWN1" s="38"/>
      <c r="BWO1" s="38"/>
      <c r="BWP1" s="38"/>
      <c r="BWQ1" s="38"/>
      <c r="BWR1" s="38"/>
      <c r="BWS1" s="38"/>
      <c r="BWT1" s="38"/>
      <c r="BWU1" s="38"/>
      <c r="BWV1" s="38"/>
      <c r="BWW1" s="38"/>
      <c r="BWX1" s="38"/>
      <c r="BWY1" s="38"/>
      <c r="BWZ1" s="38"/>
      <c r="BXA1" s="38"/>
      <c r="BXB1" s="38"/>
      <c r="BXC1" s="38"/>
      <c r="BXD1" s="38"/>
      <c r="BXE1" s="38"/>
      <c r="BXF1" s="38"/>
      <c r="BXG1" s="38"/>
      <c r="BXH1" s="38"/>
      <c r="BXI1" s="38"/>
      <c r="BXJ1" s="38"/>
      <c r="BXK1" s="38"/>
      <c r="BXL1" s="38"/>
      <c r="BXM1" s="38"/>
      <c r="BXN1" s="38"/>
      <c r="BXO1" s="38"/>
      <c r="BXP1" s="38"/>
      <c r="BXQ1" s="38"/>
      <c r="BXR1" s="38"/>
      <c r="BXS1" s="38"/>
      <c r="BXT1" s="38"/>
      <c r="BXU1" s="38"/>
      <c r="BXV1" s="38"/>
      <c r="BXW1" s="38"/>
      <c r="BXX1" s="38"/>
      <c r="BXY1" s="38"/>
      <c r="BXZ1" s="38"/>
      <c r="BYA1" s="38"/>
      <c r="BYB1" s="38"/>
      <c r="BYC1" s="38"/>
      <c r="BYD1" s="38"/>
      <c r="BYE1" s="38"/>
      <c r="BYF1" s="38"/>
      <c r="BYG1" s="38"/>
      <c r="BYH1" s="38"/>
      <c r="BYI1" s="38"/>
      <c r="BYJ1" s="38"/>
      <c r="BYK1" s="38"/>
      <c r="BYL1" s="38"/>
      <c r="BYM1" s="38"/>
      <c r="BYN1" s="38"/>
      <c r="BYO1" s="38"/>
      <c r="BYP1" s="38"/>
      <c r="BYQ1" s="38"/>
      <c r="BYR1" s="38"/>
      <c r="BYS1" s="38"/>
      <c r="BYT1" s="38"/>
      <c r="BYU1" s="38"/>
      <c r="BYV1" s="38"/>
      <c r="BYW1" s="38"/>
      <c r="BYX1" s="38"/>
      <c r="BYY1" s="38"/>
      <c r="BYZ1" s="38"/>
      <c r="BZA1" s="38"/>
      <c r="BZB1" s="38"/>
      <c r="BZC1" s="38"/>
      <c r="BZD1" s="38"/>
      <c r="BZE1" s="38"/>
      <c r="BZF1" s="38"/>
      <c r="BZG1" s="38"/>
      <c r="BZH1" s="38"/>
      <c r="BZI1" s="38"/>
      <c r="BZJ1" s="38"/>
      <c r="BZK1" s="38"/>
      <c r="BZL1" s="38"/>
      <c r="BZM1" s="38"/>
      <c r="BZN1" s="38"/>
      <c r="BZO1" s="38"/>
      <c r="BZP1" s="38"/>
      <c r="BZQ1" s="38"/>
      <c r="BZR1" s="38"/>
      <c r="BZS1" s="38"/>
      <c r="BZT1" s="38"/>
      <c r="BZU1" s="38"/>
      <c r="BZV1" s="38"/>
      <c r="BZW1" s="38"/>
      <c r="BZX1" s="38"/>
      <c r="BZY1" s="38"/>
      <c r="BZZ1" s="38"/>
      <c r="CAA1" s="38"/>
      <c r="CAB1" s="38"/>
      <c r="CAC1" s="38"/>
      <c r="CAD1" s="38"/>
      <c r="CAE1" s="38"/>
      <c r="CAF1" s="38"/>
      <c r="CAG1" s="38"/>
      <c r="CAH1" s="38"/>
      <c r="CAI1" s="38"/>
      <c r="CAJ1" s="38"/>
      <c r="CAK1" s="38"/>
      <c r="CAL1" s="38"/>
      <c r="CAM1" s="38"/>
      <c r="CAN1" s="38"/>
      <c r="CAO1" s="38"/>
      <c r="CAP1" s="38"/>
      <c r="CAQ1" s="38"/>
      <c r="CAR1" s="38"/>
      <c r="CAS1" s="38"/>
      <c r="CAT1" s="38"/>
      <c r="CAU1" s="38"/>
      <c r="CAV1" s="38"/>
      <c r="CAW1" s="38"/>
      <c r="CAX1" s="38"/>
      <c r="CAY1" s="38"/>
      <c r="CAZ1" s="38"/>
      <c r="CBA1" s="38"/>
      <c r="CBB1" s="38"/>
      <c r="CBC1" s="38"/>
      <c r="CBD1" s="38"/>
      <c r="CBE1" s="38"/>
      <c r="CBF1" s="38"/>
      <c r="CBG1" s="38"/>
      <c r="CBH1" s="38"/>
      <c r="CBI1" s="38"/>
      <c r="CBJ1" s="38"/>
      <c r="CBK1" s="38"/>
      <c r="CBL1" s="38"/>
      <c r="CBM1" s="38"/>
      <c r="CBN1" s="38"/>
      <c r="CBO1" s="38"/>
      <c r="CBP1" s="38"/>
      <c r="CBQ1" s="38"/>
      <c r="CBR1" s="38"/>
      <c r="CBS1" s="38"/>
      <c r="CBT1" s="38"/>
      <c r="CBU1" s="38"/>
      <c r="CBV1" s="38"/>
      <c r="CBW1" s="38"/>
      <c r="CBX1" s="38"/>
      <c r="CBY1" s="38"/>
      <c r="CBZ1" s="38"/>
      <c r="CCA1" s="38"/>
      <c r="CCB1" s="38"/>
      <c r="CCC1" s="38"/>
      <c r="CCD1" s="38"/>
      <c r="CCE1" s="38"/>
      <c r="CCF1" s="38"/>
      <c r="CCG1" s="38"/>
      <c r="CCH1" s="38"/>
      <c r="CCI1" s="38"/>
      <c r="CCJ1" s="38"/>
      <c r="CCK1" s="38"/>
      <c r="CCL1" s="38"/>
      <c r="CCM1" s="38"/>
      <c r="CCN1" s="38"/>
      <c r="CCO1" s="38"/>
      <c r="CCP1" s="38"/>
      <c r="CCQ1" s="38"/>
      <c r="CCR1" s="38"/>
      <c r="CCS1" s="38"/>
      <c r="CCT1" s="38"/>
      <c r="CCU1" s="38"/>
      <c r="CCV1" s="38"/>
      <c r="CCW1" s="38"/>
      <c r="CCX1" s="38"/>
      <c r="CCY1" s="38"/>
      <c r="CCZ1" s="38"/>
      <c r="CDA1" s="38"/>
      <c r="CDB1" s="38"/>
      <c r="CDC1" s="38"/>
      <c r="CDD1" s="38"/>
      <c r="CDE1" s="38"/>
      <c r="CDF1" s="38"/>
      <c r="CDG1" s="38"/>
      <c r="CDH1" s="38"/>
      <c r="CDI1" s="38"/>
      <c r="CDJ1" s="38"/>
      <c r="CDK1" s="38"/>
      <c r="CDL1" s="38"/>
      <c r="CDM1" s="38"/>
      <c r="CDN1" s="38"/>
      <c r="CDO1" s="38"/>
      <c r="CDP1" s="38"/>
      <c r="CDQ1" s="38"/>
      <c r="CDR1" s="38"/>
      <c r="CDS1" s="38"/>
      <c r="CDT1" s="38"/>
      <c r="CDU1" s="38"/>
      <c r="CDV1" s="38"/>
      <c r="CDW1" s="38"/>
      <c r="CDX1" s="38"/>
      <c r="CDY1" s="38"/>
      <c r="CDZ1" s="38"/>
      <c r="CEA1" s="38"/>
      <c r="CEB1" s="38"/>
      <c r="CEC1" s="38"/>
      <c r="CED1" s="38"/>
      <c r="CEE1" s="38"/>
      <c r="CEF1" s="38"/>
      <c r="CEG1" s="38"/>
      <c r="CEH1" s="38"/>
      <c r="CEI1" s="38"/>
      <c r="CEJ1" s="38"/>
      <c r="CEK1" s="38"/>
      <c r="CEL1" s="38"/>
      <c r="CEM1" s="38"/>
      <c r="CEN1" s="38"/>
      <c r="CEO1" s="38"/>
      <c r="CEP1" s="38"/>
      <c r="CEQ1" s="38"/>
      <c r="CER1" s="38"/>
      <c r="CES1" s="38"/>
      <c r="CET1" s="38"/>
      <c r="CEU1" s="38"/>
      <c r="CEV1" s="38"/>
      <c r="CEW1" s="38"/>
      <c r="CEX1" s="38"/>
      <c r="CEY1" s="38"/>
      <c r="CEZ1" s="38"/>
      <c r="CFA1" s="38"/>
      <c r="CFB1" s="38"/>
      <c r="CFC1" s="38"/>
      <c r="CFD1" s="38"/>
      <c r="CFE1" s="38"/>
      <c r="CFF1" s="38"/>
      <c r="CFG1" s="38"/>
      <c r="CFH1" s="38"/>
      <c r="CFI1" s="38"/>
      <c r="CFJ1" s="38"/>
      <c r="CFK1" s="38"/>
      <c r="CFL1" s="38"/>
      <c r="CFM1" s="38"/>
      <c r="CFN1" s="38"/>
      <c r="CFO1" s="38"/>
      <c r="CFP1" s="38"/>
      <c r="CFQ1" s="38"/>
      <c r="CFR1" s="38"/>
      <c r="CFS1" s="38"/>
      <c r="CFT1" s="38"/>
      <c r="CFU1" s="38"/>
      <c r="CFV1" s="38"/>
      <c r="CFW1" s="38"/>
      <c r="CFX1" s="38"/>
      <c r="CFY1" s="38"/>
      <c r="CFZ1" s="38"/>
      <c r="CGA1" s="38"/>
      <c r="CGB1" s="38"/>
      <c r="CGC1" s="38"/>
      <c r="CGD1" s="38"/>
      <c r="CGE1" s="38"/>
      <c r="CGF1" s="38"/>
      <c r="CGG1" s="38"/>
      <c r="CGH1" s="38"/>
      <c r="CGI1" s="38"/>
      <c r="CGJ1" s="38"/>
      <c r="CGK1" s="38"/>
      <c r="CGL1" s="38"/>
      <c r="CGM1" s="38"/>
      <c r="CGN1" s="38"/>
      <c r="CGO1" s="38"/>
      <c r="CGP1" s="38"/>
      <c r="CGQ1" s="38"/>
      <c r="CGR1" s="38"/>
      <c r="CGS1" s="38"/>
      <c r="CGT1" s="38"/>
      <c r="CGU1" s="38"/>
      <c r="CGV1" s="38"/>
      <c r="CGW1" s="38"/>
      <c r="CGX1" s="38"/>
      <c r="CGY1" s="38"/>
      <c r="CGZ1" s="38"/>
      <c r="CHA1" s="38"/>
      <c r="CHB1" s="38"/>
      <c r="CHC1" s="38"/>
      <c r="CHD1" s="38"/>
      <c r="CHE1" s="38"/>
      <c r="CHF1" s="38"/>
      <c r="CHG1" s="38"/>
      <c r="CHH1" s="38"/>
      <c r="CHI1" s="38"/>
      <c r="CHJ1" s="38"/>
      <c r="CHK1" s="38"/>
      <c r="CHL1" s="38"/>
      <c r="CHM1" s="38"/>
      <c r="CHN1" s="38"/>
      <c r="CHO1" s="38"/>
      <c r="CHP1" s="38"/>
      <c r="CHQ1" s="38"/>
      <c r="CHR1" s="38"/>
      <c r="CHS1" s="38"/>
      <c r="CHT1" s="38"/>
      <c r="CHU1" s="38"/>
      <c r="CHV1" s="38"/>
      <c r="CHW1" s="38"/>
      <c r="CHX1" s="38"/>
      <c r="CHY1" s="38"/>
      <c r="CHZ1" s="38"/>
      <c r="CIA1" s="38"/>
      <c r="CIB1" s="38"/>
      <c r="CIC1" s="38"/>
      <c r="CID1" s="38"/>
      <c r="CIE1" s="38"/>
      <c r="CIF1" s="38"/>
      <c r="CIG1" s="38"/>
      <c r="CIH1" s="38"/>
      <c r="CII1" s="38"/>
      <c r="CIJ1" s="38"/>
      <c r="CIK1" s="38"/>
      <c r="CIL1" s="38"/>
      <c r="CIM1" s="38"/>
      <c r="CIN1" s="38"/>
      <c r="CIO1" s="38"/>
      <c r="CIP1" s="38"/>
      <c r="CIQ1" s="38"/>
      <c r="CIR1" s="38"/>
      <c r="CIS1" s="38"/>
      <c r="CIT1" s="38"/>
      <c r="CIU1" s="38"/>
      <c r="CIV1" s="38"/>
      <c r="CIW1" s="38"/>
      <c r="CIX1" s="38"/>
      <c r="CIY1" s="38"/>
      <c r="CIZ1" s="38"/>
      <c r="CJA1" s="38"/>
      <c r="CJB1" s="38"/>
      <c r="CJC1" s="38"/>
      <c r="CJD1" s="38"/>
      <c r="CJE1" s="38"/>
      <c r="CJF1" s="38"/>
      <c r="CJG1" s="38"/>
      <c r="CJH1" s="38"/>
      <c r="CJI1" s="38"/>
      <c r="CJJ1" s="38"/>
      <c r="CJK1" s="38"/>
      <c r="CJL1" s="38"/>
      <c r="CJM1" s="38"/>
      <c r="CJN1" s="38"/>
      <c r="CJO1" s="38"/>
      <c r="CJP1" s="38"/>
      <c r="CJQ1" s="38"/>
      <c r="CJR1" s="38"/>
      <c r="CJS1" s="38"/>
      <c r="CJT1" s="38"/>
      <c r="CJU1" s="38"/>
      <c r="CJV1" s="38"/>
      <c r="CJW1" s="38"/>
      <c r="CJX1" s="38"/>
      <c r="CJY1" s="38"/>
      <c r="CJZ1" s="38"/>
      <c r="CKA1" s="38"/>
      <c r="CKB1" s="38"/>
      <c r="CKC1" s="38"/>
      <c r="CKD1" s="38"/>
      <c r="CKE1" s="38"/>
      <c r="CKF1" s="38"/>
      <c r="CKG1" s="38"/>
      <c r="CKH1" s="38"/>
      <c r="CKI1" s="38"/>
      <c r="CKJ1" s="38"/>
      <c r="CKK1" s="38"/>
      <c r="CKL1" s="38"/>
      <c r="CKM1" s="38"/>
      <c r="CKN1" s="38"/>
      <c r="CKO1" s="38"/>
      <c r="CKP1" s="38"/>
      <c r="CKQ1" s="38"/>
      <c r="CKR1" s="38"/>
      <c r="CKS1" s="38"/>
      <c r="CKT1" s="38"/>
      <c r="CKU1" s="38"/>
      <c r="CKV1" s="38"/>
      <c r="CKW1" s="38"/>
      <c r="CKX1" s="38"/>
      <c r="CKY1" s="38"/>
      <c r="CKZ1" s="38"/>
      <c r="CLA1" s="38"/>
      <c r="CLB1" s="38"/>
      <c r="CLC1" s="38"/>
      <c r="CLD1" s="38"/>
      <c r="CLE1" s="38"/>
      <c r="CLF1" s="38"/>
      <c r="CLG1" s="38"/>
      <c r="CLH1" s="38"/>
      <c r="CLI1" s="38"/>
      <c r="CLJ1" s="38"/>
      <c r="CLK1" s="38"/>
      <c r="CLL1" s="38"/>
      <c r="CLM1" s="38"/>
      <c r="CLN1" s="38"/>
      <c r="CLO1" s="38"/>
      <c r="CLP1" s="38"/>
      <c r="CLQ1" s="38"/>
      <c r="CLR1" s="38"/>
      <c r="CLS1" s="38"/>
      <c r="CLT1" s="38"/>
      <c r="CLU1" s="38"/>
      <c r="CLV1" s="38"/>
      <c r="CLW1" s="38"/>
      <c r="CLX1" s="38"/>
      <c r="CLY1" s="38"/>
      <c r="CLZ1" s="38"/>
      <c r="CMA1" s="38"/>
      <c r="CMB1" s="38"/>
      <c r="CMC1" s="38"/>
      <c r="CMD1" s="38"/>
      <c r="CME1" s="38"/>
      <c r="CMF1" s="38"/>
      <c r="CMG1" s="38"/>
      <c r="CMH1" s="38"/>
      <c r="CMI1" s="38"/>
      <c r="CMJ1" s="38"/>
      <c r="CMK1" s="38"/>
      <c r="CML1" s="38"/>
      <c r="CMM1" s="38"/>
      <c r="CMN1" s="38"/>
      <c r="CMO1" s="38"/>
      <c r="CMP1" s="38"/>
      <c r="CMQ1" s="38"/>
      <c r="CMR1" s="38"/>
      <c r="CMS1" s="38"/>
      <c r="CMT1" s="38"/>
      <c r="CMU1" s="38"/>
      <c r="CMV1" s="38"/>
      <c r="CMW1" s="38"/>
      <c r="CMX1" s="38"/>
      <c r="CMY1" s="38"/>
      <c r="CMZ1" s="38"/>
      <c r="CNA1" s="38"/>
      <c r="CNB1" s="38"/>
      <c r="CNC1" s="38"/>
      <c r="CND1" s="38"/>
      <c r="CNE1" s="38"/>
      <c r="CNF1" s="38"/>
      <c r="CNG1" s="38"/>
      <c r="CNH1" s="38"/>
      <c r="CNI1" s="38"/>
      <c r="CNJ1" s="38"/>
      <c r="CNK1" s="38"/>
      <c r="CNL1" s="38"/>
      <c r="CNM1" s="38"/>
      <c r="CNN1" s="38"/>
      <c r="CNO1" s="38"/>
      <c r="CNP1" s="38"/>
      <c r="CNQ1" s="38"/>
      <c r="CNR1" s="38"/>
      <c r="CNS1" s="38"/>
      <c r="CNT1" s="38"/>
      <c r="CNU1" s="38"/>
      <c r="CNV1" s="38"/>
      <c r="CNW1" s="38"/>
      <c r="CNX1" s="38"/>
      <c r="CNY1" s="38"/>
      <c r="CNZ1" s="38"/>
      <c r="COA1" s="38"/>
      <c r="COB1" s="38"/>
      <c r="COC1" s="38"/>
      <c r="COD1" s="38"/>
      <c r="COE1" s="38"/>
      <c r="COF1" s="38"/>
      <c r="COG1" s="38"/>
      <c r="COH1" s="38"/>
      <c r="COI1" s="38"/>
      <c r="COJ1" s="38"/>
      <c r="COK1" s="38"/>
      <c r="COL1" s="38"/>
      <c r="COM1" s="38"/>
      <c r="CON1" s="38"/>
      <c r="COO1" s="38"/>
      <c r="COP1" s="38"/>
      <c r="COQ1" s="38"/>
      <c r="COR1" s="38"/>
      <c r="COS1" s="38"/>
      <c r="COT1" s="38"/>
      <c r="COU1" s="38"/>
      <c r="COV1" s="38"/>
      <c r="COW1" s="38"/>
      <c r="COX1" s="38"/>
      <c r="COY1" s="38"/>
      <c r="COZ1" s="38"/>
      <c r="CPA1" s="38"/>
      <c r="CPB1" s="38"/>
      <c r="CPC1" s="38"/>
      <c r="CPD1" s="38"/>
      <c r="CPE1" s="38"/>
      <c r="CPF1" s="38"/>
      <c r="CPG1" s="38"/>
      <c r="CPH1" s="38"/>
      <c r="CPI1" s="38"/>
      <c r="CPJ1" s="38"/>
      <c r="CPK1" s="38"/>
      <c r="CPL1" s="38"/>
      <c r="CPM1" s="38"/>
      <c r="CPN1" s="38"/>
      <c r="CPO1" s="38"/>
      <c r="CPP1" s="38"/>
      <c r="CPQ1" s="38"/>
      <c r="CPR1" s="38"/>
      <c r="CPS1" s="38"/>
      <c r="CPT1" s="38"/>
      <c r="CPU1" s="38"/>
      <c r="CPV1" s="38"/>
      <c r="CPW1" s="38"/>
      <c r="CPX1" s="38"/>
      <c r="CPY1" s="38"/>
      <c r="CPZ1" s="38"/>
      <c r="CQA1" s="38"/>
      <c r="CQB1" s="38"/>
      <c r="CQC1" s="38"/>
      <c r="CQD1" s="38"/>
      <c r="CQE1" s="38"/>
      <c r="CQF1" s="38"/>
      <c r="CQG1" s="38"/>
      <c r="CQH1" s="38"/>
      <c r="CQI1" s="38"/>
      <c r="CQJ1" s="38"/>
      <c r="CQK1" s="38"/>
      <c r="CQL1" s="38"/>
      <c r="CQM1" s="38"/>
      <c r="CQN1" s="38"/>
      <c r="CQO1" s="38"/>
      <c r="CQP1" s="38"/>
      <c r="CQQ1" s="38"/>
      <c r="CQR1" s="38"/>
      <c r="CQS1" s="38"/>
      <c r="CQT1" s="38"/>
      <c r="CQU1" s="38"/>
      <c r="CQV1" s="38"/>
      <c r="CQW1" s="38"/>
      <c r="CQX1" s="38"/>
      <c r="CQY1" s="38"/>
      <c r="CQZ1" s="38"/>
      <c r="CRA1" s="38"/>
      <c r="CRB1" s="38"/>
      <c r="CRC1" s="38"/>
      <c r="CRD1" s="38"/>
      <c r="CRE1" s="38"/>
      <c r="CRF1" s="38"/>
      <c r="CRG1" s="38"/>
      <c r="CRH1" s="38"/>
      <c r="CRI1" s="38"/>
      <c r="CRJ1" s="38"/>
      <c r="CRK1" s="38"/>
      <c r="CRL1" s="38"/>
      <c r="CRM1" s="38"/>
      <c r="CRN1" s="38"/>
      <c r="CRO1" s="38"/>
      <c r="CRP1" s="38"/>
      <c r="CRQ1" s="38"/>
      <c r="CRR1" s="38"/>
      <c r="CRS1" s="38"/>
      <c r="CRT1" s="38"/>
      <c r="CRU1" s="38"/>
      <c r="CRV1" s="38"/>
      <c r="CRW1" s="38"/>
      <c r="CRX1" s="38"/>
      <c r="CRY1" s="38"/>
      <c r="CRZ1" s="38"/>
      <c r="CSA1" s="38"/>
      <c r="CSB1" s="38"/>
      <c r="CSC1" s="38"/>
      <c r="CSD1" s="38"/>
      <c r="CSE1" s="38"/>
      <c r="CSF1" s="38"/>
      <c r="CSG1" s="38"/>
      <c r="CSH1" s="38"/>
      <c r="CSI1" s="38"/>
      <c r="CSJ1" s="38"/>
      <c r="CSK1" s="38"/>
      <c r="CSL1" s="38"/>
      <c r="CSM1" s="38"/>
      <c r="CSN1" s="38"/>
      <c r="CSO1" s="38"/>
      <c r="CSP1" s="38"/>
      <c r="CSQ1" s="38"/>
      <c r="CSR1" s="38"/>
      <c r="CSS1" s="38"/>
      <c r="CST1" s="38"/>
      <c r="CSU1" s="38"/>
      <c r="CSV1" s="38"/>
      <c r="CSW1" s="38"/>
      <c r="CSX1" s="38"/>
      <c r="CSY1" s="38"/>
      <c r="CSZ1" s="38"/>
      <c r="CTA1" s="38"/>
      <c r="CTB1" s="38"/>
      <c r="CTC1" s="38"/>
      <c r="CTD1" s="38"/>
      <c r="CTE1" s="38"/>
      <c r="CTF1" s="38"/>
      <c r="CTG1" s="38"/>
      <c r="CTH1" s="38"/>
      <c r="CTI1" s="38"/>
      <c r="CTJ1" s="38"/>
      <c r="CTK1" s="38"/>
      <c r="CTL1" s="38"/>
      <c r="CTM1" s="38"/>
      <c r="CTN1" s="38"/>
      <c r="CTO1" s="38"/>
      <c r="CTP1" s="38"/>
      <c r="CTQ1" s="38"/>
      <c r="CTR1" s="38"/>
      <c r="CTS1" s="38"/>
      <c r="CTT1" s="38"/>
      <c r="CTU1" s="38"/>
      <c r="CTV1" s="38"/>
      <c r="CTW1" s="38"/>
      <c r="CTX1" s="38"/>
      <c r="CTY1" s="38"/>
      <c r="CTZ1" s="38"/>
      <c r="CUA1" s="38"/>
      <c r="CUB1" s="38"/>
      <c r="CUC1" s="38"/>
      <c r="CUD1" s="38"/>
      <c r="CUE1" s="38"/>
      <c r="CUF1" s="38"/>
      <c r="CUG1" s="38"/>
      <c r="CUH1" s="38"/>
      <c r="CUI1" s="38"/>
      <c r="CUJ1" s="38"/>
      <c r="CUK1" s="38"/>
      <c r="CUL1" s="38"/>
      <c r="CUM1" s="38"/>
      <c r="CUN1" s="38"/>
      <c r="CUO1" s="38"/>
      <c r="CUP1" s="38"/>
      <c r="CUQ1" s="38"/>
      <c r="CUR1" s="38"/>
      <c r="CUS1" s="38"/>
      <c r="CUT1" s="38"/>
      <c r="CUU1" s="38"/>
      <c r="CUV1" s="38"/>
      <c r="CUW1" s="38"/>
      <c r="CUX1" s="38"/>
      <c r="CUY1" s="38"/>
      <c r="CUZ1" s="38"/>
      <c r="CVA1" s="38"/>
      <c r="CVB1" s="38"/>
      <c r="CVC1" s="38"/>
      <c r="CVD1" s="38"/>
      <c r="CVE1" s="38"/>
      <c r="CVF1" s="38"/>
      <c r="CVG1" s="38"/>
      <c r="CVH1" s="38"/>
      <c r="CVI1" s="38"/>
      <c r="CVJ1" s="38"/>
      <c r="CVK1" s="38"/>
      <c r="CVL1" s="38"/>
      <c r="CVM1" s="38"/>
      <c r="CVN1" s="38"/>
      <c r="CVO1" s="38"/>
      <c r="CVP1" s="38"/>
      <c r="CVQ1" s="38"/>
      <c r="CVR1" s="38"/>
      <c r="CVS1" s="38"/>
      <c r="CVT1" s="38"/>
      <c r="CVU1" s="38"/>
      <c r="CVV1" s="38"/>
      <c r="CVW1" s="38"/>
      <c r="CVX1" s="38"/>
      <c r="CVY1" s="38"/>
      <c r="CVZ1" s="38"/>
      <c r="CWA1" s="38"/>
      <c r="CWB1" s="38"/>
      <c r="CWC1" s="38"/>
      <c r="CWD1" s="38"/>
      <c r="CWE1" s="38"/>
      <c r="CWF1" s="38"/>
      <c r="CWG1" s="38"/>
      <c r="CWH1" s="38"/>
      <c r="CWI1" s="38"/>
      <c r="CWJ1" s="38"/>
      <c r="CWK1" s="38"/>
      <c r="CWL1" s="38"/>
      <c r="CWM1" s="38"/>
      <c r="CWN1" s="38"/>
      <c r="CWO1" s="38"/>
      <c r="CWP1" s="38"/>
      <c r="CWQ1" s="38"/>
      <c r="CWR1" s="38"/>
      <c r="CWS1" s="38"/>
      <c r="CWT1" s="38"/>
      <c r="CWU1" s="38"/>
      <c r="CWV1" s="38"/>
      <c r="CWW1" s="38"/>
      <c r="CWX1" s="38"/>
      <c r="CWY1" s="38"/>
      <c r="CWZ1" s="38"/>
      <c r="CXA1" s="38"/>
      <c r="CXB1" s="38"/>
      <c r="CXC1" s="38"/>
      <c r="CXD1" s="38"/>
      <c r="CXE1" s="38"/>
      <c r="CXF1" s="38"/>
      <c r="CXG1" s="38"/>
      <c r="CXH1" s="38"/>
      <c r="CXI1" s="38"/>
      <c r="CXJ1" s="38"/>
      <c r="CXK1" s="38"/>
      <c r="CXL1" s="38"/>
      <c r="CXM1" s="38"/>
      <c r="CXN1" s="38"/>
      <c r="CXO1" s="38"/>
      <c r="CXP1" s="38"/>
      <c r="CXQ1" s="38"/>
      <c r="CXR1" s="38"/>
      <c r="CXS1" s="38"/>
      <c r="CXT1" s="38"/>
      <c r="CXU1" s="38"/>
      <c r="CXV1" s="38"/>
      <c r="CXW1" s="38"/>
      <c r="CXX1" s="38"/>
      <c r="CXY1" s="38"/>
      <c r="CXZ1" s="38"/>
      <c r="CYA1" s="38"/>
      <c r="CYB1" s="38"/>
      <c r="CYC1" s="38"/>
      <c r="CYD1" s="38"/>
      <c r="CYE1" s="38"/>
      <c r="CYF1" s="38"/>
      <c r="CYG1" s="38"/>
      <c r="CYH1" s="38"/>
      <c r="CYI1" s="38"/>
      <c r="CYJ1" s="38"/>
      <c r="CYK1" s="38"/>
      <c r="CYL1" s="38"/>
      <c r="CYM1" s="38"/>
      <c r="CYN1" s="38"/>
      <c r="CYO1" s="38"/>
      <c r="CYP1" s="38"/>
      <c r="CYQ1" s="38"/>
      <c r="CYR1" s="38"/>
      <c r="CYS1" s="38"/>
      <c r="CYT1" s="38"/>
      <c r="CYU1" s="38"/>
      <c r="CYV1" s="38"/>
      <c r="CYW1" s="38"/>
      <c r="CYX1" s="38"/>
      <c r="CYY1" s="38"/>
      <c r="CYZ1" s="38"/>
      <c r="CZA1" s="38"/>
      <c r="CZB1" s="38"/>
      <c r="CZC1" s="38"/>
      <c r="CZD1" s="38"/>
      <c r="CZE1" s="38"/>
      <c r="CZF1" s="38"/>
      <c r="CZG1" s="38"/>
      <c r="CZH1" s="38"/>
      <c r="CZI1" s="38"/>
      <c r="CZJ1" s="38"/>
      <c r="CZK1" s="38"/>
      <c r="CZL1" s="38"/>
      <c r="CZM1" s="38"/>
      <c r="CZN1" s="38"/>
      <c r="CZO1" s="38"/>
      <c r="CZP1" s="38"/>
      <c r="CZQ1" s="38"/>
      <c r="CZR1" s="38"/>
      <c r="CZS1" s="38"/>
      <c r="CZT1" s="38"/>
      <c r="CZU1" s="38"/>
      <c r="CZV1" s="38"/>
      <c r="CZW1" s="38"/>
      <c r="CZX1" s="38"/>
      <c r="CZY1" s="38"/>
      <c r="CZZ1" s="38"/>
      <c r="DAA1" s="38"/>
      <c r="DAB1" s="38"/>
      <c r="DAC1" s="38"/>
      <c r="DAD1" s="38"/>
      <c r="DAE1" s="38"/>
      <c r="DAF1" s="38"/>
      <c r="DAG1" s="38"/>
      <c r="DAH1" s="38"/>
      <c r="DAI1" s="38"/>
      <c r="DAJ1" s="38"/>
      <c r="DAK1" s="38"/>
      <c r="DAL1" s="38"/>
      <c r="DAM1" s="38"/>
      <c r="DAN1" s="38"/>
      <c r="DAO1" s="38"/>
      <c r="DAP1" s="38"/>
      <c r="DAQ1" s="38"/>
      <c r="DAR1" s="38"/>
      <c r="DAS1" s="38"/>
      <c r="DAT1" s="38"/>
      <c r="DAU1" s="38"/>
      <c r="DAV1" s="38"/>
      <c r="DAW1" s="38"/>
      <c r="DAX1" s="38"/>
      <c r="DAY1" s="38"/>
      <c r="DAZ1" s="38"/>
      <c r="DBA1" s="38"/>
      <c r="DBB1" s="38"/>
      <c r="DBC1" s="38"/>
      <c r="DBD1" s="38"/>
      <c r="DBE1" s="38"/>
      <c r="DBF1" s="38"/>
      <c r="DBG1" s="38"/>
      <c r="DBH1" s="38"/>
      <c r="DBI1" s="38"/>
      <c r="DBJ1" s="38"/>
      <c r="DBK1" s="38"/>
      <c r="DBL1" s="38"/>
      <c r="DBM1" s="38"/>
      <c r="DBN1" s="38"/>
      <c r="DBO1" s="38"/>
      <c r="DBP1" s="38"/>
      <c r="DBQ1" s="38"/>
      <c r="DBR1" s="38"/>
      <c r="DBS1" s="38"/>
      <c r="DBT1" s="38"/>
      <c r="DBU1" s="38"/>
      <c r="DBV1" s="38"/>
      <c r="DBW1" s="38"/>
      <c r="DBX1" s="38"/>
      <c r="DBY1" s="38"/>
      <c r="DBZ1" s="38"/>
      <c r="DCA1" s="38"/>
      <c r="DCB1" s="38"/>
      <c r="DCC1" s="38"/>
      <c r="DCD1" s="38"/>
      <c r="DCE1" s="38"/>
      <c r="DCF1" s="38"/>
      <c r="DCG1" s="38"/>
      <c r="DCH1" s="38"/>
      <c r="DCI1" s="38"/>
      <c r="DCJ1" s="38"/>
      <c r="DCK1" s="38"/>
      <c r="DCL1" s="38"/>
      <c r="DCM1" s="38"/>
      <c r="DCN1" s="38"/>
      <c r="DCO1" s="38"/>
      <c r="DCP1" s="38"/>
      <c r="DCQ1" s="38"/>
      <c r="DCR1" s="38"/>
      <c r="DCS1" s="38"/>
      <c r="DCT1" s="38"/>
      <c r="DCU1" s="38"/>
      <c r="DCV1" s="38"/>
      <c r="DCW1" s="38"/>
      <c r="DCX1" s="38"/>
      <c r="DCY1" s="38"/>
      <c r="DCZ1" s="38"/>
      <c r="DDA1" s="38"/>
      <c r="DDB1" s="38"/>
      <c r="DDC1" s="38"/>
      <c r="DDD1" s="38"/>
      <c r="DDE1" s="38"/>
      <c r="DDF1" s="38"/>
      <c r="DDG1" s="38"/>
      <c r="DDH1" s="38"/>
      <c r="DDI1" s="38"/>
      <c r="DDJ1" s="38"/>
      <c r="DDK1" s="38"/>
      <c r="DDL1" s="38"/>
      <c r="DDM1" s="38"/>
      <c r="DDN1" s="38"/>
      <c r="DDO1" s="38"/>
      <c r="DDP1" s="38"/>
      <c r="DDQ1" s="38"/>
      <c r="DDR1" s="38"/>
      <c r="DDS1" s="38"/>
      <c r="DDT1" s="38"/>
      <c r="DDU1" s="38"/>
      <c r="DDV1" s="38"/>
      <c r="DDW1" s="38"/>
      <c r="DDX1" s="38"/>
      <c r="DDY1" s="38"/>
      <c r="DDZ1" s="38"/>
      <c r="DEA1" s="38"/>
      <c r="DEB1" s="38"/>
      <c r="DEC1" s="38"/>
      <c r="DED1" s="38"/>
      <c r="DEE1" s="38"/>
      <c r="DEF1" s="38"/>
      <c r="DEG1" s="38"/>
      <c r="DEH1" s="38"/>
      <c r="DEI1" s="38"/>
      <c r="DEJ1" s="38"/>
      <c r="DEK1" s="38"/>
      <c r="DEL1" s="38"/>
      <c r="DEM1" s="38"/>
      <c r="DEN1" s="38"/>
      <c r="DEO1" s="38"/>
      <c r="DEP1" s="38"/>
      <c r="DEQ1" s="38"/>
      <c r="DER1" s="38"/>
      <c r="DES1" s="38"/>
      <c r="DET1" s="38"/>
      <c r="DEU1" s="38"/>
      <c r="DEV1" s="38"/>
      <c r="DEW1" s="38"/>
      <c r="DEX1" s="38"/>
      <c r="DEY1" s="38"/>
      <c r="DEZ1" s="38"/>
      <c r="DFA1" s="38"/>
      <c r="DFB1" s="38"/>
      <c r="DFC1" s="38"/>
      <c r="DFD1" s="38"/>
      <c r="DFE1" s="38"/>
      <c r="DFF1" s="38"/>
      <c r="DFG1" s="38"/>
      <c r="DFH1" s="38"/>
      <c r="DFI1" s="38"/>
      <c r="DFJ1" s="38"/>
      <c r="DFK1" s="38"/>
      <c r="DFL1" s="38"/>
      <c r="DFM1" s="38"/>
      <c r="DFN1" s="38"/>
      <c r="DFO1" s="38"/>
      <c r="DFP1" s="38"/>
      <c r="DFQ1" s="38"/>
      <c r="DFR1" s="38"/>
      <c r="DFS1" s="38"/>
      <c r="DFT1" s="38"/>
      <c r="DFU1" s="38"/>
      <c r="DFV1" s="38"/>
      <c r="DFW1" s="38"/>
      <c r="DFX1" s="38"/>
      <c r="DFY1" s="38"/>
      <c r="DFZ1" s="38"/>
      <c r="DGA1" s="38"/>
      <c r="DGB1" s="38"/>
      <c r="DGC1" s="38"/>
      <c r="DGD1" s="38"/>
      <c r="DGE1" s="38"/>
      <c r="DGF1" s="38"/>
      <c r="DGG1" s="38"/>
      <c r="DGH1" s="38"/>
      <c r="DGI1" s="38"/>
      <c r="DGJ1" s="38"/>
      <c r="DGK1" s="38"/>
      <c r="DGL1" s="38"/>
      <c r="DGM1" s="38"/>
      <c r="DGN1" s="38"/>
      <c r="DGO1" s="38"/>
      <c r="DGP1" s="38"/>
      <c r="DGQ1" s="38"/>
      <c r="DGR1" s="38"/>
      <c r="DGS1" s="38"/>
      <c r="DGT1" s="38"/>
      <c r="DGU1" s="38"/>
      <c r="DGV1" s="38"/>
      <c r="DGW1" s="38"/>
      <c r="DGX1" s="38"/>
      <c r="DGY1" s="38"/>
      <c r="DGZ1" s="38"/>
      <c r="DHA1" s="38"/>
      <c r="DHB1" s="38"/>
      <c r="DHC1" s="38"/>
      <c r="DHD1" s="38"/>
      <c r="DHE1" s="38"/>
      <c r="DHF1" s="38"/>
      <c r="DHG1" s="38"/>
      <c r="DHH1" s="38"/>
      <c r="DHI1" s="38"/>
      <c r="DHJ1" s="38"/>
      <c r="DHK1" s="38"/>
      <c r="DHL1" s="38"/>
      <c r="DHM1" s="38"/>
      <c r="DHN1" s="38"/>
      <c r="DHO1" s="38"/>
      <c r="DHP1" s="38"/>
      <c r="DHQ1" s="38"/>
      <c r="DHR1" s="38"/>
      <c r="DHS1" s="38"/>
      <c r="DHT1" s="38"/>
      <c r="DHU1" s="38"/>
      <c r="DHV1" s="38"/>
      <c r="DHW1" s="38"/>
      <c r="DHX1" s="38"/>
      <c r="DHY1" s="38"/>
      <c r="DHZ1" s="38"/>
      <c r="DIA1" s="38"/>
      <c r="DIB1" s="38"/>
      <c r="DIC1" s="38"/>
      <c r="DID1" s="38"/>
      <c r="DIE1" s="38"/>
      <c r="DIF1" s="38"/>
      <c r="DIG1" s="38"/>
      <c r="DIH1" s="38"/>
      <c r="DII1" s="38"/>
      <c r="DIJ1" s="38"/>
      <c r="DIK1" s="38"/>
      <c r="DIL1" s="38"/>
      <c r="DIM1" s="38"/>
      <c r="DIN1" s="38"/>
      <c r="DIO1" s="38"/>
      <c r="DIP1" s="38"/>
      <c r="DIQ1" s="38"/>
      <c r="DIR1" s="38"/>
      <c r="DIS1" s="38"/>
      <c r="DIT1" s="38"/>
      <c r="DIU1" s="38"/>
      <c r="DIV1" s="38"/>
      <c r="DIW1" s="38"/>
      <c r="DIX1" s="38"/>
      <c r="DIY1" s="38"/>
      <c r="DIZ1" s="38"/>
      <c r="DJA1" s="38"/>
      <c r="DJB1" s="38"/>
      <c r="DJC1" s="38"/>
      <c r="DJD1" s="38"/>
      <c r="DJE1" s="38"/>
      <c r="DJF1" s="38"/>
      <c r="DJG1" s="38"/>
      <c r="DJH1" s="38"/>
      <c r="DJI1" s="38"/>
      <c r="DJJ1" s="38"/>
      <c r="DJK1" s="38"/>
      <c r="DJL1" s="38"/>
      <c r="DJM1" s="38"/>
      <c r="DJN1" s="38"/>
      <c r="DJO1" s="38"/>
      <c r="DJP1" s="38"/>
      <c r="DJQ1" s="38"/>
      <c r="DJR1" s="38"/>
      <c r="DJS1" s="38"/>
      <c r="DJT1" s="38"/>
      <c r="DJU1" s="38"/>
      <c r="DJV1" s="38"/>
      <c r="DJW1" s="38"/>
      <c r="DJX1" s="38"/>
      <c r="DJY1" s="38"/>
      <c r="DJZ1" s="38"/>
      <c r="DKA1" s="38"/>
      <c r="DKB1" s="38"/>
      <c r="DKC1" s="38"/>
      <c r="DKD1" s="38"/>
      <c r="DKE1" s="38"/>
      <c r="DKF1" s="38"/>
      <c r="DKG1" s="38"/>
      <c r="DKH1" s="38"/>
      <c r="DKI1" s="38"/>
      <c r="DKJ1" s="38"/>
      <c r="DKK1" s="38"/>
      <c r="DKL1" s="38"/>
      <c r="DKM1" s="38"/>
      <c r="DKN1" s="38"/>
      <c r="DKO1" s="38"/>
      <c r="DKP1" s="38"/>
      <c r="DKQ1" s="38"/>
      <c r="DKR1" s="38"/>
      <c r="DKS1" s="38"/>
      <c r="DKT1" s="38"/>
      <c r="DKU1" s="38"/>
      <c r="DKV1" s="38"/>
      <c r="DKW1" s="38"/>
      <c r="DKX1" s="38"/>
      <c r="DKY1" s="38"/>
      <c r="DKZ1" s="38"/>
      <c r="DLA1" s="38"/>
      <c r="DLB1" s="38"/>
      <c r="DLC1" s="38"/>
      <c r="DLD1" s="38"/>
      <c r="DLE1" s="38"/>
      <c r="DLF1" s="38"/>
      <c r="DLG1" s="38"/>
      <c r="DLH1" s="38"/>
      <c r="DLI1" s="38"/>
      <c r="DLJ1" s="38"/>
      <c r="DLK1" s="38"/>
      <c r="DLL1" s="38"/>
      <c r="DLM1" s="38"/>
      <c r="DLN1" s="38"/>
      <c r="DLO1" s="38"/>
      <c r="DLP1" s="38"/>
      <c r="DLQ1" s="38"/>
      <c r="DLR1" s="38"/>
      <c r="DLS1" s="38"/>
      <c r="DLT1" s="38"/>
      <c r="DLU1" s="38"/>
      <c r="DLV1" s="38"/>
      <c r="DLW1" s="38"/>
      <c r="DLX1" s="38"/>
      <c r="DLY1" s="38"/>
      <c r="DLZ1" s="38"/>
      <c r="DMA1" s="38"/>
      <c r="DMB1" s="38"/>
      <c r="DMC1" s="38"/>
      <c r="DMD1" s="38"/>
      <c r="DME1" s="38"/>
      <c r="DMF1" s="38"/>
      <c r="DMG1" s="38"/>
      <c r="DMH1" s="38"/>
      <c r="DMI1" s="38"/>
      <c r="DMJ1" s="38"/>
      <c r="DMK1" s="38"/>
      <c r="DML1" s="38"/>
      <c r="DMM1" s="38"/>
      <c r="DMN1" s="38"/>
      <c r="DMO1" s="38"/>
      <c r="DMP1" s="38"/>
      <c r="DMQ1" s="38"/>
      <c r="DMR1" s="38"/>
      <c r="DMS1" s="38"/>
      <c r="DMT1" s="38"/>
      <c r="DMU1" s="38"/>
      <c r="DMV1" s="38"/>
      <c r="DMW1" s="38"/>
      <c r="DMX1" s="38"/>
      <c r="DMY1" s="38"/>
      <c r="DMZ1" s="38"/>
      <c r="DNA1" s="38"/>
      <c r="DNB1" s="38"/>
      <c r="DNC1" s="38"/>
      <c r="DND1" s="38"/>
      <c r="DNE1" s="38"/>
      <c r="DNF1" s="38"/>
      <c r="DNG1" s="38"/>
      <c r="DNH1" s="38"/>
      <c r="DNI1" s="38"/>
      <c r="DNJ1" s="38"/>
      <c r="DNK1" s="38"/>
      <c r="DNL1" s="38"/>
      <c r="DNM1" s="38"/>
      <c r="DNN1" s="38"/>
      <c r="DNO1" s="38"/>
      <c r="DNP1" s="38"/>
      <c r="DNQ1" s="38"/>
      <c r="DNR1" s="38"/>
      <c r="DNS1" s="38"/>
      <c r="DNT1" s="38"/>
      <c r="DNU1" s="38"/>
      <c r="DNV1" s="38"/>
      <c r="DNW1" s="38"/>
      <c r="DNX1" s="38"/>
      <c r="DNY1" s="38"/>
      <c r="DNZ1" s="38"/>
      <c r="DOA1" s="38"/>
      <c r="DOB1" s="38"/>
      <c r="DOC1" s="38"/>
      <c r="DOD1" s="38"/>
      <c r="DOE1" s="38"/>
      <c r="DOF1" s="38"/>
      <c r="DOG1" s="38"/>
      <c r="DOH1" s="38"/>
      <c r="DOI1" s="38"/>
      <c r="DOJ1" s="38"/>
      <c r="DOK1" s="38"/>
      <c r="DOL1" s="38"/>
      <c r="DOM1" s="38"/>
      <c r="DON1" s="38"/>
      <c r="DOO1" s="38"/>
      <c r="DOP1" s="38"/>
      <c r="DOQ1" s="38"/>
      <c r="DOR1" s="38"/>
      <c r="DOS1" s="38"/>
      <c r="DOT1" s="38"/>
      <c r="DOU1" s="38"/>
      <c r="DOV1" s="38"/>
      <c r="DOW1" s="38"/>
      <c r="DOX1" s="38"/>
      <c r="DOY1" s="38"/>
      <c r="DOZ1" s="38"/>
      <c r="DPA1" s="38"/>
      <c r="DPB1" s="38"/>
      <c r="DPC1" s="38"/>
      <c r="DPD1" s="38"/>
      <c r="DPE1" s="38"/>
      <c r="DPF1" s="38"/>
      <c r="DPG1" s="38"/>
      <c r="DPH1" s="38"/>
      <c r="DPI1" s="38"/>
      <c r="DPJ1" s="38"/>
      <c r="DPK1" s="38"/>
      <c r="DPL1" s="38"/>
      <c r="DPM1" s="38"/>
      <c r="DPN1" s="38"/>
      <c r="DPO1" s="38"/>
      <c r="DPP1" s="38"/>
      <c r="DPQ1" s="38"/>
      <c r="DPR1" s="38"/>
      <c r="DPS1" s="38"/>
      <c r="DPT1" s="38"/>
      <c r="DPU1" s="38"/>
      <c r="DPV1" s="38"/>
      <c r="DPW1" s="38"/>
      <c r="DPX1" s="38"/>
      <c r="DPY1" s="38"/>
      <c r="DPZ1" s="38"/>
      <c r="DQA1" s="38"/>
      <c r="DQB1" s="38"/>
      <c r="DQC1" s="38"/>
      <c r="DQD1" s="38"/>
      <c r="DQE1" s="38"/>
      <c r="DQF1" s="38"/>
      <c r="DQG1" s="38"/>
      <c r="DQH1" s="38"/>
      <c r="DQI1" s="38"/>
      <c r="DQJ1" s="38"/>
      <c r="DQK1" s="38"/>
      <c r="DQL1" s="38"/>
      <c r="DQM1" s="38"/>
      <c r="DQN1" s="38"/>
      <c r="DQO1" s="38"/>
      <c r="DQP1" s="38"/>
      <c r="DQQ1" s="38"/>
      <c r="DQR1" s="38"/>
      <c r="DQS1" s="38"/>
      <c r="DQT1" s="38"/>
      <c r="DQU1" s="38"/>
      <c r="DQV1" s="38"/>
      <c r="DQW1" s="38"/>
      <c r="DQX1" s="38"/>
      <c r="DQY1" s="38"/>
      <c r="DQZ1" s="38"/>
      <c r="DRA1" s="38"/>
      <c r="DRB1" s="38"/>
      <c r="DRC1" s="38"/>
      <c r="DRD1" s="38"/>
      <c r="DRE1" s="38"/>
      <c r="DRF1" s="38"/>
      <c r="DRG1" s="38"/>
      <c r="DRH1" s="38"/>
      <c r="DRI1" s="38"/>
      <c r="DRJ1" s="38"/>
      <c r="DRK1" s="38"/>
      <c r="DRL1" s="38"/>
      <c r="DRM1" s="38"/>
      <c r="DRN1" s="38"/>
      <c r="DRO1" s="38"/>
      <c r="DRP1" s="38"/>
      <c r="DRQ1" s="38"/>
      <c r="DRR1" s="38"/>
      <c r="DRS1" s="38"/>
      <c r="DRT1" s="38"/>
      <c r="DRU1" s="38"/>
      <c r="DRV1" s="38"/>
      <c r="DRW1" s="38"/>
      <c r="DRX1" s="38"/>
      <c r="DRY1" s="38"/>
      <c r="DRZ1" s="38"/>
      <c r="DSA1" s="38"/>
      <c r="DSB1" s="38"/>
      <c r="DSC1" s="38"/>
      <c r="DSD1" s="38"/>
      <c r="DSE1" s="38"/>
      <c r="DSF1" s="38"/>
      <c r="DSG1" s="38"/>
      <c r="DSH1" s="38"/>
      <c r="DSI1" s="38"/>
      <c r="DSJ1" s="38"/>
      <c r="DSK1" s="38"/>
      <c r="DSL1" s="38"/>
      <c r="DSM1" s="38"/>
      <c r="DSN1" s="38"/>
      <c r="DSO1" s="38"/>
      <c r="DSP1" s="38"/>
      <c r="DSQ1" s="38"/>
      <c r="DSR1" s="38"/>
      <c r="DSS1" s="38"/>
      <c r="DST1" s="38"/>
      <c r="DSU1" s="38"/>
      <c r="DSV1" s="38"/>
      <c r="DSW1" s="38"/>
      <c r="DSX1" s="38"/>
      <c r="DSY1" s="38"/>
      <c r="DSZ1" s="38"/>
      <c r="DTA1" s="38"/>
      <c r="DTB1" s="38"/>
      <c r="DTC1" s="38"/>
      <c r="DTD1" s="38"/>
      <c r="DTE1" s="38"/>
      <c r="DTF1" s="38"/>
      <c r="DTG1" s="38"/>
      <c r="DTH1" s="38"/>
      <c r="DTI1" s="38"/>
      <c r="DTJ1" s="38"/>
      <c r="DTK1" s="38"/>
      <c r="DTL1" s="38"/>
      <c r="DTM1" s="38"/>
      <c r="DTN1" s="38"/>
      <c r="DTO1" s="38"/>
      <c r="DTP1" s="38"/>
      <c r="DTQ1" s="38"/>
      <c r="DTR1" s="38"/>
      <c r="DTS1" s="38"/>
      <c r="DTT1" s="38"/>
      <c r="DTU1" s="38"/>
      <c r="DTV1" s="38"/>
      <c r="DTW1" s="38"/>
      <c r="DTX1" s="38"/>
      <c r="DTY1" s="38"/>
      <c r="DTZ1" s="38"/>
      <c r="DUA1" s="38"/>
      <c r="DUB1" s="38"/>
      <c r="DUC1" s="38"/>
      <c r="DUD1" s="38"/>
      <c r="DUE1" s="38"/>
      <c r="DUF1" s="38"/>
      <c r="DUG1" s="38"/>
      <c r="DUH1" s="38"/>
      <c r="DUI1" s="38"/>
      <c r="DUJ1" s="38"/>
      <c r="DUK1" s="38"/>
      <c r="DUL1" s="38"/>
      <c r="DUM1" s="38"/>
      <c r="DUN1" s="38"/>
      <c r="DUO1" s="38"/>
      <c r="DUP1" s="38"/>
      <c r="DUQ1" s="38"/>
      <c r="DUR1" s="38"/>
      <c r="DUS1" s="38"/>
      <c r="DUT1" s="38"/>
      <c r="DUU1" s="38"/>
      <c r="DUV1" s="38"/>
      <c r="DUW1" s="38"/>
      <c r="DUX1" s="38"/>
      <c r="DUY1" s="38"/>
      <c r="DUZ1" s="38"/>
      <c r="DVA1" s="38"/>
      <c r="DVB1" s="38"/>
      <c r="DVC1" s="38"/>
      <c r="DVD1" s="38"/>
      <c r="DVE1" s="38"/>
      <c r="DVF1" s="38"/>
      <c r="DVG1" s="38"/>
      <c r="DVH1" s="38"/>
      <c r="DVI1" s="38"/>
      <c r="DVJ1" s="38"/>
      <c r="DVK1" s="38"/>
      <c r="DVL1" s="38"/>
      <c r="DVM1" s="38"/>
      <c r="DVN1" s="38"/>
      <c r="DVO1" s="38"/>
      <c r="DVP1" s="38"/>
      <c r="DVQ1" s="38"/>
      <c r="DVR1" s="38"/>
      <c r="DVS1" s="38"/>
      <c r="DVT1" s="38"/>
      <c r="DVU1" s="38"/>
      <c r="DVV1" s="38"/>
      <c r="DVW1" s="38"/>
      <c r="DVX1" s="38"/>
      <c r="DVY1" s="38"/>
      <c r="DVZ1" s="38"/>
      <c r="DWA1" s="38"/>
      <c r="DWB1" s="38"/>
      <c r="DWC1" s="38"/>
      <c r="DWD1" s="38"/>
      <c r="DWE1" s="38"/>
      <c r="DWF1" s="38"/>
      <c r="DWG1" s="38"/>
      <c r="DWH1" s="38"/>
      <c r="DWI1" s="38"/>
      <c r="DWJ1" s="38"/>
      <c r="DWK1" s="38"/>
      <c r="DWL1" s="38"/>
      <c r="DWM1" s="38"/>
      <c r="DWN1" s="38"/>
      <c r="DWO1" s="38"/>
      <c r="DWP1" s="38"/>
      <c r="DWQ1" s="38"/>
      <c r="DWR1" s="38"/>
      <c r="DWS1" s="38"/>
      <c r="DWT1" s="38"/>
      <c r="DWU1" s="38"/>
      <c r="DWV1" s="38"/>
      <c r="DWW1" s="38"/>
      <c r="DWX1" s="38"/>
      <c r="DWY1" s="38"/>
      <c r="DWZ1" s="38"/>
      <c r="DXA1" s="38"/>
      <c r="DXB1" s="38"/>
      <c r="DXC1" s="38"/>
      <c r="DXD1" s="38"/>
      <c r="DXE1" s="38"/>
      <c r="DXF1" s="38"/>
      <c r="DXG1" s="38"/>
      <c r="DXH1" s="38"/>
      <c r="DXI1" s="38"/>
      <c r="DXJ1" s="38"/>
      <c r="DXK1" s="38"/>
      <c r="DXL1" s="38"/>
      <c r="DXM1" s="38"/>
      <c r="DXN1" s="38"/>
      <c r="DXO1" s="38"/>
      <c r="DXP1" s="38"/>
      <c r="DXQ1" s="38"/>
      <c r="DXR1" s="38"/>
      <c r="DXS1" s="38"/>
      <c r="DXT1" s="38"/>
      <c r="DXU1" s="38"/>
      <c r="DXV1" s="38"/>
      <c r="DXW1" s="38"/>
      <c r="DXX1" s="38"/>
      <c r="DXY1" s="38"/>
      <c r="DXZ1" s="38"/>
      <c r="DYA1" s="38"/>
      <c r="DYB1" s="38"/>
      <c r="DYC1" s="38"/>
      <c r="DYD1" s="38"/>
      <c r="DYE1" s="38"/>
      <c r="DYF1" s="38"/>
      <c r="DYG1" s="38"/>
      <c r="DYH1" s="38"/>
      <c r="DYI1" s="38"/>
      <c r="DYJ1" s="38"/>
      <c r="DYK1" s="38"/>
      <c r="DYL1" s="38"/>
      <c r="DYM1" s="38"/>
      <c r="DYN1" s="38"/>
      <c r="DYO1" s="38"/>
      <c r="DYP1" s="38"/>
      <c r="DYQ1" s="38"/>
      <c r="DYR1" s="38"/>
      <c r="DYS1" s="38"/>
      <c r="DYT1" s="38"/>
      <c r="DYU1" s="38"/>
      <c r="DYV1" s="38"/>
      <c r="DYW1" s="38"/>
      <c r="DYX1" s="38"/>
      <c r="DYY1" s="38"/>
      <c r="DYZ1" s="38"/>
      <c r="DZA1" s="38"/>
      <c r="DZB1" s="38"/>
      <c r="DZC1" s="38"/>
      <c r="DZD1" s="38"/>
      <c r="DZE1" s="38"/>
      <c r="DZF1" s="38"/>
      <c r="DZG1" s="38"/>
      <c r="DZH1" s="38"/>
      <c r="DZI1" s="38"/>
      <c r="DZJ1" s="38"/>
      <c r="DZK1" s="38"/>
      <c r="DZL1" s="38"/>
      <c r="DZM1" s="38"/>
      <c r="DZN1" s="38"/>
      <c r="DZO1" s="38"/>
      <c r="DZP1" s="38"/>
      <c r="DZQ1" s="38"/>
      <c r="DZR1" s="38"/>
      <c r="DZS1" s="38"/>
      <c r="DZT1" s="38"/>
      <c r="DZU1" s="38"/>
      <c r="DZV1" s="38"/>
      <c r="DZW1" s="38"/>
      <c r="DZX1" s="38"/>
      <c r="DZY1" s="38"/>
      <c r="DZZ1" s="38"/>
      <c r="EAA1" s="38"/>
      <c r="EAB1" s="38"/>
      <c r="EAC1" s="38"/>
      <c r="EAD1" s="38"/>
      <c r="EAE1" s="38"/>
      <c r="EAF1" s="38"/>
      <c r="EAG1" s="38"/>
      <c r="EAH1" s="38"/>
      <c r="EAI1" s="38"/>
      <c r="EAJ1" s="38"/>
      <c r="EAK1" s="38"/>
      <c r="EAL1" s="38"/>
      <c r="EAM1" s="38"/>
      <c r="EAN1" s="38"/>
      <c r="EAO1" s="38"/>
      <c r="EAP1" s="38"/>
      <c r="EAQ1" s="38"/>
      <c r="EAR1" s="38"/>
      <c r="EAS1" s="38"/>
      <c r="EAT1" s="38"/>
      <c r="EAU1" s="38"/>
      <c r="EAV1" s="38"/>
      <c r="EAW1" s="38"/>
      <c r="EAX1" s="38"/>
      <c r="EAY1" s="38"/>
      <c r="EAZ1" s="38"/>
      <c r="EBA1" s="38"/>
      <c r="EBB1" s="38"/>
      <c r="EBC1" s="38"/>
      <c r="EBD1" s="38"/>
      <c r="EBE1" s="38"/>
      <c r="EBF1" s="38"/>
      <c r="EBG1" s="38"/>
      <c r="EBH1" s="38"/>
      <c r="EBI1" s="38"/>
      <c r="EBJ1" s="38"/>
      <c r="EBK1" s="38"/>
      <c r="EBL1" s="38"/>
      <c r="EBM1" s="38"/>
      <c r="EBN1" s="38"/>
      <c r="EBO1" s="38"/>
      <c r="EBP1" s="38"/>
      <c r="EBQ1" s="38"/>
      <c r="EBR1" s="38"/>
      <c r="EBS1" s="38"/>
      <c r="EBT1" s="38"/>
      <c r="EBU1" s="38"/>
      <c r="EBV1" s="38"/>
      <c r="EBW1" s="38"/>
      <c r="EBX1" s="38"/>
      <c r="EBY1" s="38"/>
      <c r="EBZ1" s="38"/>
      <c r="ECA1" s="38"/>
      <c r="ECB1" s="38"/>
      <c r="ECC1" s="38"/>
      <c r="ECD1" s="38"/>
      <c r="ECE1" s="38"/>
      <c r="ECF1" s="38"/>
      <c r="ECG1" s="38"/>
      <c r="ECH1" s="38"/>
      <c r="ECI1" s="38"/>
      <c r="ECJ1" s="38"/>
      <c r="ECK1" s="38"/>
      <c r="ECL1" s="38"/>
      <c r="ECM1" s="38"/>
      <c r="ECN1" s="38"/>
      <c r="ECO1" s="38"/>
      <c r="ECP1" s="38"/>
      <c r="ECQ1" s="38"/>
      <c r="ECR1" s="38"/>
      <c r="ECS1" s="38"/>
      <c r="ECT1" s="38"/>
      <c r="ECU1" s="38"/>
      <c r="ECV1" s="38"/>
      <c r="ECW1" s="38"/>
      <c r="ECX1" s="38"/>
      <c r="ECY1" s="38"/>
      <c r="ECZ1" s="38"/>
      <c r="EDA1" s="38"/>
      <c r="EDB1" s="38"/>
      <c r="EDC1" s="38"/>
      <c r="EDD1" s="38"/>
      <c r="EDE1" s="38"/>
      <c r="EDF1" s="38"/>
      <c r="EDG1" s="38"/>
      <c r="EDH1" s="38"/>
      <c r="EDI1" s="38"/>
      <c r="EDJ1" s="38"/>
      <c r="EDK1" s="38"/>
      <c r="EDL1" s="38"/>
      <c r="EDM1" s="38"/>
      <c r="EDN1" s="38"/>
      <c r="EDO1" s="38"/>
      <c r="EDP1" s="38"/>
      <c r="EDQ1" s="38"/>
      <c r="EDR1" s="38"/>
      <c r="EDS1" s="38"/>
      <c r="EDT1" s="38"/>
      <c r="EDU1" s="38"/>
      <c r="EDV1" s="38"/>
      <c r="EDW1" s="38"/>
      <c r="EDX1" s="38"/>
      <c r="EDY1" s="38"/>
      <c r="EDZ1" s="38"/>
      <c r="EEA1" s="38"/>
      <c r="EEB1" s="38"/>
      <c r="EEC1" s="38"/>
      <c r="EED1" s="38"/>
      <c r="EEE1" s="38"/>
      <c r="EEF1" s="38"/>
      <c r="EEG1" s="38"/>
      <c r="EEH1" s="38"/>
      <c r="EEI1" s="38"/>
      <c r="EEJ1" s="38"/>
      <c r="EEK1" s="38"/>
      <c r="EEL1" s="38"/>
      <c r="EEM1" s="38"/>
      <c r="EEN1" s="38"/>
      <c r="EEO1" s="38"/>
      <c r="EEP1" s="38"/>
      <c r="EEQ1" s="38"/>
      <c r="EER1" s="38"/>
      <c r="EES1" s="38"/>
      <c r="EET1" s="38"/>
      <c r="EEU1" s="38"/>
      <c r="EEV1" s="38"/>
      <c r="EEW1" s="38"/>
      <c r="EEX1" s="38"/>
      <c r="EEY1" s="38"/>
      <c r="EEZ1" s="38"/>
      <c r="EFA1" s="38"/>
      <c r="EFB1" s="38"/>
      <c r="EFC1" s="38"/>
      <c r="EFD1" s="38"/>
      <c r="EFE1" s="38"/>
      <c r="EFF1" s="38"/>
      <c r="EFG1" s="38"/>
      <c r="EFH1" s="38"/>
      <c r="EFI1" s="38"/>
      <c r="EFJ1" s="38"/>
      <c r="EFK1" s="38"/>
      <c r="EFL1" s="38"/>
      <c r="EFM1" s="38"/>
      <c r="EFN1" s="38"/>
      <c r="EFO1" s="38"/>
      <c r="EFP1" s="38"/>
      <c r="EFQ1" s="38"/>
      <c r="EFR1" s="38"/>
      <c r="EFS1" s="38"/>
      <c r="EFT1" s="38"/>
      <c r="EFU1" s="38"/>
      <c r="EFV1" s="38"/>
      <c r="EFW1" s="38"/>
      <c r="EFX1" s="38"/>
      <c r="EFY1" s="38"/>
      <c r="EFZ1" s="38"/>
      <c r="EGA1" s="38"/>
      <c r="EGB1" s="38"/>
      <c r="EGC1" s="38"/>
      <c r="EGD1" s="38"/>
      <c r="EGE1" s="38"/>
      <c r="EGF1" s="38"/>
      <c r="EGG1" s="38"/>
      <c r="EGH1" s="38"/>
      <c r="EGI1" s="38"/>
      <c r="EGJ1" s="38"/>
      <c r="EGK1" s="38"/>
      <c r="EGL1" s="38"/>
      <c r="EGM1" s="38"/>
      <c r="EGN1" s="38"/>
      <c r="EGO1" s="38"/>
      <c r="EGP1" s="38"/>
      <c r="EGQ1" s="38"/>
      <c r="EGR1" s="38"/>
      <c r="EGS1" s="38"/>
      <c r="EGT1" s="38"/>
      <c r="EGU1" s="38"/>
      <c r="EGV1" s="38"/>
      <c r="EGW1" s="38"/>
      <c r="EGX1" s="38"/>
      <c r="EGY1" s="38"/>
      <c r="EGZ1" s="38"/>
      <c r="EHA1" s="38"/>
      <c r="EHB1" s="38"/>
      <c r="EHC1" s="38"/>
      <c r="EHD1" s="38"/>
      <c r="EHE1" s="38"/>
      <c r="EHF1" s="38"/>
      <c r="EHG1" s="38"/>
      <c r="EHH1" s="38"/>
      <c r="EHI1" s="38"/>
      <c r="EHJ1" s="38"/>
      <c r="EHK1" s="38"/>
      <c r="EHL1" s="38"/>
      <c r="EHM1" s="38"/>
      <c r="EHN1" s="38"/>
      <c r="EHO1" s="38"/>
      <c r="EHP1" s="38"/>
      <c r="EHQ1" s="38"/>
      <c r="EHR1" s="38"/>
      <c r="EHS1" s="38"/>
      <c r="EHT1" s="38"/>
      <c r="EHU1" s="38"/>
      <c r="EHV1" s="38"/>
      <c r="EHW1" s="38"/>
      <c r="EHX1" s="38"/>
      <c r="EHY1" s="38"/>
      <c r="EHZ1" s="38"/>
      <c r="EIA1" s="38"/>
      <c r="EIB1" s="38"/>
      <c r="EIC1" s="38"/>
      <c r="EID1" s="38"/>
      <c r="EIE1" s="38"/>
      <c r="EIF1" s="38"/>
      <c r="EIG1" s="38"/>
      <c r="EIH1" s="38"/>
      <c r="EII1" s="38"/>
      <c r="EIJ1" s="38"/>
      <c r="EIK1" s="38"/>
      <c r="EIL1" s="38"/>
      <c r="EIM1" s="38"/>
      <c r="EIN1" s="38"/>
      <c r="EIO1" s="38"/>
      <c r="EIP1" s="38"/>
      <c r="EIQ1" s="38"/>
      <c r="EIR1" s="38"/>
      <c r="EIS1" s="38"/>
      <c r="EIT1" s="38"/>
      <c r="EIU1" s="38"/>
      <c r="EIV1" s="38"/>
      <c r="EIW1" s="38"/>
      <c r="EIX1" s="38"/>
      <c r="EIY1" s="38"/>
      <c r="EIZ1" s="38"/>
      <c r="EJA1" s="38"/>
      <c r="EJB1" s="38"/>
      <c r="EJC1" s="38"/>
      <c r="EJD1" s="38"/>
      <c r="EJE1" s="38"/>
      <c r="EJF1" s="38"/>
      <c r="EJG1" s="38"/>
      <c r="EJH1" s="38"/>
      <c r="EJI1" s="38"/>
      <c r="EJJ1" s="38"/>
      <c r="EJK1" s="38"/>
      <c r="EJL1" s="38"/>
      <c r="EJM1" s="38"/>
      <c r="EJN1" s="38"/>
      <c r="EJO1" s="38"/>
      <c r="EJP1" s="38"/>
      <c r="EJQ1" s="38"/>
      <c r="EJR1" s="38"/>
      <c r="EJS1" s="38"/>
      <c r="EJT1" s="38"/>
      <c r="EJU1" s="38"/>
      <c r="EJV1" s="38"/>
      <c r="EJW1" s="38"/>
      <c r="EJX1" s="38"/>
      <c r="EJY1" s="38"/>
      <c r="EJZ1" s="38"/>
      <c r="EKA1" s="38"/>
      <c r="EKB1" s="38"/>
      <c r="EKC1" s="38"/>
      <c r="EKD1" s="38"/>
      <c r="EKE1" s="38"/>
      <c r="EKF1" s="38"/>
      <c r="EKG1" s="38"/>
      <c r="EKH1" s="38"/>
      <c r="EKI1" s="38"/>
      <c r="EKJ1" s="38"/>
      <c r="EKK1" s="38"/>
      <c r="EKL1" s="38"/>
      <c r="EKM1" s="38"/>
      <c r="EKN1" s="38"/>
      <c r="EKO1" s="38"/>
      <c r="EKP1" s="38"/>
      <c r="EKQ1" s="38"/>
      <c r="EKR1" s="38"/>
      <c r="EKS1" s="38"/>
      <c r="EKT1" s="38"/>
      <c r="EKU1" s="38"/>
      <c r="EKV1" s="38"/>
      <c r="EKW1" s="38"/>
      <c r="EKX1" s="38"/>
      <c r="EKY1" s="38"/>
      <c r="EKZ1" s="38"/>
      <c r="ELA1" s="38"/>
      <c r="ELB1" s="38"/>
      <c r="ELC1" s="38"/>
      <c r="ELD1" s="38"/>
      <c r="ELE1" s="38"/>
      <c r="ELF1" s="38"/>
      <c r="ELG1" s="38"/>
      <c r="ELH1" s="38"/>
      <c r="ELI1" s="38"/>
      <c r="ELJ1" s="38"/>
      <c r="ELK1" s="38"/>
      <c r="ELL1" s="38"/>
      <c r="ELM1" s="38"/>
      <c r="ELN1" s="38"/>
      <c r="ELO1" s="38"/>
      <c r="ELP1" s="38"/>
      <c r="ELQ1" s="38"/>
      <c r="ELR1" s="38"/>
      <c r="ELS1" s="38"/>
      <c r="ELT1" s="38"/>
      <c r="ELU1" s="38"/>
      <c r="ELV1" s="38"/>
      <c r="ELW1" s="38"/>
      <c r="ELX1" s="38"/>
      <c r="ELY1" s="38"/>
      <c r="ELZ1" s="38"/>
      <c r="EMA1" s="38"/>
      <c r="EMB1" s="38"/>
      <c r="EMC1" s="38"/>
      <c r="EMD1" s="38"/>
      <c r="EME1" s="38"/>
      <c r="EMF1" s="38"/>
      <c r="EMG1" s="38"/>
      <c r="EMH1" s="38"/>
      <c r="EMI1" s="38"/>
      <c r="EMJ1" s="38"/>
      <c r="EMK1" s="38"/>
      <c r="EML1" s="38"/>
      <c r="EMM1" s="38"/>
      <c r="EMN1" s="38"/>
      <c r="EMO1" s="38"/>
      <c r="EMP1" s="38"/>
      <c r="EMQ1" s="38"/>
      <c r="EMR1" s="38"/>
      <c r="EMS1" s="38"/>
      <c r="EMT1" s="38"/>
      <c r="EMU1" s="38"/>
      <c r="EMV1" s="38"/>
      <c r="EMW1" s="38"/>
      <c r="EMX1" s="38"/>
      <c r="EMY1" s="38"/>
      <c r="EMZ1" s="38"/>
      <c r="ENA1" s="38"/>
      <c r="ENB1" s="38"/>
      <c r="ENC1" s="38"/>
      <c r="END1" s="38"/>
      <c r="ENE1" s="38"/>
      <c r="ENF1" s="38"/>
      <c r="ENG1" s="38"/>
      <c r="ENH1" s="38"/>
      <c r="ENI1" s="38"/>
      <c r="ENJ1" s="38"/>
      <c r="ENK1" s="38"/>
      <c r="ENL1" s="38"/>
      <c r="ENM1" s="38"/>
      <c r="ENN1" s="38"/>
      <c r="ENO1" s="38"/>
      <c r="ENP1" s="38"/>
      <c r="ENQ1" s="38"/>
      <c r="ENR1" s="38"/>
      <c r="ENS1" s="38"/>
      <c r="ENT1" s="38"/>
      <c r="ENU1" s="38"/>
      <c r="ENV1" s="38"/>
      <c r="ENW1" s="38"/>
      <c r="ENX1" s="38"/>
      <c r="ENY1" s="38"/>
      <c r="ENZ1" s="38"/>
      <c r="EOA1" s="38"/>
      <c r="EOB1" s="38"/>
      <c r="EOC1" s="38"/>
      <c r="EOD1" s="38"/>
      <c r="EOE1" s="38"/>
      <c r="EOF1" s="38"/>
      <c r="EOG1" s="38"/>
      <c r="EOH1" s="38"/>
      <c r="EOI1" s="38"/>
      <c r="EOJ1" s="38"/>
      <c r="EOK1" s="38"/>
      <c r="EOL1" s="38"/>
      <c r="EOM1" s="38"/>
      <c r="EON1" s="38"/>
      <c r="EOO1" s="38"/>
      <c r="EOP1" s="38"/>
      <c r="EOQ1" s="38"/>
      <c r="EOR1" s="38"/>
      <c r="EOS1" s="38"/>
      <c r="EOT1" s="38"/>
      <c r="EOU1" s="38"/>
      <c r="EOV1" s="38"/>
      <c r="EOW1" s="38"/>
      <c r="EOX1" s="38"/>
      <c r="EOY1" s="38"/>
      <c r="EOZ1" s="38"/>
      <c r="EPA1" s="38"/>
      <c r="EPB1" s="38"/>
      <c r="EPC1" s="38"/>
      <c r="EPD1" s="38"/>
      <c r="EPE1" s="38"/>
      <c r="EPF1" s="38"/>
      <c r="EPG1" s="38"/>
      <c r="EPH1" s="38"/>
      <c r="EPI1" s="38"/>
      <c r="EPJ1" s="38"/>
      <c r="EPK1" s="38"/>
      <c r="EPL1" s="38"/>
      <c r="EPM1" s="38"/>
      <c r="EPN1" s="38"/>
      <c r="EPO1" s="38"/>
      <c r="EPP1" s="38"/>
      <c r="EPQ1" s="38"/>
      <c r="EPR1" s="38"/>
      <c r="EPS1" s="38"/>
      <c r="EPT1" s="38"/>
      <c r="EPU1" s="38"/>
      <c r="EPV1" s="38"/>
      <c r="EPW1" s="38"/>
      <c r="EPX1" s="38"/>
      <c r="EPY1" s="38"/>
      <c r="EPZ1" s="38"/>
      <c r="EQA1" s="38"/>
      <c r="EQB1" s="38"/>
      <c r="EQC1" s="38"/>
      <c r="EQD1" s="38"/>
      <c r="EQE1" s="38"/>
      <c r="EQF1" s="38"/>
      <c r="EQG1" s="38"/>
      <c r="EQH1" s="38"/>
      <c r="EQI1" s="38"/>
      <c r="EQJ1" s="38"/>
      <c r="EQK1" s="38"/>
      <c r="EQL1" s="38"/>
      <c r="EQM1" s="38"/>
      <c r="EQN1" s="38"/>
      <c r="EQO1" s="38"/>
      <c r="EQP1" s="38"/>
      <c r="EQQ1" s="38"/>
      <c r="EQR1" s="38"/>
      <c r="EQS1" s="38"/>
      <c r="EQT1" s="38"/>
      <c r="EQU1" s="38"/>
      <c r="EQV1" s="38"/>
      <c r="EQW1" s="38"/>
      <c r="EQX1" s="38"/>
      <c r="EQY1" s="38"/>
      <c r="EQZ1" s="38"/>
      <c r="ERA1" s="38"/>
      <c r="ERB1" s="38"/>
      <c r="ERC1" s="38"/>
      <c r="ERD1" s="38"/>
      <c r="ERE1" s="38"/>
      <c r="ERF1" s="38"/>
      <c r="ERG1" s="38"/>
      <c r="ERH1" s="38"/>
      <c r="ERI1" s="38"/>
      <c r="ERJ1" s="38"/>
      <c r="ERK1" s="38"/>
      <c r="ERL1" s="38"/>
      <c r="ERM1" s="38"/>
      <c r="ERN1" s="38"/>
      <c r="ERO1" s="38"/>
      <c r="ERP1" s="38"/>
      <c r="ERQ1" s="38"/>
      <c r="ERR1" s="38"/>
      <c r="ERS1" s="38"/>
      <c r="ERT1" s="38"/>
      <c r="ERU1" s="38"/>
      <c r="ERV1" s="38"/>
      <c r="ERW1" s="38"/>
      <c r="ERX1" s="38"/>
      <c r="ERY1" s="38"/>
      <c r="ERZ1" s="38"/>
      <c r="ESA1" s="38"/>
      <c r="ESB1" s="38"/>
      <c r="ESC1" s="38"/>
      <c r="ESD1" s="38"/>
      <c r="ESE1" s="38"/>
      <c r="ESF1" s="38"/>
      <c r="ESG1" s="38"/>
      <c r="ESH1" s="38"/>
      <c r="ESI1" s="38"/>
      <c r="ESJ1" s="38"/>
      <c r="ESK1" s="38"/>
      <c r="ESL1" s="38"/>
      <c r="ESM1" s="38"/>
      <c r="ESN1" s="38"/>
      <c r="ESO1" s="38"/>
      <c r="ESP1" s="38"/>
      <c r="ESQ1" s="38"/>
      <c r="ESR1" s="38"/>
      <c r="ESS1" s="38"/>
      <c r="EST1" s="38"/>
      <c r="ESU1" s="38"/>
      <c r="ESV1" s="38"/>
      <c r="ESW1" s="38"/>
      <c r="ESX1" s="38"/>
      <c r="ESY1" s="38"/>
      <c r="ESZ1" s="38"/>
      <c r="ETA1" s="38"/>
      <c r="ETB1" s="38"/>
      <c r="ETC1" s="38"/>
      <c r="ETD1" s="38"/>
      <c r="ETE1" s="38"/>
      <c r="ETF1" s="38"/>
      <c r="ETG1" s="38"/>
      <c r="ETH1" s="38"/>
      <c r="ETI1" s="38"/>
      <c r="ETJ1" s="38"/>
      <c r="ETK1" s="38"/>
      <c r="ETL1" s="38"/>
      <c r="ETM1" s="38"/>
      <c r="ETN1" s="38"/>
      <c r="ETO1" s="38"/>
      <c r="ETP1" s="38"/>
      <c r="ETQ1" s="38"/>
      <c r="ETR1" s="38"/>
      <c r="ETS1" s="38"/>
      <c r="ETT1" s="38"/>
      <c r="ETU1" s="38"/>
      <c r="ETV1" s="38"/>
      <c r="ETW1" s="38"/>
      <c r="ETX1" s="38"/>
      <c r="ETY1" s="38"/>
      <c r="ETZ1" s="38"/>
      <c r="EUA1" s="38"/>
      <c r="EUB1" s="38"/>
      <c r="EUC1" s="38"/>
      <c r="EUD1" s="38"/>
      <c r="EUE1" s="38"/>
      <c r="EUF1" s="38"/>
      <c r="EUG1" s="38"/>
      <c r="EUH1" s="38"/>
      <c r="EUI1" s="38"/>
      <c r="EUJ1" s="38"/>
      <c r="EUK1" s="38"/>
      <c r="EUL1" s="38"/>
      <c r="EUM1" s="38"/>
      <c r="EUN1" s="38"/>
      <c r="EUO1" s="38"/>
      <c r="EUP1" s="38"/>
      <c r="EUQ1" s="38"/>
      <c r="EUR1" s="38"/>
      <c r="EUS1" s="38"/>
      <c r="EUT1" s="38"/>
      <c r="EUU1" s="38"/>
      <c r="EUV1" s="38"/>
      <c r="EUW1" s="38"/>
      <c r="EUX1" s="38"/>
      <c r="EUY1" s="38"/>
      <c r="EUZ1" s="38"/>
      <c r="EVA1" s="38"/>
      <c r="EVB1" s="38"/>
      <c r="EVC1" s="38"/>
      <c r="EVD1" s="38"/>
      <c r="EVE1" s="38"/>
      <c r="EVF1" s="38"/>
      <c r="EVG1" s="38"/>
      <c r="EVH1" s="38"/>
      <c r="EVI1" s="38"/>
      <c r="EVJ1" s="38"/>
      <c r="EVK1" s="38"/>
      <c r="EVL1" s="38"/>
      <c r="EVM1" s="38"/>
      <c r="EVN1" s="38"/>
      <c r="EVO1" s="38"/>
      <c r="EVP1" s="38"/>
      <c r="EVQ1" s="38"/>
      <c r="EVR1" s="38"/>
      <c r="EVS1" s="38"/>
      <c r="EVT1" s="38"/>
      <c r="EVU1" s="38"/>
      <c r="EVV1" s="38"/>
      <c r="EVW1" s="38"/>
      <c r="EVX1" s="38"/>
      <c r="EVY1" s="38"/>
      <c r="EVZ1" s="38"/>
      <c r="EWA1" s="38"/>
      <c r="EWB1" s="38"/>
      <c r="EWC1" s="38"/>
      <c r="EWD1" s="38"/>
      <c r="EWE1" s="38"/>
      <c r="EWF1" s="38"/>
      <c r="EWG1" s="38"/>
      <c r="EWH1" s="38"/>
      <c r="EWI1" s="38"/>
      <c r="EWJ1" s="38"/>
      <c r="EWK1" s="38"/>
      <c r="EWL1" s="38"/>
      <c r="EWM1" s="38"/>
      <c r="EWN1" s="38"/>
      <c r="EWO1" s="38"/>
      <c r="EWP1" s="38"/>
      <c r="EWQ1" s="38"/>
      <c r="EWR1" s="38"/>
      <c r="EWS1" s="38"/>
      <c r="EWT1" s="38"/>
      <c r="EWU1" s="38"/>
      <c r="EWV1" s="38"/>
      <c r="EWW1" s="38"/>
      <c r="EWX1" s="38"/>
      <c r="EWY1" s="38"/>
      <c r="EWZ1" s="38"/>
      <c r="EXA1" s="38"/>
      <c r="EXB1" s="38"/>
      <c r="EXC1" s="38"/>
      <c r="EXD1" s="38"/>
      <c r="EXE1" s="38"/>
      <c r="EXF1" s="38"/>
      <c r="EXG1" s="38"/>
      <c r="EXH1" s="38"/>
      <c r="EXI1" s="38"/>
      <c r="EXJ1" s="38"/>
      <c r="EXK1" s="38"/>
      <c r="EXL1" s="38"/>
      <c r="EXM1" s="38"/>
      <c r="EXN1" s="38"/>
      <c r="EXO1" s="38"/>
      <c r="EXP1" s="38"/>
      <c r="EXQ1" s="38"/>
      <c r="EXR1" s="38"/>
      <c r="EXS1" s="38"/>
      <c r="EXT1" s="38"/>
      <c r="EXU1" s="38"/>
      <c r="EXV1" s="38"/>
      <c r="EXW1" s="38"/>
      <c r="EXX1" s="38"/>
      <c r="EXY1" s="38"/>
      <c r="EXZ1" s="38"/>
      <c r="EYA1" s="38"/>
      <c r="EYB1" s="38"/>
      <c r="EYC1" s="38"/>
      <c r="EYD1" s="38"/>
      <c r="EYE1" s="38"/>
      <c r="EYF1" s="38"/>
      <c r="EYG1" s="38"/>
      <c r="EYH1" s="38"/>
      <c r="EYI1" s="38"/>
      <c r="EYJ1" s="38"/>
      <c r="EYK1" s="38"/>
      <c r="EYL1" s="38"/>
      <c r="EYM1" s="38"/>
      <c r="EYN1" s="38"/>
      <c r="EYO1" s="38"/>
      <c r="EYP1" s="38"/>
      <c r="EYQ1" s="38"/>
      <c r="EYR1" s="38"/>
      <c r="EYS1" s="38"/>
      <c r="EYT1" s="38"/>
      <c r="EYU1" s="38"/>
      <c r="EYV1" s="38"/>
      <c r="EYW1" s="38"/>
      <c r="EYX1" s="38"/>
      <c r="EYY1" s="38"/>
      <c r="EYZ1" s="38"/>
      <c r="EZA1" s="38"/>
      <c r="EZB1" s="38"/>
      <c r="EZC1" s="38"/>
      <c r="EZD1" s="38"/>
      <c r="EZE1" s="38"/>
      <c r="EZF1" s="38"/>
      <c r="EZG1" s="38"/>
      <c r="EZH1" s="38"/>
      <c r="EZI1" s="38"/>
      <c r="EZJ1" s="38"/>
      <c r="EZK1" s="38"/>
      <c r="EZL1" s="38"/>
      <c r="EZM1" s="38"/>
      <c r="EZN1" s="38"/>
      <c r="EZO1" s="38"/>
      <c r="EZP1" s="38"/>
      <c r="EZQ1" s="38"/>
      <c r="EZR1" s="38"/>
      <c r="EZS1" s="38"/>
      <c r="EZT1" s="38"/>
      <c r="EZU1" s="38"/>
      <c r="EZV1" s="38"/>
      <c r="EZW1" s="38"/>
      <c r="EZX1" s="38"/>
      <c r="EZY1" s="38"/>
      <c r="EZZ1" s="38"/>
      <c r="FAA1" s="38"/>
      <c r="FAB1" s="38"/>
      <c r="FAC1" s="38"/>
      <c r="FAD1" s="38"/>
      <c r="FAE1" s="38"/>
      <c r="FAF1" s="38"/>
      <c r="FAG1" s="38"/>
      <c r="FAH1" s="38"/>
      <c r="FAI1" s="38"/>
      <c r="FAJ1" s="38"/>
      <c r="FAK1" s="38"/>
      <c r="FAL1" s="38"/>
      <c r="FAM1" s="38"/>
      <c r="FAN1" s="38"/>
      <c r="FAO1" s="38"/>
      <c r="FAP1" s="38"/>
      <c r="FAQ1" s="38"/>
      <c r="FAR1" s="38"/>
      <c r="FAS1" s="38"/>
      <c r="FAT1" s="38"/>
      <c r="FAU1" s="38"/>
      <c r="FAV1" s="38"/>
      <c r="FAW1" s="38"/>
      <c r="FAX1" s="38"/>
      <c r="FAY1" s="38"/>
      <c r="FAZ1" s="38"/>
      <c r="FBA1" s="38"/>
      <c r="FBB1" s="38"/>
      <c r="FBC1" s="38"/>
      <c r="FBD1" s="38"/>
      <c r="FBE1" s="38"/>
      <c r="FBF1" s="38"/>
      <c r="FBG1" s="38"/>
      <c r="FBH1" s="38"/>
      <c r="FBI1" s="38"/>
      <c r="FBJ1" s="38"/>
      <c r="FBK1" s="38"/>
      <c r="FBL1" s="38"/>
      <c r="FBM1" s="38"/>
      <c r="FBN1" s="38"/>
      <c r="FBO1" s="38"/>
      <c r="FBP1" s="38"/>
      <c r="FBQ1" s="38"/>
      <c r="FBR1" s="38"/>
      <c r="FBS1" s="38"/>
      <c r="FBT1" s="38"/>
      <c r="FBU1" s="38"/>
      <c r="FBV1" s="38"/>
      <c r="FBW1" s="38"/>
      <c r="FBX1" s="38"/>
      <c r="FBY1" s="38"/>
      <c r="FBZ1" s="38"/>
      <c r="FCA1" s="38"/>
      <c r="FCB1" s="38"/>
      <c r="FCC1" s="38"/>
      <c r="FCD1" s="38"/>
      <c r="FCE1" s="38"/>
      <c r="FCF1" s="38"/>
      <c r="FCG1" s="38"/>
      <c r="FCH1" s="38"/>
      <c r="FCI1" s="38"/>
      <c r="FCJ1" s="38"/>
      <c r="FCK1" s="38"/>
      <c r="FCL1" s="38"/>
      <c r="FCM1" s="38"/>
      <c r="FCN1" s="38"/>
      <c r="FCO1" s="38"/>
      <c r="FCP1" s="38"/>
      <c r="FCQ1" s="38"/>
      <c r="FCR1" s="38"/>
      <c r="FCS1" s="38"/>
      <c r="FCT1" s="38"/>
      <c r="FCU1" s="38"/>
      <c r="FCV1" s="38"/>
      <c r="FCW1" s="38"/>
      <c r="FCX1" s="38"/>
      <c r="FCY1" s="38"/>
      <c r="FCZ1" s="38"/>
      <c r="FDA1" s="38"/>
      <c r="FDB1" s="38"/>
      <c r="FDC1" s="38"/>
      <c r="FDD1" s="38"/>
      <c r="FDE1" s="38"/>
      <c r="FDF1" s="38"/>
      <c r="FDG1" s="38"/>
      <c r="FDH1" s="38"/>
      <c r="FDI1" s="38"/>
      <c r="FDJ1" s="38"/>
      <c r="FDK1" s="38"/>
      <c r="FDL1" s="38"/>
      <c r="FDM1" s="38"/>
      <c r="FDN1" s="38"/>
      <c r="FDO1" s="38"/>
      <c r="FDP1" s="38"/>
      <c r="FDQ1" s="38"/>
      <c r="FDR1" s="38"/>
      <c r="FDS1" s="38"/>
      <c r="FDT1" s="38"/>
      <c r="FDU1" s="38"/>
      <c r="FDV1" s="38"/>
      <c r="FDW1" s="38"/>
      <c r="FDX1" s="38"/>
      <c r="FDY1" s="38"/>
      <c r="FDZ1" s="38"/>
      <c r="FEA1" s="38"/>
      <c r="FEB1" s="38"/>
      <c r="FEC1" s="38"/>
      <c r="FED1" s="38"/>
      <c r="FEE1" s="38"/>
      <c r="FEF1" s="38"/>
      <c r="FEG1" s="38"/>
      <c r="FEH1" s="38"/>
      <c r="FEI1" s="38"/>
      <c r="FEJ1" s="38"/>
      <c r="FEK1" s="38"/>
      <c r="FEL1" s="38"/>
      <c r="FEM1" s="38"/>
      <c r="FEN1" s="38"/>
      <c r="FEO1" s="38"/>
      <c r="FEP1" s="38"/>
      <c r="FEQ1" s="38"/>
      <c r="FER1" s="38"/>
      <c r="FES1" s="38"/>
      <c r="FET1" s="38"/>
      <c r="FEU1" s="38"/>
      <c r="FEV1" s="38"/>
      <c r="FEW1" s="38"/>
      <c r="FEX1" s="38"/>
      <c r="FEY1" s="38"/>
      <c r="FEZ1" s="38"/>
      <c r="FFA1" s="38"/>
      <c r="FFB1" s="38"/>
      <c r="FFC1" s="38"/>
      <c r="FFD1" s="38"/>
      <c r="FFE1" s="38"/>
      <c r="FFF1" s="38"/>
      <c r="FFG1" s="38"/>
      <c r="FFH1" s="38"/>
      <c r="FFI1" s="38"/>
      <c r="FFJ1" s="38"/>
      <c r="FFK1" s="38"/>
      <c r="FFL1" s="38"/>
      <c r="FFM1" s="38"/>
      <c r="FFN1" s="38"/>
      <c r="FFO1" s="38"/>
      <c r="FFP1" s="38"/>
      <c r="FFQ1" s="38"/>
      <c r="FFR1" s="38"/>
      <c r="FFS1" s="38"/>
      <c r="FFT1" s="38"/>
      <c r="FFU1" s="38"/>
      <c r="FFV1" s="38"/>
      <c r="FFW1" s="38"/>
      <c r="FFX1" s="38"/>
      <c r="FFY1" s="38"/>
      <c r="FFZ1" s="38"/>
      <c r="FGA1" s="38"/>
      <c r="FGB1" s="38"/>
      <c r="FGC1" s="38"/>
      <c r="FGD1" s="38"/>
      <c r="FGE1" s="38"/>
      <c r="FGF1" s="38"/>
      <c r="FGG1" s="38"/>
      <c r="FGH1" s="38"/>
      <c r="FGI1" s="38"/>
      <c r="FGJ1" s="38"/>
      <c r="FGK1" s="38"/>
      <c r="FGL1" s="38"/>
      <c r="FGM1" s="38"/>
      <c r="FGN1" s="38"/>
      <c r="FGO1" s="38"/>
      <c r="FGP1" s="38"/>
      <c r="FGQ1" s="38"/>
      <c r="FGR1" s="38"/>
      <c r="FGS1" s="38"/>
      <c r="FGT1" s="38"/>
      <c r="FGU1" s="38"/>
      <c r="FGV1" s="38"/>
      <c r="FGW1" s="38"/>
      <c r="FGX1" s="38"/>
      <c r="FGY1" s="38"/>
      <c r="FGZ1" s="38"/>
      <c r="FHA1" s="38"/>
      <c r="FHB1" s="38"/>
      <c r="FHC1" s="38"/>
      <c r="FHD1" s="38"/>
      <c r="FHE1" s="38"/>
      <c r="FHF1" s="38"/>
      <c r="FHG1" s="38"/>
      <c r="FHH1" s="38"/>
      <c r="FHI1" s="38"/>
      <c r="FHJ1" s="38"/>
      <c r="FHK1" s="38"/>
      <c r="FHL1" s="38"/>
      <c r="FHM1" s="38"/>
      <c r="FHN1" s="38"/>
      <c r="FHO1" s="38"/>
      <c r="FHP1" s="38"/>
      <c r="FHQ1" s="38"/>
      <c r="FHR1" s="38"/>
      <c r="FHS1" s="38"/>
      <c r="FHT1" s="38"/>
      <c r="FHU1" s="38"/>
      <c r="FHV1" s="38"/>
      <c r="FHW1" s="38"/>
      <c r="FHX1" s="38"/>
      <c r="FHY1" s="38"/>
      <c r="FHZ1" s="38"/>
      <c r="FIA1" s="38"/>
      <c r="FIB1" s="38"/>
      <c r="FIC1" s="38"/>
      <c r="FID1" s="38"/>
      <c r="FIE1" s="38"/>
      <c r="FIF1" s="38"/>
      <c r="FIG1" s="38"/>
      <c r="FIH1" s="38"/>
      <c r="FII1" s="38"/>
      <c r="FIJ1" s="38"/>
      <c r="FIK1" s="38"/>
      <c r="FIL1" s="38"/>
      <c r="FIM1" s="38"/>
      <c r="FIN1" s="38"/>
      <c r="FIO1" s="38"/>
      <c r="FIP1" s="38"/>
      <c r="FIQ1" s="38"/>
      <c r="FIR1" s="38"/>
      <c r="FIS1" s="38"/>
      <c r="FIT1" s="38"/>
      <c r="FIU1" s="38"/>
      <c r="FIV1" s="38"/>
      <c r="FIW1" s="38"/>
      <c r="FIX1" s="38"/>
      <c r="FIY1" s="38"/>
      <c r="FIZ1" s="38"/>
      <c r="FJA1" s="38"/>
      <c r="FJB1" s="38"/>
      <c r="FJC1" s="38"/>
      <c r="FJD1" s="38"/>
      <c r="FJE1" s="38"/>
      <c r="FJF1" s="38"/>
      <c r="FJG1" s="38"/>
      <c r="FJH1" s="38"/>
      <c r="FJI1" s="38"/>
      <c r="FJJ1" s="38"/>
      <c r="FJK1" s="38"/>
      <c r="FJL1" s="38"/>
      <c r="FJM1" s="38"/>
      <c r="FJN1" s="38"/>
      <c r="FJO1" s="38"/>
      <c r="FJP1" s="38"/>
      <c r="FJQ1" s="38"/>
      <c r="FJR1" s="38"/>
      <c r="FJS1" s="38"/>
      <c r="FJT1" s="38"/>
      <c r="FJU1" s="38"/>
      <c r="FJV1" s="38"/>
      <c r="FJW1" s="38"/>
      <c r="FJX1" s="38"/>
      <c r="FJY1" s="38"/>
      <c r="FJZ1" s="38"/>
      <c r="FKA1" s="38"/>
      <c r="FKB1" s="38"/>
      <c r="FKC1" s="38"/>
      <c r="FKD1" s="38"/>
      <c r="FKE1" s="38"/>
      <c r="FKF1" s="38"/>
      <c r="FKG1" s="38"/>
      <c r="FKH1" s="38"/>
      <c r="FKI1" s="38"/>
      <c r="FKJ1" s="38"/>
      <c r="FKK1" s="38"/>
      <c r="FKL1" s="38"/>
      <c r="FKM1" s="38"/>
      <c r="FKN1" s="38"/>
      <c r="FKO1" s="38"/>
      <c r="FKP1" s="38"/>
      <c r="FKQ1" s="38"/>
      <c r="FKR1" s="38"/>
      <c r="FKS1" s="38"/>
      <c r="FKT1" s="38"/>
      <c r="FKU1" s="38"/>
      <c r="FKV1" s="38"/>
      <c r="FKW1" s="38"/>
      <c r="FKX1" s="38"/>
      <c r="FKY1" s="38"/>
      <c r="FKZ1" s="38"/>
      <c r="FLA1" s="38"/>
      <c r="FLB1" s="38"/>
      <c r="FLC1" s="38"/>
      <c r="FLD1" s="38"/>
      <c r="FLE1" s="38"/>
      <c r="FLF1" s="38"/>
      <c r="FLG1" s="38"/>
      <c r="FLH1" s="38"/>
      <c r="FLI1" s="38"/>
      <c r="FLJ1" s="38"/>
      <c r="FLK1" s="38"/>
      <c r="FLL1" s="38"/>
      <c r="FLM1" s="38"/>
      <c r="FLN1" s="38"/>
      <c r="FLO1" s="38"/>
      <c r="FLP1" s="38"/>
      <c r="FLQ1" s="38"/>
      <c r="FLR1" s="38"/>
      <c r="FLS1" s="38"/>
      <c r="FLT1" s="38"/>
      <c r="FLU1" s="38"/>
      <c r="FLV1" s="38"/>
      <c r="FLW1" s="38"/>
      <c r="FLX1" s="38"/>
      <c r="FLY1" s="38"/>
      <c r="FLZ1" s="38"/>
      <c r="FMA1" s="38"/>
      <c r="FMB1" s="38"/>
      <c r="FMC1" s="38"/>
      <c r="FMD1" s="38"/>
      <c r="FME1" s="38"/>
      <c r="FMF1" s="38"/>
      <c r="FMG1" s="38"/>
      <c r="FMH1" s="38"/>
      <c r="FMI1" s="38"/>
      <c r="FMJ1" s="38"/>
      <c r="FMK1" s="38"/>
      <c r="FML1" s="38"/>
      <c r="FMM1" s="38"/>
      <c r="FMN1" s="38"/>
      <c r="FMO1" s="38"/>
      <c r="FMP1" s="38"/>
      <c r="FMQ1" s="38"/>
      <c r="FMR1" s="38"/>
      <c r="FMS1" s="38"/>
      <c r="FMT1" s="38"/>
      <c r="FMU1" s="38"/>
      <c r="FMV1" s="38"/>
      <c r="FMW1" s="38"/>
      <c r="FMX1" s="38"/>
      <c r="FMY1" s="38"/>
      <c r="FMZ1" s="38"/>
      <c r="FNA1" s="38"/>
      <c r="FNB1" s="38"/>
      <c r="FNC1" s="38"/>
      <c r="FND1" s="38"/>
      <c r="FNE1" s="38"/>
      <c r="FNF1" s="38"/>
      <c r="FNG1" s="38"/>
      <c r="FNH1" s="38"/>
      <c r="FNI1" s="38"/>
      <c r="FNJ1" s="38"/>
      <c r="FNK1" s="38"/>
      <c r="FNL1" s="38"/>
      <c r="FNM1" s="38"/>
      <c r="FNN1" s="38"/>
      <c r="FNO1" s="38"/>
      <c r="FNP1" s="38"/>
      <c r="FNQ1" s="38"/>
      <c r="FNR1" s="38"/>
      <c r="FNS1" s="38"/>
      <c r="FNT1" s="38"/>
      <c r="FNU1" s="38"/>
      <c r="FNV1" s="38"/>
      <c r="FNW1" s="38"/>
      <c r="FNX1" s="38"/>
      <c r="FNY1" s="38"/>
      <c r="FNZ1" s="38"/>
      <c r="FOA1" s="38"/>
      <c r="FOB1" s="38"/>
      <c r="FOC1" s="38"/>
      <c r="FOD1" s="38"/>
      <c r="FOE1" s="38"/>
      <c r="FOF1" s="38"/>
      <c r="FOG1" s="38"/>
      <c r="FOH1" s="38"/>
      <c r="FOI1" s="38"/>
      <c r="FOJ1" s="38"/>
      <c r="FOK1" s="38"/>
      <c r="FOL1" s="38"/>
      <c r="FOM1" s="38"/>
      <c r="FON1" s="38"/>
      <c r="FOO1" s="38"/>
      <c r="FOP1" s="38"/>
      <c r="FOQ1" s="38"/>
      <c r="FOR1" s="38"/>
      <c r="FOS1" s="38"/>
      <c r="FOT1" s="38"/>
      <c r="FOU1" s="38"/>
      <c r="FOV1" s="38"/>
      <c r="FOW1" s="38"/>
      <c r="FOX1" s="38"/>
      <c r="FOY1" s="38"/>
      <c r="FOZ1" s="38"/>
      <c r="FPA1" s="38"/>
      <c r="FPB1" s="38"/>
      <c r="FPC1" s="38"/>
      <c r="FPD1" s="38"/>
      <c r="FPE1" s="38"/>
      <c r="FPF1" s="38"/>
      <c r="FPG1" s="38"/>
      <c r="FPH1" s="38"/>
      <c r="FPI1" s="38"/>
      <c r="FPJ1" s="38"/>
      <c r="FPK1" s="38"/>
      <c r="FPL1" s="38"/>
      <c r="FPM1" s="38"/>
      <c r="FPN1" s="38"/>
      <c r="FPO1" s="38"/>
      <c r="FPP1" s="38"/>
      <c r="FPQ1" s="38"/>
      <c r="FPR1" s="38"/>
      <c r="FPS1" s="38"/>
      <c r="FPT1" s="38"/>
      <c r="FPU1" s="38"/>
      <c r="FPV1" s="38"/>
      <c r="FPW1" s="38"/>
      <c r="FPX1" s="38"/>
      <c r="FPY1" s="38"/>
      <c r="FPZ1" s="38"/>
      <c r="FQA1" s="38"/>
      <c r="FQB1" s="38"/>
      <c r="FQC1" s="38"/>
      <c r="FQD1" s="38"/>
      <c r="FQE1" s="38"/>
      <c r="FQF1" s="38"/>
      <c r="FQG1" s="38"/>
      <c r="FQH1" s="38"/>
      <c r="FQI1" s="38"/>
      <c r="FQJ1" s="38"/>
      <c r="FQK1" s="38"/>
      <c r="FQL1" s="38"/>
      <c r="FQM1" s="38"/>
      <c r="FQN1" s="38"/>
      <c r="FQO1" s="38"/>
      <c r="FQP1" s="38"/>
      <c r="FQQ1" s="38"/>
      <c r="FQR1" s="38"/>
      <c r="FQS1" s="38"/>
      <c r="FQT1" s="38"/>
      <c r="FQU1" s="38"/>
      <c r="FQV1" s="38"/>
      <c r="FQW1" s="38"/>
      <c r="FQX1" s="38"/>
      <c r="FQY1" s="38"/>
      <c r="FQZ1" s="38"/>
      <c r="FRA1" s="38"/>
      <c r="FRB1" s="38"/>
      <c r="FRC1" s="38"/>
      <c r="FRD1" s="38"/>
      <c r="FRE1" s="38"/>
      <c r="FRF1" s="38"/>
      <c r="FRG1" s="38"/>
      <c r="FRH1" s="38"/>
      <c r="FRI1" s="38"/>
      <c r="FRJ1" s="38"/>
      <c r="FRK1" s="38"/>
      <c r="FRL1" s="38"/>
      <c r="FRM1" s="38"/>
      <c r="FRN1" s="38"/>
      <c r="FRO1" s="38"/>
      <c r="FRP1" s="38"/>
      <c r="FRQ1" s="38"/>
      <c r="FRR1" s="38"/>
      <c r="FRS1" s="38"/>
      <c r="FRT1" s="38"/>
      <c r="FRU1" s="38"/>
      <c r="FRV1" s="38"/>
      <c r="FRW1" s="38"/>
      <c r="FRX1" s="38"/>
      <c r="FRY1" s="38"/>
      <c r="FRZ1" s="38"/>
      <c r="FSA1" s="38"/>
      <c r="FSB1" s="38"/>
      <c r="FSC1" s="38"/>
      <c r="FSD1" s="38"/>
      <c r="FSE1" s="38"/>
      <c r="FSF1" s="38"/>
      <c r="FSG1" s="38"/>
      <c r="FSH1" s="38"/>
      <c r="FSI1" s="38"/>
      <c r="FSJ1" s="38"/>
      <c r="FSK1" s="38"/>
      <c r="FSL1" s="38"/>
      <c r="FSM1" s="38"/>
      <c r="FSN1" s="38"/>
      <c r="FSO1" s="38"/>
      <c r="FSP1" s="38"/>
      <c r="FSQ1" s="38"/>
      <c r="FSR1" s="38"/>
      <c r="FSS1" s="38"/>
      <c r="FST1" s="38"/>
      <c r="FSU1" s="38"/>
      <c r="FSV1" s="38"/>
      <c r="FSW1" s="38"/>
      <c r="FSX1" s="38"/>
      <c r="FSY1" s="38"/>
      <c r="FSZ1" s="38"/>
      <c r="FTA1" s="38"/>
      <c r="FTB1" s="38"/>
      <c r="FTC1" s="38"/>
      <c r="FTD1" s="38"/>
      <c r="FTE1" s="38"/>
      <c r="FTF1" s="38"/>
      <c r="FTG1" s="38"/>
      <c r="FTH1" s="38"/>
      <c r="FTI1" s="38"/>
      <c r="FTJ1" s="38"/>
      <c r="FTK1" s="38"/>
      <c r="FTL1" s="38"/>
      <c r="FTM1" s="38"/>
      <c r="FTN1" s="38"/>
      <c r="FTO1" s="38"/>
      <c r="FTP1" s="38"/>
      <c r="FTQ1" s="38"/>
      <c r="FTR1" s="38"/>
      <c r="FTS1" s="38"/>
      <c r="FTT1" s="38"/>
      <c r="FTU1" s="38"/>
      <c r="FTV1" s="38"/>
      <c r="FTW1" s="38"/>
      <c r="FTX1" s="38"/>
      <c r="FTY1" s="38"/>
      <c r="FTZ1" s="38"/>
      <c r="FUA1" s="38"/>
      <c r="FUB1" s="38"/>
      <c r="FUC1" s="38"/>
      <c r="FUD1" s="38"/>
      <c r="FUE1" s="38"/>
      <c r="FUF1" s="38"/>
      <c r="FUG1" s="38"/>
      <c r="FUH1" s="38"/>
      <c r="FUI1" s="38"/>
      <c r="FUJ1" s="38"/>
      <c r="FUK1" s="38"/>
      <c r="FUL1" s="38"/>
      <c r="FUM1" s="38"/>
      <c r="FUN1" s="38"/>
      <c r="FUO1" s="38"/>
      <c r="FUP1" s="38"/>
      <c r="FUQ1" s="38"/>
      <c r="FUR1" s="38"/>
      <c r="FUS1" s="38"/>
      <c r="FUT1" s="38"/>
      <c r="FUU1" s="38"/>
      <c r="FUV1" s="38"/>
      <c r="FUW1" s="38"/>
      <c r="FUX1" s="38"/>
      <c r="FUY1" s="38"/>
      <c r="FUZ1" s="38"/>
      <c r="FVA1" s="38"/>
      <c r="FVB1" s="38"/>
      <c r="FVC1" s="38"/>
      <c r="FVD1" s="38"/>
      <c r="FVE1" s="38"/>
      <c r="FVF1" s="38"/>
      <c r="FVG1" s="38"/>
      <c r="FVH1" s="38"/>
      <c r="FVI1" s="38"/>
      <c r="FVJ1" s="38"/>
      <c r="FVK1" s="38"/>
      <c r="FVL1" s="38"/>
      <c r="FVM1" s="38"/>
      <c r="FVN1" s="38"/>
      <c r="FVO1" s="38"/>
      <c r="FVP1" s="38"/>
      <c r="FVQ1" s="38"/>
      <c r="FVR1" s="38"/>
      <c r="FVS1" s="38"/>
      <c r="FVT1" s="38"/>
      <c r="FVU1" s="38"/>
      <c r="FVV1" s="38"/>
      <c r="FVW1" s="38"/>
      <c r="FVX1" s="38"/>
      <c r="FVY1" s="38"/>
      <c r="FVZ1" s="38"/>
      <c r="FWA1" s="38"/>
      <c r="FWB1" s="38"/>
      <c r="FWC1" s="38"/>
      <c r="FWD1" s="38"/>
      <c r="FWE1" s="38"/>
      <c r="FWF1" s="38"/>
      <c r="FWG1" s="38"/>
      <c r="FWH1" s="38"/>
      <c r="FWI1" s="38"/>
      <c r="FWJ1" s="38"/>
      <c r="FWK1" s="38"/>
      <c r="FWL1" s="38"/>
      <c r="FWM1" s="38"/>
      <c r="FWN1" s="38"/>
      <c r="FWO1" s="38"/>
      <c r="FWP1" s="38"/>
      <c r="FWQ1" s="38"/>
      <c r="FWR1" s="38"/>
      <c r="FWS1" s="38"/>
      <c r="FWT1" s="38"/>
      <c r="FWU1" s="38"/>
      <c r="FWV1" s="38"/>
      <c r="FWW1" s="38"/>
      <c r="FWX1" s="38"/>
      <c r="FWY1" s="38"/>
      <c r="FWZ1" s="38"/>
      <c r="FXA1" s="38"/>
      <c r="FXB1" s="38"/>
      <c r="FXC1" s="38"/>
      <c r="FXD1" s="38"/>
      <c r="FXE1" s="38"/>
      <c r="FXF1" s="38"/>
      <c r="FXG1" s="38"/>
      <c r="FXH1" s="38"/>
      <c r="FXI1" s="38"/>
      <c r="FXJ1" s="38"/>
      <c r="FXK1" s="38"/>
      <c r="FXL1" s="38"/>
      <c r="FXM1" s="38"/>
      <c r="FXN1" s="38"/>
      <c r="FXO1" s="38"/>
      <c r="FXP1" s="38"/>
      <c r="FXQ1" s="38"/>
      <c r="FXR1" s="38"/>
      <c r="FXS1" s="38"/>
      <c r="FXT1" s="38"/>
      <c r="FXU1" s="38"/>
      <c r="FXV1" s="38"/>
      <c r="FXW1" s="38"/>
      <c r="FXX1" s="38"/>
      <c r="FXY1" s="38"/>
      <c r="FXZ1" s="38"/>
      <c r="FYA1" s="38"/>
      <c r="FYB1" s="38"/>
      <c r="FYC1" s="38"/>
      <c r="FYD1" s="38"/>
      <c r="FYE1" s="38"/>
      <c r="FYF1" s="38"/>
      <c r="FYG1" s="38"/>
      <c r="FYH1" s="38"/>
      <c r="FYI1" s="38"/>
      <c r="FYJ1" s="38"/>
      <c r="FYK1" s="38"/>
      <c r="FYL1" s="38"/>
      <c r="FYM1" s="38"/>
      <c r="FYN1" s="38"/>
      <c r="FYO1" s="38"/>
      <c r="FYP1" s="38"/>
      <c r="FYQ1" s="38"/>
      <c r="FYR1" s="38"/>
      <c r="FYS1" s="38"/>
      <c r="FYT1" s="38"/>
      <c r="FYU1" s="38"/>
      <c r="FYV1" s="38"/>
      <c r="FYW1" s="38"/>
      <c r="FYX1" s="38"/>
      <c r="FYY1" s="38"/>
      <c r="FYZ1" s="38"/>
      <c r="FZA1" s="38"/>
      <c r="FZB1" s="38"/>
      <c r="FZC1" s="38"/>
      <c r="FZD1" s="38"/>
      <c r="FZE1" s="38"/>
      <c r="FZF1" s="38"/>
      <c r="FZG1" s="38"/>
      <c r="FZH1" s="38"/>
      <c r="FZI1" s="38"/>
      <c r="FZJ1" s="38"/>
      <c r="FZK1" s="38"/>
      <c r="FZL1" s="38"/>
      <c r="FZM1" s="38"/>
      <c r="FZN1" s="38"/>
      <c r="FZO1" s="38"/>
      <c r="FZP1" s="38"/>
      <c r="FZQ1" s="38"/>
      <c r="FZR1" s="38"/>
      <c r="FZS1" s="38"/>
      <c r="FZT1" s="38"/>
      <c r="FZU1" s="38"/>
      <c r="FZV1" s="38"/>
      <c r="FZW1" s="38"/>
      <c r="FZX1" s="38"/>
      <c r="FZY1" s="38"/>
      <c r="FZZ1" s="38"/>
      <c r="GAA1" s="38"/>
      <c r="GAB1" s="38"/>
      <c r="GAC1" s="38"/>
      <c r="GAD1" s="38"/>
      <c r="GAE1" s="38"/>
      <c r="GAF1" s="38"/>
      <c r="GAG1" s="38"/>
      <c r="GAH1" s="38"/>
      <c r="GAI1" s="38"/>
      <c r="GAJ1" s="38"/>
      <c r="GAK1" s="38"/>
      <c r="GAL1" s="38"/>
      <c r="GAM1" s="38"/>
      <c r="GAN1" s="38"/>
      <c r="GAO1" s="38"/>
      <c r="GAP1" s="38"/>
      <c r="GAQ1" s="38"/>
      <c r="GAR1" s="38"/>
      <c r="GAS1" s="38"/>
      <c r="GAT1" s="38"/>
      <c r="GAU1" s="38"/>
      <c r="GAV1" s="38"/>
      <c r="GAW1" s="38"/>
      <c r="GAX1" s="38"/>
      <c r="GAY1" s="38"/>
      <c r="GAZ1" s="38"/>
      <c r="GBA1" s="38"/>
      <c r="GBB1" s="38"/>
      <c r="GBC1" s="38"/>
      <c r="GBD1" s="38"/>
      <c r="GBE1" s="38"/>
      <c r="GBF1" s="38"/>
      <c r="GBG1" s="38"/>
      <c r="GBH1" s="38"/>
      <c r="GBI1" s="38"/>
      <c r="GBJ1" s="38"/>
      <c r="GBK1" s="38"/>
      <c r="GBL1" s="38"/>
      <c r="GBM1" s="38"/>
      <c r="GBN1" s="38"/>
      <c r="GBO1" s="38"/>
      <c r="GBP1" s="38"/>
      <c r="GBQ1" s="38"/>
      <c r="GBR1" s="38"/>
      <c r="GBS1" s="38"/>
      <c r="GBT1" s="38"/>
      <c r="GBU1" s="38"/>
      <c r="GBV1" s="38"/>
      <c r="GBW1" s="38"/>
      <c r="GBX1" s="38"/>
      <c r="GBY1" s="38"/>
      <c r="GBZ1" s="38"/>
      <c r="GCA1" s="38"/>
      <c r="GCB1" s="38"/>
      <c r="GCC1" s="38"/>
      <c r="GCD1" s="38"/>
      <c r="GCE1" s="38"/>
      <c r="GCF1" s="38"/>
      <c r="GCG1" s="38"/>
      <c r="GCH1" s="38"/>
      <c r="GCI1" s="38"/>
      <c r="GCJ1" s="38"/>
      <c r="GCK1" s="38"/>
      <c r="GCL1" s="38"/>
      <c r="GCM1" s="38"/>
      <c r="GCN1" s="38"/>
      <c r="GCO1" s="38"/>
      <c r="GCP1" s="38"/>
      <c r="GCQ1" s="38"/>
      <c r="GCR1" s="38"/>
      <c r="GCS1" s="38"/>
      <c r="GCT1" s="38"/>
      <c r="GCU1" s="38"/>
      <c r="GCV1" s="38"/>
    </row>
    <row r="2" spans="1:4832" ht="17.100000000000001" customHeight="1">
      <c r="A2" s="49">
        <v>1</v>
      </c>
      <c r="B2" s="49">
        <v>10010</v>
      </c>
      <c r="C2" s="49" t="s">
        <v>129</v>
      </c>
      <c r="D2" s="49" t="s">
        <v>135</v>
      </c>
      <c r="E2" s="49">
        <v>8.9418860303300001</v>
      </c>
      <c r="F2" s="103">
        <v>9.56</v>
      </c>
      <c r="G2" s="103">
        <v>0</v>
      </c>
      <c r="H2" s="49" t="s">
        <v>138</v>
      </c>
      <c r="I2" s="49"/>
      <c r="J2" s="44"/>
      <c r="K2" s="44"/>
      <c r="L2" s="44"/>
      <c r="M2" s="44"/>
      <c r="N2" s="44" t="e">
        <f>(Table2[[#This Row],[Crest_Elevation]]-Table2[[#This Row],[Toe_Elevation]])/(Table2[[#This Row],[Crest Elevation X]]-Table2[[#This Row],[Toe Elevation X ]])</f>
        <v>#DIV/0!</v>
      </c>
      <c r="O2" s="44"/>
      <c r="P2" s="44"/>
      <c r="Q2" s="44"/>
      <c r="R2" s="44"/>
      <c r="S2" s="44"/>
      <c r="T2" s="44"/>
      <c r="U2" s="44"/>
      <c r="V2" s="44"/>
      <c r="W2" s="49" t="s">
        <v>136</v>
      </c>
      <c r="X2" s="44"/>
      <c r="Y2" s="45"/>
      <c r="Z2" s="45"/>
      <c r="AA2" s="45"/>
    </row>
    <row r="3" spans="1:4832" ht="17.100000000000001" customHeight="1">
      <c r="A3" s="49"/>
      <c r="B3" s="49">
        <v>10020</v>
      </c>
      <c r="C3" s="49" t="s">
        <v>5</v>
      </c>
      <c r="D3" s="49">
        <v>5.4149289999999999</v>
      </c>
      <c r="E3" s="49">
        <v>8.9016340974200006</v>
      </c>
      <c r="F3" s="106">
        <v>9.42</v>
      </c>
      <c r="G3" s="103">
        <v>6.4092450000000003</v>
      </c>
      <c r="H3" s="49" t="s">
        <v>138</v>
      </c>
      <c r="I3" s="53">
        <f>Table2[[#This Row],[SWEL (From CHAMP)]]+Table2[[#This Row],[2%_Runup]]</f>
        <v>15.829245</v>
      </c>
      <c r="J3" s="44">
        <v>10.5</v>
      </c>
      <c r="K3" s="44">
        <v>238.93</v>
      </c>
      <c r="L3" s="44">
        <v>5.0199999999999996</v>
      </c>
      <c r="M3" s="44">
        <v>96.04</v>
      </c>
      <c r="N3" s="44">
        <f>(Table2[[#This Row],[Crest_Elevation]]-Table2[[#This Row],[Toe_Elevation]])/(Table2[[#This Row],[Crest Elevation X]]-Table2[[#This Row],[Toe Elevation X ]])</f>
        <v>3.8351179228777385E-2</v>
      </c>
      <c r="O3" s="44">
        <v>6</v>
      </c>
      <c r="P3" s="44">
        <v>3.36</v>
      </c>
      <c r="Q3" s="44">
        <v>12.45</v>
      </c>
      <c r="R3" s="44"/>
      <c r="S3" s="44"/>
      <c r="T3" s="44"/>
      <c r="U3" s="44"/>
      <c r="V3" s="44" t="s">
        <v>547</v>
      </c>
      <c r="W3" s="49" t="s">
        <v>142</v>
      </c>
      <c r="X3" s="44" t="s">
        <v>142</v>
      </c>
      <c r="Y3" s="112" t="s">
        <v>542</v>
      </c>
      <c r="Z3" s="48">
        <v>0.10168542171249124</v>
      </c>
      <c r="AA3" s="45"/>
    </row>
    <row r="4" spans="1:4832" ht="17.100000000000001" customHeight="1">
      <c r="A4" s="49"/>
      <c r="B4" s="49">
        <v>10030</v>
      </c>
      <c r="C4" s="49" t="s">
        <v>5</v>
      </c>
      <c r="D4" s="49">
        <v>9.3299880000000002</v>
      </c>
      <c r="E4" s="49">
        <v>8.8407098397299997</v>
      </c>
      <c r="F4" s="106">
        <v>9.2899999999999991</v>
      </c>
      <c r="G4" s="103">
        <v>3.422479</v>
      </c>
      <c r="H4" s="49" t="s">
        <v>138</v>
      </c>
      <c r="I4" s="53">
        <f>Table2[[#This Row],[SWEL (From CHAMP)]]+Table2[[#This Row],[2%_Runup]]</f>
        <v>12.712478999999998</v>
      </c>
      <c r="J4" s="44">
        <v>10.199999999999999</v>
      </c>
      <c r="K4" s="44">
        <v>296.97000000000003</v>
      </c>
      <c r="L4" s="44">
        <v>1.67</v>
      </c>
      <c r="M4" s="44">
        <v>51.45</v>
      </c>
      <c r="N4" s="44">
        <f>(Table2[[#This Row],[Crest_Elevation]]-Table2[[#This Row],[Toe_Elevation]])/(Table2[[#This Row],[Crest Elevation X]]-Table2[[#This Row],[Toe Elevation X ]])</f>
        <v>3.4742587161941993E-2</v>
      </c>
      <c r="O4" s="44">
        <v>4.8</v>
      </c>
      <c r="P4" s="44">
        <v>5.31</v>
      </c>
      <c r="Q4" s="44">
        <v>11.18</v>
      </c>
      <c r="R4" s="44"/>
      <c r="S4" s="44"/>
      <c r="T4" s="44"/>
      <c r="U4" s="44"/>
      <c r="V4" s="44"/>
      <c r="W4" s="49" t="s">
        <v>142</v>
      </c>
      <c r="X4" s="44" t="s">
        <v>142</v>
      </c>
      <c r="Y4" s="112" t="s">
        <v>542</v>
      </c>
      <c r="Z4" s="100">
        <v>9.7714569347210609E-2</v>
      </c>
      <c r="AA4" s="45"/>
    </row>
    <row r="5" spans="1:4832" ht="17.100000000000001" customHeight="1">
      <c r="A5" s="49">
        <v>2</v>
      </c>
      <c r="B5" s="49">
        <v>10040</v>
      </c>
      <c r="C5" s="49" t="s">
        <v>5</v>
      </c>
      <c r="D5" s="49">
        <v>3.1860210000000002</v>
      </c>
      <c r="E5" s="50">
        <v>8.8346473304700002</v>
      </c>
      <c r="F5" s="103">
        <v>9.26</v>
      </c>
      <c r="G5" s="103">
        <v>3.1860210000000002</v>
      </c>
      <c r="H5" s="49" t="s">
        <v>138</v>
      </c>
      <c r="I5" s="53">
        <f>Table2[[#This Row],[GF_SWEL]]+Table2[[#This Row],[2%_Runup]]</f>
        <v>12.02066833047</v>
      </c>
      <c r="J5" s="44">
        <v>9.6</v>
      </c>
      <c r="K5" s="44">
        <v>283.67</v>
      </c>
      <c r="L5" s="44">
        <v>2.1</v>
      </c>
      <c r="M5" s="44">
        <v>65.48</v>
      </c>
      <c r="N5" s="44">
        <f>(Table2[[#This Row],[Crest_Elevation]]-Table2[[#This Row],[Toe_Elevation]])/(Table2[[#This Row],[Crest Elevation X]]-Table2[[#This Row],[Toe Elevation X ]])</f>
        <v>3.4373710985838031E-2</v>
      </c>
      <c r="O5" s="44">
        <v>5.7</v>
      </c>
      <c r="P5" s="44">
        <v>5.14</v>
      </c>
      <c r="Q5" s="44">
        <v>11.16</v>
      </c>
      <c r="R5" s="44"/>
      <c r="S5" s="44"/>
      <c r="T5" s="44"/>
      <c r="U5" s="44"/>
      <c r="V5" s="44"/>
      <c r="W5" s="49" t="s">
        <v>142</v>
      </c>
      <c r="X5" s="44" t="s">
        <v>142</v>
      </c>
      <c r="Y5" s="112" t="s">
        <v>542</v>
      </c>
      <c r="Z5" s="100">
        <v>8.6950907896444385E-2</v>
      </c>
      <c r="AA5" s="45"/>
    </row>
    <row r="6" spans="1:4832" ht="17.100000000000001" customHeight="1">
      <c r="A6" s="49"/>
      <c r="B6" s="49">
        <v>10050</v>
      </c>
      <c r="C6" s="49" t="s">
        <v>129</v>
      </c>
      <c r="D6" s="49" t="s">
        <v>135</v>
      </c>
      <c r="E6" s="49">
        <v>8.7426818413999996</v>
      </c>
      <c r="F6" s="103">
        <v>9.27</v>
      </c>
      <c r="G6" s="103">
        <v>0</v>
      </c>
      <c r="H6" s="49" t="s">
        <v>138</v>
      </c>
      <c r="I6" s="49"/>
      <c r="J6" s="44"/>
      <c r="K6" s="44"/>
      <c r="L6" s="44"/>
      <c r="M6" s="44"/>
      <c r="N6" s="44" t="e">
        <f>(Table2[[#This Row],[Crest_Elevation]]-Table2[[#This Row],[Toe_Elevation]])/(Table2[[#This Row],[Crest Elevation X]]-Table2[[#This Row],[Toe Elevation X ]])</f>
        <v>#DIV/0!</v>
      </c>
      <c r="O6" s="44"/>
      <c r="P6" s="44"/>
      <c r="Q6" s="44"/>
      <c r="R6" s="44"/>
      <c r="S6" s="44"/>
      <c r="T6" s="44"/>
      <c r="U6" s="44"/>
      <c r="V6" s="44"/>
      <c r="W6" s="49" t="s">
        <v>142</v>
      </c>
      <c r="X6" s="44"/>
      <c r="Y6" s="46"/>
      <c r="Z6" s="100"/>
      <c r="AA6" s="45"/>
    </row>
    <row r="7" spans="1:4832" ht="17.100000000000001" customHeight="1">
      <c r="A7" s="49">
        <v>3</v>
      </c>
      <c r="B7" s="49">
        <v>10060</v>
      </c>
      <c r="C7" s="49" t="s">
        <v>139</v>
      </c>
      <c r="D7" s="49" t="s">
        <v>135</v>
      </c>
      <c r="E7" s="49">
        <v>8.6999999999999993</v>
      </c>
      <c r="F7" s="106">
        <v>9.25</v>
      </c>
      <c r="G7" s="103">
        <v>3.86</v>
      </c>
      <c r="H7" s="49" t="s">
        <v>138</v>
      </c>
      <c r="I7" s="53">
        <f>Table2[[#This Row],[SWEL (From CHAMP)]]+Table2[[#This Row],[2%_Runup]]</f>
        <v>13.11</v>
      </c>
      <c r="J7" s="44">
        <v>9.0500000000000007</v>
      </c>
      <c r="K7" s="44">
        <v>300.33999999999997</v>
      </c>
      <c r="L7" s="44">
        <v>2.15</v>
      </c>
      <c r="M7" s="44">
        <v>67.650000000000006</v>
      </c>
      <c r="N7" s="44">
        <f>(Table2[[#This Row],[Crest_Elevation]]-Table2[[#This Row],[Toe_Elevation]])/(Table2[[#This Row],[Crest Elevation X]]-Table2[[#This Row],[Toe Elevation X ]])</f>
        <v>2.9653186643173325E-2</v>
      </c>
      <c r="O7" s="44">
        <v>1.9</v>
      </c>
      <c r="P7" s="44">
        <v>5.38</v>
      </c>
      <c r="Q7" s="44">
        <v>10.79</v>
      </c>
      <c r="R7" s="44"/>
      <c r="S7" s="44"/>
      <c r="T7" s="44"/>
      <c r="U7" s="44"/>
      <c r="V7" s="44" t="s">
        <v>547</v>
      </c>
      <c r="W7" s="49" t="s">
        <v>142</v>
      </c>
      <c r="X7" s="44" t="s">
        <v>142</v>
      </c>
      <c r="Y7" s="112" t="s">
        <v>544</v>
      </c>
      <c r="Z7" s="101">
        <v>9.3889116125428433</v>
      </c>
      <c r="AA7" s="45"/>
    </row>
    <row r="8" spans="1:4832" ht="17.100000000000001" customHeight="1">
      <c r="A8" s="49"/>
      <c r="B8" s="49">
        <v>10070</v>
      </c>
      <c r="C8" s="49" t="s">
        <v>139</v>
      </c>
      <c r="D8" s="49" t="s">
        <v>135</v>
      </c>
      <c r="E8" s="49">
        <v>8.8000000000000007</v>
      </c>
      <c r="F8" s="106">
        <v>9.2200000000000006</v>
      </c>
      <c r="G8" s="103">
        <v>3.22</v>
      </c>
      <c r="H8" s="49" t="s">
        <v>138</v>
      </c>
      <c r="I8" s="53">
        <f>Table2[[#This Row],[SWEL (From CHAMP)]]+Table2[[#This Row],[2%_Runup]]</f>
        <v>12.440000000000001</v>
      </c>
      <c r="J8" s="44">
        <v>8.3000000000000007</v>
      </c>
      <c r="K8" s="44">
        <v>259.75</v>
      </c>
      <c r="L8" s="44">
        <v>0.32</v>
      </c>
      <c r="M8" s="44">
        <v>10.72</v>
      </c>
      <c r="N8" s="44">
        <f>(Table2[[#This Row],[Crest_Elevation]]-Table2[[#This Row],[Toe_Elevation]])/(Table2[[#This Row],[Crest Elevation X]]-Table2[[#This Row],[Toe Elevation X ]])</f>
        <v>3.2044332008191782E-2</v>
      </c>
      <c r="O8" s="44">
        <v>2.2000000000000002</v>
      </c>
      <c r="P8" s="44">
        <v>6.8</v>
      </c>
      <c r="Q8" s="44">
        <v>10.73</v>
      </c>
      <c r="R8" s="44"/>
      <c r="S8" s="44"/>
      <c r="T8" s="44"/>
      <c r="U8" s="44"/>
      <c r="V8" s="44" t="s">
        <v>547</v>
      </c>
      <c r="W8" s="49" t="s">
        <v>142</v>
      </c>
      <c r="X8" s="44" t="s">
        <v>142</v>
      </c>
      <c r="Y8" s="112" t="s">
        <v>544</v>
      </c>
      <c r="Z8" s="101">
        <v>145.00569993898077</v>
      </c>
      <c r="AA8" s="45"/>
    </row>
    <row r="9" spans="1:4832" ht="17.100000000000001" customHeight="1">
      <c r="A9" s="49">
        <v>4</v>
      </c>
      <c r="B9" s="49">
        <v>10080</v>
      </c>
      <c r="C9" s="49" t="s">
        <v>139</v>
      </c>
      <c r="D9" s="49" t="s">
        <v>135</v>
      </c>
      <c r="E9" s="49">
        <v>8.6999999999999993</v>
      </c>
      <c r="F9" s="106">
        <v>9.19</v>
      </c>
      <c r="G9" s="103">
        <v>3.37</v>
      </c>
      <c r="H9" s="49" t="s">
        <v>138</v>
      </c>
      <c r="I9" s="53">
        <f>Table2[[#This Row],[SWEL (From CHAMP)]]+Table2[[#This Row],[2%_Runup]]</f>
        <v>12.559999999999999</v>
      </c>
      <c r="J9" s="44">
        <v>8.4</v>
      </c>
      <c r="K9" s="44">
        <v>271.56</v>
      </c>
      <c r="L9" s="44">
        <v>0.42</v>
      </c>
      <c r="M9" s="44">
        <v>10.72</v>
      </c>
      <c r="N9" s="44">
        <f>(Table2[[#This Row],[Crest_Elevation]]-Table2[[#This Row],[Toe_Elevation]])/(Table2[[#This Row],[Crest Elevation X]]-Table2[[#This Row],[Toe Elevation X ]])</f>
        <v>3.0593467259622763E-2</v>
      </c>
      <c r="O9" s="44">
        <v>2.4</v>
      </c>
      <c r="P9" s="44">
        <v>6.55</v>
      </c>
      <c r="Q9" s="44">
        <v>10.37</v>
      </c>
      <c r="R9" s="44"/>
      <c r="S9" s="44"/>
      <c r="T9" s="44"/>
      <c r="U9" s="44"/>
      <c r="V9" s="44" t="s">
        <v>547</v>
      </c>
      <c r="W9" s="49" t="s">
        <v>142</v>
      </c>
      <c r="X9" s="44" t="s">
        <v>142</v>
      </c>
      <c r="Y9" s="112" t="s">
        <v>544</v>
      </c>
      <c r="Z9" s="101">
        <v>107.43671339059125</v>
      </c>
      <c r="AA9" s="45"/>
    </row>
    <row r="10" spans="1:4832" ht="17.100000000000001" customHeight="1">
      <c r="A10" s="49"/>
      <c r="B10" s="49">
        <v>10090</v>
      </c>
      <c r="C10" s="49" t="s">
        <v>129</v>
      </c>
      <c r="D10" s="49" t="s">
        <v>135</v>
      </c>
      <c r="E10" s="49">
        <v>8.6024952210300007</v>
      </c>
      <c r="F10" s="103">
        <v>9.1999999999999993</v>
      </c>
      <c r="G10" s="103">
        <v>0</v>
      </c>
      <c r="H10" s="49" t="s">
        <v>138</v>
      </c>
      <c r="I10" s="49"/>
      <c r="J10" s="44"/>
      <c r="K10" s="44"/>
      <c r="L10" s="44"/>
      <c r="M10" s="44"/>
      <c r="N10" s="44" t="e">
        <f>(Table2[[#This Row],[Crest_Elevation]]-Table2[[#This Row],[Toe_Elevation]])/(Table2[[#This Row],[Crest Elevation X]]-Table2[[#This Row],[Toe Elevation X ]])</f>
        <v>#DIV/0!</v>
      </c>
      <c r="O10" s="44"/>
      <c r="P10" s="44"/>
      <c r="Q10" s="44"/>
      <c r="R10" s="44"/>
      <c r="S10" s="44"/>
      <c r="T10" s="44"/>
      <c r="U10" s="44"/>
      <c r="V10" s="44"/>
      <c r="W10" s="49" t="s">
        <v>142</v>
      </c>
      <c r="X10" s="44"/>
      <c r="Y10" s="46"/>
      <c r="Z10" s="100"/>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45"/>
      <c r="ES10" s="45"/>
      <c r="ET10" s="45"/>
      <c r="EU10" s="45"/>
      <c r="EV10" s="45"/>
      <c r="EW10" s="45"/>
      <c r="EX10" s="45"/>
      <c r="EY10" s="45"/>
      <c r="EZ10" s="45"/>
      <c r="FA10" s="45"/>
      <c r="FB10" s="45"/>
      <c r="FC10" s="45"/>
      <c r="FD10" s="45"/>
      <c r="FE10" s="45"/>
      <c r="FF10" s="45"/>
      <c r="FG10" s="45"/>
      <c r="FH10" s="45"/>
      <c r="FI10" s="45"/>
      <c r="FJ10" s="45"/>
      <c r="FK10" s="45"/>
      <c r="FL10" s="45"/>
      <c r="FM10" s="45"/>
      <c r="FN10" s="45"/>
      <c r="FO10" s="45"/>
      <c r="FP10" s="45"/>
      <c r="FQ10" s="45"/>
      <c r="FR10" s="45"/>
      <c r="FS10" s="45"/>
      <c r="FT10" s="45"/>
      <c r="FU10" s="45"/>
      <c r="FV10" s="45"/>
      <c r="FW10" s="45"/>
      <c r="FX10" s="45"/>
      <c r="FY10" s="45"/>
      <c r="FZ10" s="45"/>
      <c r="GA10" s="45"/>
      <c r="GB10" s="45"/>
      <c r="GC10" s="45"/>
      <c r="GD10" s="45"/>
      <c r="GE10" s="45"/>
      <c r="GF10" s="45"/>
      <c r="GG10" s="45"/>
      <c r="GH10" s="45"/>
      <c r="GI10" s="45"/>
      <c r="GJ10" s="45"/>
      <c r="GK10" s="45"/>
      <c r="GL10" s="45"/>
      <c r="GM10" s="45"/>
      <c r="GN10" s="45"/>
      <c r="GO10" s="45"/>
      <c r="GP10" s="45"/>
      <c r="GQ10" s="45"/>
      <c r="GR10" s="45"/>
      <c r="GS10" s="45"/>
      <c r="GT10" s="45"/>
      <c r="GU10" s="45"/>
      <c r="GV10" s="45"/>
      <c r="GW10" s="45"/>
      <c r="GX10" s="45"/>
      <c r="GY10" s="45"/>
      <c r="GZ10" s="45"/>
      <c r="HA10" s="45"/>
      <c r="HB10" s="45"/>
      <c r="HC10" s="45"/>
      <c r="HD10" s="45"/>
      <c r="HE10" s="45"/>
      <c r="HF10" s="45"/>
      <c r="HG10" s="45"/>
      <c r="HH10" s="45"/>
      <c r="HI10" s="45"/>
      <c r="HJ10" s="45"/>
      <c r="HK10" s="45"/>
      <c r="HL10" s="45"/>
      <c r="HM10" s="45"/>
      <c r="HN10" s="45"/>
      <c r="HO10" s="45"/>
      <c r="HP10" s="45"/>
      <c r="HQ10" s="45"/>
      <c r="HR10" s="45"/>
      <c r="HS10" s="45"/>
      <c r="HT10" s="45"/>
      <c r="HU10" s="45"/>
      <c r="HV10" s="45"/>
      <c r="HW10" s="45"/>
      <c r="HX10" s="45"/>
      <c r="HY10" s="45"/>
      <c r="HZ10" s="45"/>
      <c r="IA10" s="45"/>
      <c r="IB10" s="45"/>
      <c r="IC10" s="45"/>
      <c r="ID10" s="45"/>
      <c r="IE10" s="45"/>
      <c r="IF10" s="45"/>
      <c r="IG10" s="45"/>
      <c r="IH10" s="45"/>
      <c r="II10" s="45"/>
      <c r="IJ10" s="45"/>
      <c r="IK10" s="45"/>
      <c r="IL10" s="45"/>
      <c r="IM10" s="45"/>
      <c r="IN10" s="45"/>
      <c r="IO10" s="45"/>
      <c r="IP10" s="45"/>
      <c r="IQ10" s="45"/>
      <c r="IR10" s="45"/>
      <c r="IS10" s="45"/>
      <c r="IT10" s="45"/>
      <c r="IU10" s="45"/>
      <c r="IV10" s="45"/>
      <c r="IW10" s="45"/>
      <c r="IX10" s="45"/>
      <c r="IY10" s="45"/>
      <c r="IZ10" s="45"/>
      <c r="JA10" s="45"/>
      <c r="JB10" s="45"/>
      <c r="JC10" s="45"/>
      <c r="JD10" s="45"/>
      <c r="JE10" s="45"/>
      <c r="JF10" s="45"/>
      <c r="JG10" s="45"/>
      <c r="JH10" s="45"/>
      <c r="JI10" s="45"/>
      <c r="JJ10" s="45"/>
      <c r="JK10" s="45"/>
      <c r="JL10" s="45"/>
      <c r="JM10" s="45"/>
      <c r="JN10" s="45"/>
      <c r="JO10" s="45"/>
      <c r="JP10" s="45"/>
      <c r="JQ10" s="45"/>
      <c r="JR10" s="45"/>
      <c r="JS10" s="45"/>
      <c r="JT10" s="45"/>
      <c r="JU10" s="45"/>
      <c r="JV10" s="45"/>
      <c r="JW10" s="45"/>
      <c r="JX10" s="45"/>
      <c r="JY10" s="45"/>
      <c r="JZ10" s="45"/>
      <c r="KA10" s="45"/>
      <c r="KB10" s="45"/>
      <c r="KC10" s="45"/>
      <c r="KD10" s="45"/>
      <c r="KE10" s="45"/>
      <c r="KF10" s="45"/>
      <c r="KG10" s="45"/>
      <c r="KH10" s="45"/>
      <c r="KI10" s="45"/>
      <c r="KJ10" s="45"/>
      <c r="KK10" s="45"/>
      <c r="KL10" s="45"/>
      <c r="KM10" s="45"/>
      <c r="KN10" s="45"/>
      <c r="KO10" s="45"/>
      <c r="KP10" s="45"/>
      <c r="KQ10" s="45"/>
      <c r="KR10" s="45"/>
      <c r="KS10" s="45"/>
      <c r="KT10" s="45"/>
      <c r="KU10" s="45"/>
      <c r="KV10" s="45"/>
      <c r="KW10" s="45"/>
      <c r="KX10" s="45"/>
      <c r="KY10" s="45"/>
      <c r="KZ10" s="45"/>
      <c r="LA10" s="45"/>
      <c r="LB10" s="45"/>
      <c r="LC10" s="45"/>
      <c r="LD10" s="45"/>
      <c r="LE10" s="45"/>
      <c r="LF10" s="45"/>
      <c r="LG10" s="45"/>
      <c r="LH10" s="45"/>
      <c r="LI10" s="45"/>
      <c r="LJ10" s="45"/>
      <c r="LK10" s="45"/>
      <c r="LL10" s="45"/>
      <c r="LM10" s="45"/>
      <c r="LN10" s="45"/>
      <c r="LO10" s="45"/>
      <c r="LP10" s="45"/>
      <c r="LQ10" s="45"/>
      <c r="LR10" s="45"/>
      <c r="LS10" s="45"/>
      <c r="LT10" s="45"/>
      <c r="LU10" s="45"/>
      <c r="LV10" s="45"/>
      <c r="LW10" s="45"/>
      <c r="LX10" s="45"/>
      <c r="LY10" s="45"/>
      <c r="LZ10" s="45"/>
      <c r="MA10" s="45"/>
      <c r="MB10" s="45"/>
      <c r="MC10" s="45"/>
      <c r="MD10" s="45"/>
      <c r="ME10" s="45"/>
      <c r="MF10" s="45"/>
      <c r="MG10" s="45"/>
      <c r="MH10" s="45"/>
      <c r="MI10" s="45"/>
      <c r="MJ10" s="45"/>
      <c r="MK10" s="45"/>
      <c r="ML10" s="45"/>
      <c r="MM10" s="45"/>
      <c r="MN10" s="45"/>
      <c r="MO10" s="45"/>
      <c r="MP10" s="45"/>
      <c r="MQ10" s="45"/>
      <c r="MR10" s="45"/>
      <c r="MS10" s="45"/>
      <c r="MT10" s="45"/>
      <c r="MU10" s="45"/>
      <c r="MV10" s="45"/>
      <c r="MW10" s="45"/>
      <c r="MX10" s="45"/>
      <c r="MY10" s="45"/>
      <c r="MZ10" s="45"/>
      <c r="NA10" s="45"/>
      <c r="NB10" s="45"/>
      <c r="NC10" s="45"/>
      <c r="ND10" s="45"/>
      <c r="NE10" s="45"/>
      <c r="NF10" s="45"/>
      <c r="NG10" s="45"/>
      <c r="NH10" s="45"/>
      <c r="NI10" s="45"/>
      <c r="NJ10" s="45"/>
      <c r="NK10" s="45"/>
      <c r="NL10" s="45"/>
      <c r="NM10" s="45"/>
      <c r="NN10" s="45"/>
      <c r="NO10" s="45"/>
      <c r="NP10" s="45"/>
      <c r="NQ10" s="45"/>
      <c r="NR10" s="45"/>
      <c r="NS10" s="45"/>
      <c r="NT10" s="45"/>
      <c r="NU10" s="45"/>
      <c r="NV10" s="45"/>
      <c r="NW10" s="45"/>
      <c r="NX10" s="45"/>
      <c r="NY10" s="45"/>
      <c r="NZ10" s="45"/>
      <c r="OA10" s="45"/>
      <c r="OB10" s="45"/>
      <c r="OC10" s="45"/>
      <c r="OD10" s="45"/>
      <c r="OE10" s="45"/>
      <c r="OF10" s="45"/>
      <c r="OG10" s="45"/>
      <c r="OH10" s="45"/>
      <c r="OI10" s="45"/>
      <c r="OJ10" s="45"/>
      <c r="OK10" s="45"/>
      <c r="OL10" s="45"/>
      <c r="OM10" s="45"/>
      <c r="ON10" s="45"/>
      <c r="OO10" s="45"/>
      <c r="OP10" s="45"/>
      <c r="OQ10" s="45"/>
      <c r="OR10" s="45"/>
      <c r="OS10" s="45"/>
      <c r="OT10" s="45"/>
      <c r="OU10" s="45"/>
      <c r="OV10" s="45"/>
      <c r="OW10" s="45"/>
      <c r="OX10" s="45"/>
      <c r="OY10" s="45"/>
      <c r="OZ10" s="45"/>
      <c r="PA10" s="45"/>
      <c r="PB10" s="45"/>
      <c r="PC10" s="45"/>
      <c r="PD10" s="45"/>
      <c r="PE10" s="45"/>
      <c r="PF10" s="45"/>
      <c r="PG10" s="45"/>
      <c r="PH10" s="45"/>
      <c r="PI10" s="45"/>
      <c r="PJ10" s="45"/>
      <c r="PK10" s="45"/>
      <c r="PL10" s="45"/>
      <c r="PM10" s="45"/>
      <c r="PN10" s="45"/>
      <c r="PO10" s="45"/>
      <c r="PP10" s="45"/>
      <c r="PQ10" s="45"/>
      <c r="PR10" s="45"/>
      <c r="PS10" s="45"/>
      <c r="PT10" s="45"/>
      <c r="PU10" s="45"/>
      <c r="PV10" s="45"/>
      <c r="PW10" s="45"/>
      <c r="PX10" s="45"/>
      <c r="PY10" s="45"/>
      <c r="PZ10" s="45"/>
      <c r="QA10" s="45"/>
      <c r="QB10" s="45"/>
      <c r="QC10" s="45"/>
      <c r="QD10" s="45"/>
      <c r="QE10" s="45"/>
      <c r="QF10" s="45"/>
      <c r="QG10" s="45"/>
      <c r="QH10" s="45"/>
      <c r="QI10" s="45"/>
      <c r="QJ10" s="45"/>
      <c r="QK10" s="45"/>
      <c r="QL10" s="45"/>
      <c r="QM10" s="45"/>
      <c r="QN10" s="45"/>
      <c r="QO10" s="45"/>
      <c r="QP10" s="45"/>
      <c r="QQ10" s="45"/>
      <c r="QR10" s="45"/>
      <c r="QS10" s="45"/>
      <c r="QT10" s="45"/>
      <c r="QU10" s="45"/>
      <c r="QV10" s="45"/>
      <c r="QW10" s="45"/>
      <c r="QX10" s="45"/>
      <c r="QY10" s="45"/>
      <c r="QZ10" s="45"/>
      <c r="RA10" s="45"/>
      <c r="RB10" s="45"/>
      <c r="RC10" s="45"/>
      <c r="RD10" s="45"/>
      <c r="RE10" s="45"/>
      <c r="RF10" s="45"/>
      <c r="RG10" s="45"/>
      <c r="RH10" s="45"/>
      <c r="RI10" s="45"/>
      <c r="RJ10" s="45"/>
      <c r="RK10" s="45"/>
      <c r="RL10" s="45"/>
      <c r="RM10" s="45"/>
      <c r="RN10" s="45"/>
      <c r="RO10" s="45"/>
      <c r="RP10" s="45"/>
      <c r="RQ10" s="45"/>
      <c r="RR10" s="45"/>
      <c r="RS10" s="45"/>
      <c r="RT10" s="45"/>
      <c r="RU10" s="45"/>
      <c r="RV10" s="45"/>
      <c r="RW10" s="45"/>
      <c r="RX10" s="45"/>
      <c r="RY10" s="45"/>
      <c r="RZ10" s="45"/>
      <c r="SA10" s="45"/>
      <c r="SB10" s="45"/>
      <c r="SC10" s="45"/>
      <c r="SD10" s="45"/>
      <c r="SE10" s="45"/>
      <c r="SF10" s="45"/>
      <c r="SG10" s="45"/>
      <c r="SH10" s="45"/>
      <c r="SI10" s="45"/>
      <c r="SJ10" s="45"/>
      <c r="SK10" s="45"/>
      <c r="SL10" s="45"/>
      <c r="SM10" s="45"/>
      <c r="SN10" s="45"/>
      <c r="SO10" s="45"/>
      <c r="SP10" s="45"/>
      <c r="SQ10" s="45"/>
      <c r="SR10" s="45"/>
      <c r="SS10" s="45"/>
      <c r="ST10" s="45"/>
      <c r="SU10" s="45"/>
      <c r="SV10" s="45"/>
      <c r="SW10" s="45"/>
      <c r="SX10" s="45"/>
      <c r="SY10" s="45"/>
      <c r="SZ10" s="45"/>
      <c r="TA10" s="45"/>
      <c r="TB10" s="45"/>
      <c r="TC10" s="45"/>
      <c r="TD10" s="45"/>
      <c r="TE10" s="45"/>
      <c r="TF10" s="45"/>
      <c r="TG10" s="45"/>
      <c r="TH10" s="45"/>
      <c r="TI10" s="45"/>
      <c r="TJ10" s="45"/>
      <c r="TK10" s="45"/>
      <c r="TL10" s="45"/>
      <c r="TM10" s="45"/>
      <c r="TN10" s="45"/>
      <c r="TO10" s="45"/>
      <c r="TP10" s="45"/>
      <c r="TQ10" s="45"/>
      <c r="TR10" s="45"/>
      <c r="TS10" s="45"/>
      <c r="TT10" s="45"/>
      <c r="TU10" s="45"/>
      <c r="TV10" s="45"/>
      <c r="TW10" s="45"/>
      <c r="TX10" s="45"/>
      <c r="TY10" s="45"/>
      <c r="TZ10" s="45"/>
      <c r="UA10" s="45"/>
      <c r="UB10" s="45"/>
      <c r="UC10" s="45"/>
      <c r="UD10" s="45"/>
      <c r="UE10" s="45"/>
      <c r="UF10" s="45"/>
      <c r="UG10" s="45"/>
      <c r="UH10" s="45"/>
      <c r="UI10" s="45"/>
      <c r="UJ10" s="45"/>
      <c r="UK10" s="45"/>
      <c r="UL10" s="45"/>
      <c r="UM10" s="45"/>
      <c r="UN10" s="45"/>
      <c r="UO10" s="45"/>
      <c r="UP10" s="45"/>
      <c r="UQ10" s="45"/>
      <c r="UR10" s="45"/>
      <c r="US10" s="45"/>
      <c r="UT10" s="45"/>
      <c r="UU10" s="45"/>
      <c r="UV10" s="45"/>
      <c r="UW10" s="45"/>
      <c r="UX10" s="45"/>
      <c r="UY10" s="45"/>
      <c r="UZ10" s="45"/>
      <c r="VA10" s="45"/>
      <c r="VB10" s="45"/>
      <c r="VC10" s="45"/>
      <c r="VD10" s="45"/>
      <c r="VE10" s="45"/>
      <c r="VF10" s="45"/>
      <c r="VG10" s="45"/>
      <c r="VH10" s="45"/>
      <c r="VI10" s="45"/>
      <c r="VJ10" s="45"/>
      <c r="VK10" s="45"/>
      <c r="VL10" s="45"/>
      <c r="VM10" s="45"/>
      <c r="VN10" s="45"/>
      <c r="VO10" s="45"/>
      <c r="VP10" s="45"/>
      <c r="VQ10" s="45"/>
      <c r="VR10" s="45"/>
      <c r="VS10" s="45"/>
      <c r="VT10" s="45"/>
      <c r="VU10" s="45"/>
      <c r="VV10" s="45"/>
      <c r="VW10" s="45"/>
      <c r="VX10" s="45"/>
      <c r="VY10" s="45"/>
      <c r="VZ10" s="45"/>
      <c r="WA10" s="45"/>
      <c r="WB10" s="45"/>
      <c r="WC10" s="45"/>
      <c r="WD10" s="45"/>
      <c r="WE10" s="45"/>
      <c r="WF10" s="45"/>
      <c r="WG10" s="45"/>
      <c r="WH10" s="45"/>
      <c r="WI10" s="45"/>
      <c r="WJ10" s="45"/>
      <c r="WK10" s="45"/>
      <c r="WL10" s="45"/>
      <c r="WM10" s="45"/>
      <c r="WN10" s="45"/>
      <c r="WO10" s="45"/>
      <c r="WP10" s="45"/>
      <c r="WQ10" s="45"/>
      <c r="WR10" s="45"/>
      <c r="WS10" s="45"/>
      <c r="WT10" s="45"/>
      <c r="WU10" s="45"/>
      <c r="WV10" s="45"/>
      <c r="WW10" s="45"/>
      <c r="WX10" s="45"/>
      <c r="WY10" s="45"/>
      <c r="WZ10" s="45"/>
      <c r="XA10" s="45"/>
      <c r="XB10" s="45"/>
      <c r="XC10" s="45"/>
      <c r="XD10" s="45"/>
      <c r="XE10" s="45"/>
      <c r="XF10" s="45"/>
      <c r="XG10" s="45"/>
      <c r="XH10" s="45"/>
      <c r="XI10" s="45"/>
      <c r="XJ10" s="45"/>
      <c r="XK10" s="45"/>
      <c r="XL10" s="45"/>
      <c r="XM10" s="45"/>
      <c r="XN10" s="45"/>
      <c r="XO10" s="45"/>
      <c r="XP10" s="45"/>
      <c r="XQ10" s="45"/>
      <c r="XR10" s="45"/>
      <c r="XS10" s="45"/>
      <c r="XT10" s="45"/>
      <c r="XU10" s="45"/>
      <c r="XV10" s="45"/>
      <c r="XW10" s="45"/>
      <c r="XX10" s="45"/>
      <c r="XY10" s="45"/>
      <c r="XZ10" s="45"/>
      <c r="YA10" s="45"/>
      <c r="YB10" s="45"/>
      <c r="YC10" s="45"/>
      <c r="YD10" s="45"/>
      <c r="YE10" s="45"/>
      <c r="YF10" s="45"/>
      <c r="YG10" s="45"/>
      <c r="YH10" s="45"/>
      <c r="YI10" s="45"/>
      <c r="YJ10" s="45"/>
      <c r="YK10" s="45"/>
      <c r="YL10" s="45"/>
      <c r="YM10" s="45"/>
      <c r="YN10" s="45"/>
      <c r="YO10" s="45"/>
      <c r="YP10" s="45"/>
      <c r="YQ10" s="45"/>
      <c r="YR10" s="45"/>
      <c r="YS10" s="45"/>
      <c r="YT10" s="45"/>
      <c r="YU10" s="45"/>
      <c r="YV10" s="45"/>
      <c r="YW10" s="45"/>
      <c r="YX10" s="45"/>
      <c r="YY10" s="45"/>
      <c r="YZ10" s="45"/>
      <c r="ZA10" s="45"/>
      <c r="ZB10" s="45"/>
      <c r="ZC10" s="45"/>
      <c r="ZD10" s="45"/>
      <c r="ZE10" s="45"/>
      <c r="ZF10" s="45"/>
      <c r="ZG10" s="45"/>
      <c r="ZH10" s="45"/>
      <c r="ZI10" s="45"/>
      <c r="ZJ10" s="45"/>
      <c r="ZK10" s="45"/>
      <c r="ZL10" s="45"/>
      <c r="ZM10" s="45"/>
      <c r="ZN10" s="45"/>
      <c r="ZO10" s="45"/>
      <c r="ZP10" s="45"/>
      <c r="ZQ10" s="45"/>
      <c r="ZR10" s="45"/>
      <c r="ZS10" s="45"/>
      <c r="ZT10" s="45"/>
      <c r="ZU10" s="45"/>
      <c r="ZV10" s="45"/>
      <c r="ZW10" s="45"/>
      <c r="ZX10" s="45"/>
      <c r="ZY10" s="45"/>
      <c r="ZZ10" s="45"/>
      <c r="AAA10" s="45"/>
      <c r="AAB10" s="45"/>
      <c r="AAC10" s="45"/>
      <c r="AAD10" s="45"/>
      <c r="AAE10" s="45"/>
      <c r="AAF10" s="45"/>
      <c r="AAG10" s="45"/>
      <c r="AAH10" s="45"/>
      <c r="AAI10" s="45"/>
      <c r="AAJ10" s="45"/>
      <c r="AAK10" s="45"/>
      <c r="AAL10" s="45"/>
      <c r="AAM10" s="45"/>
      <c r="AAN10" s="45"/>
      <c r="AAO10" s="45"/>
      <c r="AAP10" s="45"/>
      <c r="AAQ10" s="45"/>
      <c r="AAR10" s="45"/>
      <c r="AAS10" s="45"/>
      <c r="AAT10" s="45"/>
      <c r="AAU10" s="45"/>
      <c r="AAV10" s="45"/>
      <c r="AAW10" s="45"/>
      <c r="AAX10" s="45"/>
      <c r="AAY10" s="45"/>
      <c r="AAZ10" s="45"/>
      <c r="ABA10" s="45"/>
      <c r="ABB10" s="45"/>
      <c r="ABC10" s="45"/>
      <c r="ABD10" s="45"/>
      <c r="ABE10" s="45"/>
      <c r="ABF10" s="45"/>
      <c r="ABG10" s="45"/>
      <c r="ABH10" s="45"/>
      <c r="ABI10" s="45"/>
      <c r="ABJ10" s="45"/>
      <c r="ABK10" s="45"/>
      <c r="ABL10" s="45"/>
      <c r="ABM10" s="45"/>
      <c r="ABN10" s="45"/>
      <c r="ABO10" s="45"/>
      <c r="ABP10" s="45"/>
      <c r="ABQ10" s="45"/>
      <c r="ABR10" s="45"/>
      <c r="ABS10" s="45"/>
      <c r="ABT10" s="45"/>
      <c r="ABU10" s="45"/>
      <c r="ABV10" s="45"/>
      <c r="ABW10" s="45"/>
      <c r="ABX10" s="45"/>
      <c r="ABY10" s="45"/>
      <c r="ABZ10" s="45"/>
      <c r="ACA10" s="45"/>
      <c r="ACB10" s="45"/>
      <c r="ACC10" s="45"/>
      <c r="ACD10" s="45"/>
      <c r="ACE10" s="45"/>
      <c r="ACF10" s="45"/>
      <c r="ACG10" s="45"/>
      <c r="ACH10" s="45"/>
      <c r="ACI10" s="45"/>
      <c r="ACJ10" s="45"/>
      <c r="ACK10" s="45"/>
      <c r="ACL10" s="45"/>
      <c r="ACM10" s="45"/>
      <c r="ACN10" s="45"/>
      <c r="ACO10" s="45"/>
      <c r="ACP10" s="45"/>
      <c r="ACQ10" s="45"/>
      <c r="ACR10" s="45"/>
      <c r="ACS10" s="45"/>
      <c r="ACT10" s="45"/>
      <c r="ACU10" s="45"/>
      <c r="ACV10" s="45"/>
      <c r="ACW10" s="45"/>
      <c r="ACX10" s="45"/>
      <c r="ACY10" s="45"/>
      <c r="ACZ10" s="45"/>
      <c r="ADA10" s="45"/>
      <c r="ADB10" s="45"/>
      <c r="ADC10" s="45"/>
      <c r="ADD10" s="45"/>
      <c r="ADE10" s="45"/>
      <c r="ADF10" s="45"/>
      <c r="ADG10" s="45"/>
      <c r="ADH10" s="45"/>
      <c r="ADI10" s="45"/>
      <c r="ADJ10" s="45"/>
      <c r="ADK10" s="45"/>
      <c r="ADL10" s="45"/>
      <c r="ADM10" s="45"/>
      <c r="ADN10" s="45"/>
      <c r="ADO10" s="45"/>
      <c r="ADP10" s="45"/>
      <c r="ADQ10" s="45"/>
      <c r="ADR10" s="45"/>
      <c r="ADS10" s="45"/>
      <c r="ADT10" s="45"/>
      <c r="ADU10" s="45"/>
      <c r="ADV10" s="45"/>
      <c r="ADW10" s="45"/>
      <c r="ADX10" s="45"/>
      <c r="ADY10" s="45"/>
      <c r="ADZ10" s="45"/>
      <c r="AEA10" s="45"/>
      <c r="AEB10" s="45"/>
      <c r="AEC10" s="45"/>
      <c r="AED10" s="45"/>
      <c r="AEE10" s="45"/>
      <c r="AEF10" s="45"/>
      <c r="AEG10" s="45"/>
      <c r="AEH10" s="45"/>
      <c r="AEI10" s="45"/>
      <c r="AEJ10" s="45"/>
      <c r="AEK10" s="45"/>
      <c r="AEL10" s="45"/>
      <c r="AEM10" s="45"/>
      <c r="AEN10" s="45"/>
      <c r="AEO10" s="45"/>
      <c r="AEP10" s="45"/>
      <c r="AEQ10" s="45"/>
      <c r="AER10" s="45"/>
      <c r="AES10" s="45"/>
      <c r="AET10" s="45"/>
      <c r="AEU10" s="45"/>
      <c r="AEV10" s="45"/>
      <c r="AEW10" s="45"/>
      <c r="AEX10" s="45"/>
      <c r="AEY10" s="45"/>
      <c r="AEZ10" s="45"/>
      <c r="AFA10" s="45"/>
      <c r="AFB10" s="45"/>
      <c r="AFC10" s="45"/>
      <c r="AFD10" s="45"/>
      <c r="AFE10" s="45"/>
      <c r="AFF10" s="45"/>
      <c r="AFG10" s="45"/>
      <c r="AFH10" s="45"/>
      <c r="AFI10" s="45"/>
      <c r="AFJ10" s="45"/>
      <c r="AFK10" s="45"/>
      <c r="AFL10" s="45"/>
      <c r="AFM10" s="45"/>
      <c r="AFN10" s="45"/>
      <c r="AFO10" s="45"/>
      <c r="AFP10" s="45"/>
      <c r="AFQ10" s="45"/>
      <c r="AFR10" s="45"/>
      <c r="AFS10" s="45"/>
      <c r="AFT10" s="45"/>
      <c r="AFU10" s="45"/>
      <c r="AFV10" s="45"/>
      <c r="AFW10" s="45"/>
      <c r="AFX10" s="45"/>
      <c r="AFY10" s="45"/>
      <c r="AFZ10" s="45"/>
      <c r="AGA10" s="45"/>
      <c r="AGB10" s="45"/>
      <c r="AGC10" s="45"/>
      <c r="AGD10" s="45"/>
      <c r="AGE10" s="45"/>
      <c r="AGF10" s="45"/>
      <c r="AGG10" s="45"/>
      <c r="AGH10" s="45"/>
      <c r="AGI10" s="45"/>
      <c r="AGJ10" s="45"/>
      <c r="AGK10" s="45"/>
      <c r="AGL10" s="45"/>
      <c r="AGM10" s="45"/>
      <c r="AGN10" s="45"/>
      <c r="AGO10" s="45"/>
      <c r="AGP10" s="45"/>
      <c r="AGQ10" s="45"/>
      <c r="AGR10" s="45"/>
      <c r="AGS10" s="45"/>
      <c r="AGT10" s="45"/>
      <c r="AGU10" s="45"/>
      <c r="AGV10" s="45"/>
      <c r="AGW10" s="45"/>
      <c r="AGX10" s="45"/>
      <c r="AGY10" s="45"/>
      <c r="AGZ10" s="45"/>
      <c r="AHA10" s="45"/>
      <c r="AHB10" s="45"/>
      <c r="AHC10" s="45"/>
      <c r="AHD10" s="45"/>
      <c r="AHE10" s="45"/>
      <c r="AHF10" s="45"/>
      <c r="AHG10" s="45"/>
      <c r="AHH10" s="45"/>
      <c r="AHI10" s="45"/>
      <c r="AHJ10" s="45"/>
      <c r="AHK10" s="45"/>
      <c r="AHL10" s="45"/>
      <c r="AHM10" s="45"/>
      <c r="AHN10" s="45"/>
      <c r="AHO10" s="45"/>
      <c r="AHP10" s="45"/>
      <c r="AHQ10" s="45"/>
      <c r="AHR10" s="45"/>
      <c r="AHS10" s="45"/>
      <c r="AHT10" s="45"/>
      <c r="AHU10" s="45"/>
      <c r="AHV10" s="45"/>
      <c r="AHW10" s="45"/>
      <c r="AHX10" s="45"/>
      <c r="AHY10" s="45"/>
      <c r="AHZ10" s="45"/>
      <c r="AIA10" s="45"/>
      <c r="AIB10" s="45"/>
      <c r="AIC10" s="45"/>
      <c r="AID10" s="45"/>
      <c r="AIE10" s="45"/>
      <c r="AIF10" s="45"/>
      <c r="AIG10" s="45"/>
      <c r="AIH10" s="45"/>
      <c r="AII10" s="45"/>
      <c r="AIJ10" s="45"/>
      <c r="AIK10" s="45"/>
      <c r="AIL10" s="45"/>
      <c r="AIM10" s="45"/>
      <c r="AIN10" s="45"/>
      <c r="AIO10" s="45"/>
      <c r="AIP10" s="45"/>
      <c r="AIQ10" s="45"/>
      <c r="AIR10" s="45"/>
      <c r="AIS10" s="45"/>
      <c r="AIT10" s="45"/>
      <c r="AIU10" s="45"/>
      <c r="AIV10" s="45"/>
      <c r="AIW10" s="45"/>
      <c r="AIX10" s="45"/>
      <c r="AIY10" s="45"/>
      <c r="AIZ10" s="45"/>
      <c r="AJA10" s="45"/>
      <c r="AJB10" s="45"/>
      <c r="AJC10" s="45"/>
      <c r="AJD10" s="45"/>
      <c r="AJE10" s="45"/>
      <c r="AJF10" s="45"/>
      <c r="AJG10" s="45"/>
      <c r="AJH10" s="45"/>
      <c r="AJI10" s="45"/>
      <c r="AJJ10" s="45"/>
      <c r="AJK10" s="45"/>
      <c r="AJL10" s="45"/>
      <c r="AJM10" s="45"/>
      <c r="AJN10" s="45"/>
      <c r="AJO10" s="45"/>
      <c r="AJP10" s="45"/>
      <c r="AJQ10" s="45"/>
      <c r="AJR10" s="45"/>
      <c r="AJS10" s="45"/>
      <c r="AJT10" s="45"/>
      <c r="AJU10" s="45"/>
      <c r="AJV10" s="45"/>
      <c r="AJW10" s="45"/>
      <c r="AJX10" s="45"/>
      <c r="AJY10" s="45"/>
      <c r="AJZ10" s="45"/>
      <c r="AKA10" s="45"/>
      <c r="AKB10" s="45"/>
      <c r="AKC10" s="45"/>
      <c r="AKD10" s="45"/>
      <c r="AKE10" s="45"/>
      <c r="AKF10" s="45"/>
      <c r="AKG10" s="45"/>
      <c r="AKH10" s="45"/>
      <c r="AKI10" s="45"/>
      <c r="AKJ10" s="45"/>
      <c r="AKK10" s="45"/>
      <c r="AKL10" s="45"/>
      <c r="AKM10" s="45"/>
      <c r="AKN10" s="45"/>
      <c r="AKO10" s="45"/>
      <c r="AKP10" s="45"/>
      <c r="AKQ10" s="45"/>
      <c r="AKR10" s="45"/>
      <c r="AKS10" s="45"/>
      <c r="AKT10" s="45"/>
      <c r="AKU10" s="45"/>
      <c r="AKV10" s="45"/>
      <c r="AKW10" s="45"/>
      <c r="AKX10" s="45"/>
      <c r="AKY10" s="45"/>
      <c r="AKZ10" s="45"/>
      <c r="ALA10" s="45"/>
      <c r="ALB10" s="45"/>
      <c r="ALC10" s="45"/>
      <c r="ALD10" s="45"/>
      <c r="ALE10" s="45"/>
      <c r="ALF10" s="45"/>
      <c r="ALG10" s="45"/>
      <c r="ALH10" s="45"/>
      <c r="ALI10" s="45"/>
      <c r="ALJ10" s="45"/>
      <c r="ALK10" s="45"/>
      <c r="ALL10" s="45"/>
      <c r="ALM10" s="45"/>
      <c r="ALN10" s="45"/>
      <c r="ALO10" s="45"/>
      <c r="ALP10" s="45"/>
      <c r="ALQ10" s="45"/>
      <c r="ALR10" s="45"/>
      <c r="ALS10" s="45"/>
      <c r="ALT10" s="45"/>
      <c r="ALU10" s="45"/>
      <c r="ALV10" s="45"/>
      <c r="ALW10" s="45"/>
      <c r="ALX10" s="45"/>
      <c r="ALY10" s="45"/>
      <c r="ALZ10" s="45"/>
      <c r="AMA10" s="45"/>
      <c r="AMB10" s="45"/>
      <c r="AMC10" s="45"/>
      <c r="AMD10" s="45"/>
      <c r="AME10" s="45"/>
      <c r="AMF10" s="45"/>
      <c r="AMG10" s="45"/>
      <c r="AMH10" s="45"/>
      <c r="AMI10" s="45"/>
      <c r="AMJ10" s="45"/>
      <c r="AMK10" s="45"/>
      <c r="AML10" s="45"/>
      <c r="AMM10" s="45"/>
      <c r="AMN10" s="45"/>
      <c r="AMO10" s="45"/>
      <c r="AMP10" s="45"/>
      <c r="AMQ10" s="45"/>
      <c r="AMR10" s="45"/>
      <c r="AMS10" s="45"/>
      <c r="AMT10" s="45"/>
      <c r="AMU10" s="45"/>
      <c r="AMV10" s="45"/>
      <c r="AMW10" s="45"/>
      <c r="AMX10" s="45"/>
      <c r="AMY10" s="45"/>
      <c r="AMZ10" s="45"/>
      <c r="ANA10" s="45"/>
      <c r="ANB10" s="45"/>
      <c r="ANC10" s="45"/>
      <c r="AND10" s="45"/>
      <c r="ANE10" s="45"/>
      <c r="ANF10" s="45"/>
      <c r="ANG10" s="45"/>
      <c r="ANH10" s="45"/>
      <c r="ANI10" s="45"/>
      <c r="ANJ10" s="45"/>
      <c r="ANK10" s="45"/>
      <c r="ANL10" s="45"/>
      <c r="ANM10" s="45"/>
      <c r="ANN10" s="45"/>
      <c r="ANO10" s="45"/>
      <c r="ANP10" s="45"/>
      <c r="ANQ10" s="45"/>
      <c r="ANR10" s="45"/>
      <c r="ANS10" s="45"/>
      <c r="ANT10" s="45"/>
      <c r="ANU10" s="45"/>
      <c r="ANV10" s="45"/>
      <c r="ANW10" s="45"/>
      <c r="ANX10" s="45"/>
      <c r="ANY10" s="45"/>
      <c r="ANZ10" s="45"/>
      <c r="AOA10" s="45"/>
      <c r="AOB10" s="45"/>
      <c r="AOC10" s="45"/>
      <c r="AOD10" s="45"/>
      <c r="AOE10" s="45"/>
      <c r="AOF10" s="45"/>
      <c r="AOG10" s="45"/>
      <c r="AOH10" s="45"/>
      <c r="AOI10" s="45"/>
      <c r="AOJ10" s="45"/>
      <c r="AOK10" s="45"/>
      <c r="AOL10" s="45"/>
      <c r="AOM10" s="45"/>
      <c r="AON10" s="45"/>
      <c r="AOO10" s="45"/>
      <c r="AOP10" s="45"/>
      <c r="AOQ10" s="45"/>
      <c r="AOR10" s="45"/>
      <c r="AOS10" s="45"/>
      <c r="AOT10" s="45"/>
      <c r="AOU10" s="45"/>
      <c r="AOV10" s="45"/>
      <c r="AOW10" s="45"/>
      <c r="AOX10" s="45"/>
      <c r="AOY10" s="45"/>
      <c r="AOZ10" s="45"/>
      <c r="APA10" s="45"/>
      <c r="APB10" s="45"/>
      <c r="APC10" s="45"/>
      <c r="APD10" s="45"/>
      <c r="APE10" s="45"/>
      <c r="APF10" s="45"/>
      <c r="APG10" s="45"/>
      <c r="APH10" s="45"/>
      <c r="API10" s="45"/>
      <c r="APJ10" s="45"/>
      <c r="APK10" s="45"/>
      <c r="APL10" s="45"/>
      <c r="APM10" s="45"/>
      <c r="APN10" s="45"/>
      <c r="APO10" s="45"/>
      <c r="APP10" s="45"/>
      <c r="APQ10" s="45"/>
      <c r="APR10" s="45"/>
      <c r="APS10" s="45"/>
      <c r="APT10" s="45"/>
      <c r="APU10" s="45"/>
      <c r="APV10" s="45"/>
      <c r="APW10" s="45"/>
      <c r="APX10" s="45"/>
      <c r="APY10" s="45"/>
      <c r="APZ10" s="45"/>
      <c r="AQA10" s="45"/>
      <c r="AQB10" s="45"/>
      <c r="AQC10" s="45"/>
      <c r="AQD10" s="45"/>
      <c r="AQE10" s="45"/>
      <c r="AQF10" s="45"/>
      <c r="AQG10" s="45"/>
      <c r="AQH10" s="45"/>
      <c r="AQI10" s="45"/>
      <c r="AQJ10" s="45"/>
      <c r="AQK10" s="45"/>
      <c r="AQL10" s="45"/>
      <c r="AQM10" s="45"/>
      <c r="AQN10" s="45"/>
      <c r="AQO10" s="45"/>
      <c r="AQP10" s="45"/>
      <c r="AQQ10" s="45"/>
      <c r="AQR10" s="45"/>
      <c r="AQS10" s="45"/>
      <c r="AQT10" s="45"/>
      <c r="AQU10" s="45"/>
      <c r="AQV10" s="45"/>
      <c r="AQW10" s="45"/>
      <c r="AQX10" s="45"/>
      <c r="AQY10" s="45"/>
      <c r="AQZ10" s="45"/>
      <c r="ARA10" s="45"/>
      <c r="ARB10" s="45"/>
      <c r="ARC10" s="45"/>
      <c r="ARD10" s="45"/>
      <c r="ARE10" s="45"/>
      <c r="ARF10" s="45"/>
      <c r="ARG10" s="45"/>
      <c r="ARH10" s="45"/>
      <c r="ARI10" s="45"/>
      <c r="ARJ10" s="45"/>
      <c r="ARK10" s="45"/>
      <c r="ARL10" s="45"/>
      <c r="ARM10" s="45"/>
      <c r="ARN10" s="45"/>
      <c r="ARO10" s="45"/>
      <c r="ARP10" s="45"/>
      <c r="ARQ10" s="45"/>
      <c r="ARR10" s="45"/>
      <c r="ARS10" s="45"/>
      <c r="ART10" s="45"/>
      <c r="ARU10" s="45"/>
      <c r="ARV10" s="45"/>
      <c r="ARW10" s="45"/>
      <c r="ARX10" s="45"/>
      <c r="ARY10" s="45"/>
      <c r="ARZ10" s="45"/>
      <c r="ASA10" s="45"/>
      <c r="ASB10" s="45"/>
      <c r="ASC10" s="45"/>
      <c r="ASD10" s="45"/>
      <c r="ASE10" s="45"/>
      <c r="ASF10" s="45"/>
      <c r="ASG10" s="45"/>
      <c r="ASH10" s="45"/>
      <c r="ASI10" s="45"/>
      <c r="ASJ10" s="45"/>
      <c r="ASK10" s="45"/>
      <c r="ASL10" s="45"/>
      <c r="ASM10" s="45"/>
      <c r="ASN10" s="45"/>
      <c r="ASO10" s="45"/>
      <c r="ASP10" s="45"/>
      <c r="ASQ10" s="45"/>
      <c r="ASR10" s="45"/>
      <c r="ASS10" s="45"/>
      <c r="AST10" s="45"/>
      <c r="ASU10" s="45"/>
      <c r="ASV10" s="45"/>
      <c r="ASW10" s="45"/>
      <c r="ASX10" s="45"/>
      <c r="ASY10" s="45"/>
      <c r="ASZ10" s="45"/>
      <c r="ATA10" s="45"/>
      <c r="ATB10" s="45"/>
      <c r="ATC10" s="45"/>
      <c r="ATD10" s="45"/>
      <c r="ATE10" s="45"/>
      <c r="ATF10" s="45"/>
      <c r="ATG10" s="45"/>
      <c r="ATH10" s="45"/>
      <c r="ATI10" s="45"/>
      <c r="ATJ10" s="45"/>
      <c r="ATK10" s="45"/>
      <c r="ATL10" s="45"/>
      <c r="ATM10" s="45"/>
      <c r="ATN10" s="45"/>
      <c r="ATO10" s="45"/>
      <c r="ATP10" s="45"/>
      <c r="ATQ10" s="45"/>
      <c r="ATR10" s="45"/>
      <c r="ATS10" s="45"/>
      <c r="ATT10" s="45"/>
      <c r="ATU10" s="45"/>
      <c r="ATV10" s="45"/>
      <c r="ATW10" s="45"/>
      <c r="ATX10" s="45"/>
      <c r="ATY10" s="45"/>
      <c r="ATZ10" s="45"/>
      <c r="AUA10" s="45"/>
      <c r="AUB10" s="45"/>
      <c r="AUC10" s="45"/>
      <c r="AUD10" s="45"/>
      <c r="AUE10" s="45"/>
      <c r="AUF10" s="45"/>
      <c r="AUG10" s="45"/>
      <c r="AUH10" s="45"/>
      <c r="AUI10" s="45"/>
      <c r="AUJ10" s="45"/>
      <c r="AUK10" s="45"/>
      <c r="AUL10" s="45"/>
      <c r="AUM10" s="45"/>
      <c r="AUN10" s="45"/>
      <c r="AUO10" s="45"/>
      <c r="AUP10" s="45"/>
      <c r="AUQ10" s="45"/>
      <c r="AUR10" s="45"/>
      <c r="AUS10" s="45"/>
      <c r="AUT10" s="45"/>
      <c r="AUU10" s="45"/>
      <c r="AUV10" s="45"/>
      <c r="AUW10" s="45"/>
      <c r="AUX10" s="45"/>
      <c r="AUY10" s="45"/>
      <c r="AUZ10" s="45"/>
      <c r="AVA10" s="45"/>
      <c r="AVB10" s="45"/>
      <c r="AVC10" s="45"/>
      <c r="AVD10" s="45"/>
      <c r="AVE10" s="45"/>
      <c r="AVF10" s="45"/>
      <c r="AVG10" s="45"/>
      <c r="AVH10" s="45"/>
      <c r="AVI10" s="45"/>
      <c r="AVJ10" s="45"/>
      <c r="AVK10" s="45"/>
      <c r="AVL10" s="45"/>
      <c r="AVM10" s="45"/>
      <c r="AVN10" s="45"/>
      <c r="AVO10" s="45"/>
      <c r="AVP10" s="45"/>
      <c r="AVQ10" s="45"/>
      <c r="AVR10" s="45"/>
      <c r="AVS10" s="45"/>
      <c r="AVT10" s="45"/>
      <c r="AVU10" s="45"/>
      <c r="AVV10" s="45"/>
      <c r="AVW10" s="45"/>
      <c r="AVX10" s="45"/>
      <c r="AVY10" s="45"/>
      <c r="AVZ10" s="45"/>
      <c r="AWA10" s="45"/>
      <c r="AWB10" s="45"/>
      <c r="AWC10" s="45"/>
      <c r="AWD10" s="45"/>
      <c r="AWE10" s="45"/>
      <c r="AWF10" s="45"/>
      <c r="AWG10" s="45"/>
      <c r="AWH10" s="45"/>
      <c r="AWI10" s="45"/>
      <c r="AWJ10" s="45"/>
      <c r="AWK10" s="45"/>
      <c r="AWL10" s="45"/>
      <c r="AWM10" s="45"/>
      <c r="AWN10" s="45"/>
      <c r="AWO10" s="45"/>
      <c r="AWP10" s="45"/>
      <c r="AWQ10" s="45"/>
      <c r="AWR10" s="45"/>
      <c r="AWS10" s="45"/>
      <c r="AWT10" s="45"/>
      <c r="AWU10" s="45"/>
      <c r="AWV10" s="45"/>
      <c r="AWW10" s="45"/>
      <c r="AWX10" s="45"/>
      <c r="AWY10" s="45"/>
      <c r="AWZ10" s="45"/>
      <c r="AXA10" s="45"/>
      <c r="AXB10" s="45"/>
      <c r="AXC10" s="45"/>
      <c r="AXD10" s="45"/>
      <c r="AXE10" s="45"/>
      <c r="AXF10" s="45"/>
      <c r="AXG10" s="45"/>
      <c r="AXH10" s="45"/>
      <c r="AXI10" s="45"/>
      <c r="AXJ10" s="45"/>
      <c r="AXK10" s="45"/>
      <c r="AXL10" s="45"/>
      <c r="AXM10" s="45"/>
      <c r="AXN10" s="45"/>
      <c r="AXO10" s="45"/>
      <c r="AXP10" s="45"/>
      <c r="AXQ10" s="45"/>
      <c r="AXR10" s="45"/>
      <c r="AXS10" s="45"/>
      <c r="AXT10" s="45"/>
      <c r="AXU10" s="45"/>
      <c r="AXV10" s="45"/>
      <c r="AXW10" s="45"/>
      <c r="AXX10" s="45"/>
      <c r="AXY10" s="45"/>
      <c r="AXZ10" s="45"/>
      <c r="AYA10" s="45"/>
      <c r="AYB10" s="45"/>
      <c r="AYC10" s="45"/>
      <c r="AYD10" s="45"/>
      <c r="AYE10" s="45"/>
      <c r="AYF10" s="45"/>
      <c r="AYG10" s="45"/>
      <c r="AYH10" s="45"/>
      <c r="AYI10" s="45"/>
      <c r="AYJ10" s="45"/>
      <c r="AYK10" s="45"/>
      <c r="AYL10" s="45"/>
      <c r="AYM10" s="45"/>
      <c r="AYN10" s="45"/>
      <c r="AYO10" s="45"/>
      <c r="AYP10" s="45"/>
      <c r="AYQ10" s="45"/>
      <c r="AYR10" s="45"/>
      <c r="AYS10" s="45"/>
      <c r="AYT10" s="45"/>
      <c r="AYU10" s="45"/>
      <c r="AYV10" s="45"/>
      <c r="AYW10" s="45"/>
      <c r="AYX10" s="45"/>
      <c r="AYY10" s="45"/>
      <c r="AYZ10" s="45"/>
      <c r="AZA10" s="45"/>
      <c r="AZB10" s="45"/>
      <c r="AZC10" s="45"/>
      <c r="AZD10" s="45"/>
      <c r="AZE10" s="45"/>
      <c r="AZF10" s="45"/>
      <c r="AZG10" s="45"/>
      <c r="AZH10" s="45"/>
      <c r="AZI10" s="45"/>
      <c r="AZJ10" s="45"/>
      <c r="AZK10" s="45"/>
      <c r="AZL10" s="45"/>
      <c r="AZM10" s="45"/>
      <c r="AZN10" s="45"/>
      <c r="AZO10" s="45"/>
      <c r="AZP10" s="45"/>
      <c r="AZQ10" s="45"/>
      <c r="AZR10" s="45"/>
      <c r="AZS10" s="45"/>
      <c r="AZT10" s="45"/>
      <c r="AZU10" s="45"/>
      <c r="AZV10" s="45"/>
      <c r="AZW10" s="45"/>
      <c r="AZX10" s="45"/>
      <c r="AZY10" s="45"/>
      <c r="AZZ10" s="45"/>
      <c r="BAA10" s="45"/>
      <c r="BAB10" s="45"/>
      <c r="BAC10" s="45"/>
      <c r="BAD10" s="45"/>
      <c r="BAE10" s="45"/>
      <c r="BAF10" s="45"/>
      <c r="BAG10" s="45"/>
      <c r="BAH10" s="45"/>
      <c r="BAI10" s="45"/>
      <c r="BAJ10" s="45"/>
      <c r="BAK10" s="45"/>
      <c r="BAL10" s="45"/>
      <c r="BAM10" s="45"/>
      <c r="BAN10" s="45"/>
      <c r="BAO10" s="45"/>
      <c r="BAP10" s="45"/>
      <c r="BAQ10" s="45"/>
      <c r="BAR10" s="45"/>
      <c r="BAS10" s="45"/>
      <c r="BAT10" s="45"/>
      <c r="BAU10" s="45"/>
      <c r="BAV10" s="45"/>
      <c r="BAW10" s="45"/>
      <c r="BAX10" s="45"/>
      <c r="BAY10" s="45"/>
      <c r="BAZ10" s="45"/>
      <c r="BBA10" s="45"/>
      <c r="BBB10" s="45"/>
      <c r="BBC10" s="45"/>
      <c r="BBD10" s="45"/>
      <c r="BBE10" s="45"/>
      <c r="BBF10" s="45"/>
      <c r="BBG10" s="45"/>
      <c r="BBH10" s="45"/>
      <c r="BBI10" s="45"/>
      <c r="BBJ10" s="45"/>
      <c r="BBK10" s="45"/>
      <c r="BBL10" s="45"/>
      <c r="BBM10" s="45"/>
      <c r="BBN10" s="45"/>
      <c r="BBO10" s="45"/>
      <c r="BBP10" s="45"/>
      <c r="BBQ10" s="45"/>
      <c r="BBR10" s="45"/>
      <c r="BBS10" s="45"/>
      <c r="BBT10" s="45"/>
      <c r="BBU10" s="45"/>
      <c r="BBV10" s="45"/>
      <c r="BBW10" s="45"/>
      <c r="BBX10" s="45"/>
      <c r="BBY10" s="45"/>
      <c r="BBZ10" s="45"/>
      <c r="BCA10" s="45"/>
      <c r="BCB10" s="45"/>
      <c r="BCC10" s="45"/>
      <c r="BCD10" s="45"/>
      <c r="BCE10" s="45"/>
      <c r="BCF10" s="45"/>
      <c r="BCG10" s="45"/>
      <c r="BCH10" s="45"/>
      <c r="BCI10" s="45"/>
      <c r="BCJ10" s="45"/>
      <c r="BCK10" s="45"/>
      <c r="BCL10" s="45"/>
      <c r="BCM10" s="45"/>
      <c r="BCN10" s="45"/>
      <c r="BCO10" s="45"/>
      <c r="BCP10" s="45"/>
      <c r="BCQ10" s="45"/>
      <c r="BCR10" s="45"/>
      <c r="BCS10" s="45"/>
      <c r="BCT10" s="45"/>
      <c r="BCU10" s="45"/>
      <c r="BCV10" s="45"/>
      <c r="BCW10" s="45"/>
      <c r="BCX10" s="45"/>
      <c r="BCY10" s="45"/>
      <c r="BCZ10" s="45"/>
      <c r="BDA10" s="45"/>
      <c r="BDB10" s="45"/>
      <c r="BDC10" s="45"/>
      <c r="BDD10" s="45"/>
      <c r="BDE10" s="45"/>
      <c r="BDF10" s="45"/>
      <c r="BDG10" s="45"/>
      <c r="BDH10" s="45"/>
      <c r="BDI10" s="45"/>
      <c r="BDJ10" s="45"/>
      <c r="BDK10" s="45"/>
      <c r="BDL10" s="45"/>
      <c r="BDM10" s="45"/>
      <c r="BDN10" s="45"/>
      <c r="BDO10" s="45"/>
      <c r="BDP10" s="45"/>
      <c r="BDQ10" s="45"/>
      <c r="BDR10" s="45"/>
      <c r="BDS10" s="45"/>
      <c r="BDT10" s="45"/>
      <c r="BDU10" s="45"/>
      <c r="BDV10" s="45"/>
      <c r="BDW10" s="45"/>
      <c r="BDX10" s="45"/>
      <c r="BDY10" s="45"/>
      <c r="BDZ10" s="45"/>
      <c r="BEA10" s="45"/>
      <c r="BEB10" s="45"/>
      <c r="BEC10" s="45"/>
      <c r="BED10" s="45"/>
      <c r="BEE10" s="45"/>
      <c r="BEF10" s="45"/>
      <c r="BEG10" s="45"/>
      <c r="BEH10" s="45"/>
      <c r="BEI10" s="45"/>
      <c r="BEJ10" s="45"/>
      <c r="BEK10" s="45"/>
      <c r="BEL10" s="45"/>
      <c r="BEM10" s="45"/>
      <c r="BEN10" s="45"/>
      <c r="BEO10" s="45"/>
      <c r="BEP10" s="45"/>
      <c r="BEQ10" s="45"/>
      <c r="BER10" s="45"/>
      <c r="BES10" s="45"/>
      <c r="BET10" s="45"/>
      <c r="BEU10" s="45"/>
      <c r="BEV10" s="45"/>
      <c r="BEW10" s="45"/>
      <c r="BEX10" s="45"/>
      <c r="BEY10" s="45"/>
      <c r="BEZ10" s="45"/>
      <c r="BFA10" s="45"/>
      <c r="BFB10" s="45"/>
      <c r="BFC10" s="45"/>
      <c r="BFD10" s="45"/>
      <c r="BFE10" s="45"/>
      <c r="BFF10" s="45"/>
      <c r="BFG10" s="45"/>
      <c r="BFH10" s="45"/>
      <c r="BFI10" s="45"/>
      <c r="BFJ10" s="45"/>
      <c r="BFK10" s="45"/>
      <c r="BFL10" s="45"/>
      <c r="BFM10" s="45"/>
      <c r="BFN10" s="45"/>
      <c r="BFO10" s="45"/>
      <c r="BFP10" s="45"/>
      <c r="BFQ10" s="45"/>
      <c r="BFR10" s="45"/>
      <c r="BFS10" s="45"/>
      <c r="BFT10" s="45"/>
      <c r="BFU10" s="45"/>
      <c r="BFV10" s="45"/>
      <c r="BFW10" s="45"/>
      <c r="BFX10" s="45"/>
      <c r="BFY10" s="45"/>
      <c r="BFZ10" s="45"/>
      <c r="BGA10" s="45"/>
      <c r="BGB10" s="45"/>
      <c r="BGC10" s="45"/>
      <c r="BGD10" s="45"/>
      <c r="BGE10" s="45"/>
      <c r="BGF10" s="45"/>
      <c r="BGG10" s="45"/>
      <c r="BGH10" s="45"/>
      <c r="BGI10" s="45"/>
      <c r="BGJ10" s="45"/>
      <c r="BGK10" s="45"/>
      <c r="BGL10" s="45"/>
      <c r="BGM10" s="45"/>
      <c r="BGN10" s="45"/>
      <c r="BGO10" s="45"/>
      <c r="BGP10" s="45"/>
      <c r="BGQ10" s="45"/>
      <c r="BGR10" s="45"/>
      <c r="BGS10" s="45"/>
      <c r="BGT10" s="45"/>
      <c r="BGU10" s="45"/>
      <c r="BGV10" s="45"/>
      <c r="BGW10" s="45"/>
      <c r="BGX10" s="45"/>
      <c r="BGY10" s="45"/>
      <c r="BGZ10" s="45"/>
      <c r="BHA10" s="45"/>
      <c r="BHB10" s="45"/>
      <c r="BHC10" s="45"/>
      <c r="BHD10" s="45"/>
      <c r="BHE10" s="45"/>
      <c r="BHF10" s="45"/>
      <c r="BHG10" s="45"/>
      <c r="BHH10" s="45"/>
      <c r="BHI10" s="45"/>
      <c r="BHJ10" s="45"/>
      <c r="BHK10" s="45"/>
      <c r="BHL10" s="45"/>
      <c r="BHM10" s="45"/>
      <c r="BHN10" s="45"/>
      <c r="BHO10" s="45"/>
      <c r="BHP10" s="45"/>
      <c r="BHQ10" s="45"/>
      <c r="BHR10" s="45"/>
      <c r="BHS10" s="45"/>
      <c r="BHT10" s="45"/>
      <c r="BHU10" s="45"/>
      <c r="BHV10" s="45"/>
      <c r="BHW10" s="45"/>
      <c r="BHX10" s="45"/>
      <c r="BHY10" s="45"/>
      <c r="BHZ10" s="45"/>
      <c r="BIA10" s="45"/>
      <c r="BIB10" s="45"/>
      <c r="BIC10" s="45"/>
      <c r="BID10" s="45"/>
      <c r="BIE10" s="45"/>
      <c r="BIF10" s="45"/>
      <c r="BIG10" s="45"/>
      <c r="BIH10" s="45"/>
      <c r="BII10" s="45"/>
      <c r="BIJ10" s="45"/>
      <c r="BIK10" s="45"/>
      <c r="BIL10" s="45"/>
      <c r="BIM10" s="45"/>
      <c r="BIN10" s="45"/>
      <c r="BIO10" s="45"/>
      <c r="BIP10" s="45"/>
      <c r="BIQ10" s="45"/>
      <c r="BIR10" s="45"/>
      <c r="BIS10" s="45"/>
      <c r="BIT10" s="45"/>
      <c r="BIU10" s="45"/>
      <c r="BIV10" s="45"/>
      <c r="BIW10" s="45"/>
      <c r="BIX10" s="45"/>
      <c r="BIY10" s="45"/>
      <c r="BIZ10" s="45"/>
      <c r="BJA10" s="45"/>
      <c r="BJB10" s="45"/>
      <c r="BJC10" s="45"/>
      <c r="BJD10" s="45"/>
      <c r="BJE10" s="45"/>
      <c r="BJF10" s="45"/>
      <c r="BJG10" s="45"/>
      <c r="BJH10" s="45"/>
      <c r="BJI10" s="45"/>
      <c r="BJJ10" s="45"/>
      <c r="BJK10" s="45"/>
      <c r="BJL10" s="45"/>
      <c r="BJM10" s="45"/>
      <c r="BJN10" s="45"/>
      <c r="BJO10" s="45"/>
      <c r="BJP10" s="45"/>
      <c r="BJQ10" s="45"/>
      <c r="BJR10" s="45"/>
      <c r="BJS10" s="45"/>
      <c r="BJT10" s="45"/>
      <c r="BJU10" s="45"/>
      <c r="BJV10" s="45"/>
      <c r="BJW10" s="45"/>
      <c r="BJX10" s="45"/>
      <c r="BJY10" s="45"/>
      <c r="BJZ10" s="45"/>
      <c r="BKA10" s="45"/>
      <c r="BKB10" s="45"/>
      <c r="BKC10" s="45"/>
      <c r="BKD10" s="45"/>
      <c r="BKE10" s="45"/>
      <c r="BKF10" s="45"/>
      <c r="BKG10" s="45"/>
      <c r="BKH10" s="45"/>
      <c r="BKI10" s="45"/>
      <c r="BKJ10" s="45"/>
      <c r="BKK10" s="45"/>
      <c r="BKL10" s="45"/>
      <c r="BKM10" s="45"/>
      <c r="BKN10" s="45"/>
      <c r="BKO10" s="45"/>
      <c r="BKP10" s="45"/>
      <c r="BKQ10" s="45"/>
      <c r="BKR10" s="45"/>
      <c r="BKS10" s="45"/>
      <c r="BKT10" s="45"/>
      <c r="BKU10" s="45"/>
      <c r="BKV10" s="45"/>
      <c r="BKW10" s="45"/>
      <c r="BKX10" s="45"/>
      <c r="BKY10" s="45"/>
      <c r="BKZ10" s="45"/>
      <c r="BLA10" s="45"/>
      <c r="BLB10" s="45"/>
      <c r="BLC10" s="45"/>
      <c r="BLD10" s="45"/>
      <c r="BLE10" s="45"/>
      <c r="BLF10" s="45"/>
      <c r="BLG10" s="45"/>
      <c r="BLH10" s="45"/>
      <c r="BLI10" s="45"/>
      <c r="BLJ10" s="45"/>
      <c r="BLK10" s="45"/>
      <c r="BLL10" s="45"/>
      <c r="BLM10" s="45"/>
      <c r="BLN10" s="45"/>
      <c r="BLO10" s="45"/>
      <c r="BLP10" s="45"/>
      <c r="BLQ10" s="45"/>
      <c r="BLR10" s="45"/>
      <c r="BLS10" s="45"/>
      <c r="BLT10" s="45"/>
      <c r="BLU10" s="45"/>
      <c r="BLV10" s="45"/>
      <c r="BLW10" s="45"/>
      <c r="BLX10" s="45"/>
      <c r="BLY10" s="45"/>
      <c r="BLZ10" s="45"/>
      <c r="BMA10" s="45"/>
      <c r="BMB10" s="45"/>
      <c r="BMC10" s="45"/>
      <c r="BMD10" s="45"/>
      <c r="BME10" s="45"/>
      <c r="BMF10" s="45"/>
      <c r="BMG10" s="45"/>
      <c r="BMH10" s="45"/>
      <c r="BMI10" s="45"/>
      <c r="BMJ10" s="45"/>
      <c r="BMK10" s="45"/>
      <c r="BML10" s="45"/>
      <c r="BMM10" s="45"/>
      <c r="BMN10" s="45"/>
      <c r="BMO10" s="45"/>
      <c r="BMP10" s="45"/>
      <c r="BMQ10" s="45"/>
      <c r="BMR10" s="45"/>
      <c r="BMS10" s="45"/>
      <c r="BMT10" s="45"/>
      <c r="BMU10" s="45"/>
      <c r="BMV10" s="45"/>
      <c r="BMW10" s="45"/>
      <c r="BMX10" s="45"/>
      <c r="BMY10" s="45"/>
      <c r="BMZ10" s="45"/>
      <c r="BNA10" s="45"/>
      <c r="BNB10" s="45"/>
      <c r="BNC10" s="45"/>
      <c r="BND10" s="45"/>
      <c r="BNE10" s="45"/>
      <c r="BNF10" s="45"/>
      <c r="BNG10" s="45"/>
      <c r="BNH10" s="45"/>
      <c r="BNI10" s="45"/>
      <c r="BNJ10" s="45"/>
      <c r="BNK10" s="45"/>
      <c r="BNL10" s="45"/>
      <c r="BNM10" s="45"/>
      <c r="BNN10" s="45"/>
      <c r="BNO10" s="45"/>
      <c r="BNP10" s="45"/>
      <c r="BNQ10" s="45"/>
      <c r="BNR10" s="45"/>
      <c r="BNS10" s="45"/>
      <c r="BNT10" s="45"/>
      <c r="BNU10" s="45"/>
      <c r="BNV10" s="45"/>
      <c r="BNW10" s="45"/>
      <c r="BNX10" s="45"/>
      <c r="BNY10" s="45"/>
      <c r="BNZ10" s="45"/>
      <c r="BOA10" s="45"/>
      <c r="BOB10" s="45"/>
      <c r="BOC10" s="45"/>
      <c r="BOD10" s="45"/>
      <c r="BOE10" s="45"/>
      <c r="BOF10" s="45"/>
      <c r="BOG10" s="45"/>
      <c r="BOH10" s="45"/>
      <c r="BOI10" s="45"/>
      <c r="BOJ10" s="45"/>
      <c r="BOK10" s="45"/>
      <c r="BOL10" s="45"/>
      <c r="BOM10" s="45"/>
      <c r="BON10" s="45"/>
      <c r="BOO10" s="45"/>
      <c r="BOP10" s="45"/>
      <c r="BOQ10" s="45"/>
      <c r="BOR10" s="45"/>
      <c r="BOS10" s="45"/>
      <c r="BOT10" s="45"/>
      <c r="BOU10" s="45"/>
      <c r="BOV10" s="45"/>
      <c r="BOW10" s="45"/>
      <c r="BOX10" s="45"/>
      <c r="BOY10" s="45"/>
      <c r="BOZ10" s="45"/>
      <c r="BPA10" s="45"/>
      <c r="BPB10" s="45"/>
      <c r="BPC10" s="45"/>
      <c r="BPD10" s="45"/>
      <c r="BPE10" s="45"/>
      <c r="BPF10" s="45"/>
      <c r="BPG10" s="45"/>
      <c r="BPH10" s="45"/>
      <c r="BPI10" s="45"/>
      <c r="BPJ10" s="45"/>
      <c r="BPK10" s="45"/>
      <c r="BPL10" s="45"/>
      <c r="BPM10" s="45"/>
      <c r="BPN10" s="45"/>
      <c r="BPO10" s="45"/>
      <c r="BPP10" s="45"/>
      <c r="BPQ10" s="45"/>
      <c r="BPR10" s="45"/>
      <c r="BPS10" s="45"/>
      <c r="BPT10" s="45"/>
      <c r="BPU10" s="45"/>
      <c r="BPV10" s="45"/>
      <c r="BPW10" s="45"/>
      <c r="BPX10" s="45"/>
      <c r="BPY10" s="45"/>
      <c r="BPZ10" s="45"/>
      <c r="BQA10" s="45"/>
      <c r="BQB10" s="45"/>
      <c r="BQC10" s="45"/>
      <c r="BQD10" s="45"/>
      <c r="BQE10" s="45"/>
      <c r="BQF10" s="45"/>
      <c r="BQG10" s="45"/>
      <c r="BQH10" s="45"/>
      <c r="BQI10" s="45"/>
      <c r="BQJ10" s="45"/>
      <c r="BQK10" s="45"/>
      <c r="BQL10" s="45"/>
      <c r="BQM10" s="45"/>
      <c r="BQN10" s="45"/>
      <c r="BQO10" s="45"/>
      <c r="BQP10" s="45"/>
      <c r="BQQ10" s="45"/>
      <c r="BQR10" s="45"/>
      <c r="BQS10" s="45"/>
      <c r="BQT10" s="45"/>
      <c r="BQU10" s="45"/>
      <c r="BQV10" s="45"/>
      <c r="BQW10" s="45"/>
      <c r="BQX10" s="45"/>
      <c r="BQY10" s="45"/>
      <c r="BQZ10" s="45"/>
      <c r="BRA10" s="45"/>
      <c r="BRB10" s="45"/>
      <c r="BRC10" s="45"/>
      <c r="BRD10" s="45"/>
      <c r="BRE10" s="45"/>
      <c r="BRF10" s="45"/>
      <c r="BRG10" s="45"/>
      <c r="BRH10" s="45"/>
      <c r="BRI10" s="45"/>
      <c r="BRJ10" s="45"/>
      <c r="BRK10" s="45"/>
      <c r="BRL10" s="45"/>
      <c r="BRM10" s="45"/>
      <c r="BRN10" s="45"/>
      <c r="BRO10" s="45"/>
      <c r="BRP10" s="45"/>
      <c r="BRQ10" s="45"/>
      <c r="BRR10" s="45"/>
      <c r="BRS10" s="45"/>
      <c r="BRT10" s="45"/>
      <c r="BRU10" s="45"/>
      <c r="BRV10" s="45"/>
      <c r="BRW10" s="45"/>
      <c r="BRX10" s="45"/>
      <c r="BRY10" s="45"/>
      <c r="BRZ10" s="45"/>
      <c r="BSA10" s="45"/>
      <c r="BSB10" s="45"/>
      <c r="BSC10" s="45"/>
      <c r="BSD10" s="45"/>
      <c r="BSE10" s="45"/>
      <c r="BSF10" s="45"/>
      <c r="BSG10" s="45"/>
      <c r="BSH10" s="45"/>
      <c r="BSI10" s="45"/>
      <c r="BSJ10" s="45"/>
      <c r="BSK10" s="45"/>
      <c r="BSL10" s="45"/>
      <c r="BSM10" s="45"/>
      <c r="BSN10" s="45"/>
      <c r="BSO10" s="45"/>
      <c r="BSP10" s="45"/>
      <c r="BSQ10" s="45"/>
      <c r="BSR10" s="45"/>
      <c r="BSS10" s="45"/>
      <c r="BST10" s="45"/>
      <c r="BSU10" s="45"/>
      <c r="BSV10" s="45"/>
      <c r="BSW10" s="45"/>
      <c r="BSX10" s="45"/>
      <c r="BSY10" s="45"/>
      <c r="BSZ10" s="45"/>
      <c r="BTA10" s="45"/>
      <c r="BTB10" s="45"/>
      <c r="BTC10" s="45"/>
      <c r="BTD10" s="45"/>
      <c r="BTE10" s="45"/>
      <c r="BTF10" s="45"/>
      <c r="BTG10" s="45"/>
      <c r="BTH10" s="45"/>
      <c r="BTI10" s="45"/>
      <c r="BTJ10" s="45"/>
      <c r="BTK10" s="45"/>
      <c r="BTL10" s="45"/>
      <c r="BTM10" s="45"/>
      <c r="BTN10" s="45"/>
      <c r="BTO10" s="45"/>
      <c r="BTP10" s="45"/>
      <c r="BTQ10" s="45"/>
      <c r="BTR10" s="45"/>
      <c r="BTS10" s="45"/>
      <c r="BTT10" s="45"/>
      <c r="BTU10" s="45"/>
      <c r="BTV10" s="45"/>
      <c r="BTW10" s="45"/>
      <c r="BTX10" s="45"/>
      <c r="BTY10" s="45"/>
      <c r="BTZ10" s="45"/>
      <c r="BUA10" s="45"/>
      <c r="BUB10" s="45"/>
      <c r="BUC10" s="45"/>
      <c r="BUD10" s="45"/>
      <c r="BUE10" s="45"/>
      <c r="BUF10" s="45"/>
      <c r="BUG10" s="45"/>
      <c r="BUH10" s="45"/>
      <c r="BUI10" s="45"/>
      <c r="BUJ10" s="45"/>
      <c r="BUK10" s="45"/>
      <c r="BUL10" s="45"/>
      <c r="BUM10" s="45"/>
      <c r="BUN10" s="45"/>
      <c r="BUO10" s="45"/>
      <c r="BUP10" s="45"/>
      <c r="BUQ10" s="45"/>
      <c r="BUR10" s="45"/>
      <c r="BUS10" s="45"/>
      <c r="BUT10" s="45"/>
      <c r="BUU10" s="45"/>
      <c r="BUV10" s="45"/>
      <c r="BUW10" s="45"/>
      <c r="BUX10" s="45"/>
      <c r="BUY10" s="45"/>
      <c r="BUZ10" s="45"/>
      <c r="BVA10" s="45"/>
      <c r="BVB10" s="45"/>
      <c r="BVC10" s="45"/>
      <c r="BVD10" s="45"/>
      <c r="BVE10" s="45"/>
      <c r="BVF10" s="45"/>
      <c r="BVG10" s="45"/>
      <c r="BVH10" s="45"/>
      <c r="BVI10" s="45"/>
      <c r="BVJ10" s="45"/>
      <c r="BVK10" s="45"/>
      <c r="BVL10" s="45"/>
      <c r="BVM10" s="45"/>
      <c r="BVN10" s="45"/>
      <c r="BVO10" s="45"/>
      <c r="BVP10" s="45"/>
      <c r="BVQ10" s="45"/>
      <c r="BVR10" s="45"/>
      <c r="BVS10" s="45"/>
      <c r="BVT10" s="45"/>
      <c r="BVU10" s="45"/>
      <c r="BVV10" s="45"/>
      <c r="BVW10" s="45"/>
      <c r="BVX10" s="45"/>
      <c r="BVY10" s="45"/>
      <c r="BVZ10" s="45"/>
      <c r="BWA10" s="45"/>
      <c r="BWB10" s="45"/>
      <c r="BWC10" s="45"/>
      <c r="BWD10" s="45"/>
      <c r="BWE10" s="45"/>
      <c r="BWF10" s="45"/>
      <c r="BWG10" s="45"/>
      <c r="BWH10" s="45"/>
      <c r="BWI10" s="45"/>
      <c r="BWJ10" s="45"/>
      <c r="BWK10" s="45"/>
      <c r="BWL10" s="45"/>
      <c r="BWM10" s="45"/>
      <c r="BWN10" s="45"/>
      <c r="BWO10" s="45"/>
      <c r="BWP10" s="45"/>
      <c r="BWQ10" s="45"/>
      <c r="BWR10" s="45"/>
      <c r="BWS10" s="45"/>
      <c r="BWT10" s="45"/>
      <c r="BWU10" s="45"/>
      <c r="BWV10" s="45"/>
      <c r="BWW10" s="45"/>
      <c r="BWX10" s="45"/>
      <c r="BWY10" s="45"/>
      <c r="BWZ10" s="45"/>
      <c r="BXA10" s="45"/>
      <c r="BXB10" s="45"/>
      <c r="BXC10" s="45"/>
      <c r="BXD10" s="45"/>
      <c r="BXE10" s="45"/>
      <c r="BXF10" s="45"/>
      <c r="BXG10" s="45"/>
      <c r="BXH10" s="45"/>
      <c r="BXI10" s="45"/>
      <c r="BXJ10" s="45"/>
      <c r="BXK10" s="45"/>
      <c r="BXL10" s="45"/>
      <c r="BXM10" s="45"/>
      <c r="BXN10" s="45"/>
      <c r="BXO10" s="45"/>
      <c r="BXP10" s="45"/>
      <c r="BXQ10" s="45"/>
      <c r="BXR10" s="45"/>
      <c r="BXS10" s="45"/>
      <c r="BXT10" s="45"/>
      <c r="BXU10" s="45"/>
      <c r="BXV10" s="45"/>
      <c r="BXW10" s="45"/>
      <c r="BXX10" s="45"/>
      <c r="BXY10" s="45"/>
      <c r="BXZ10" s="45"/>
      <c r="BYA10" s="45"/>
      <c r="BYB10" s="45"/>
      <c r="BYC10" s="45"/>
      <c r="BYD10" s="45"/>
      <c r="BYE10" s="45"/>
      <c r="BYF10" s="45"/>
      <c r="BYG10" s="45"/>
      <c r="BYH10" s="45"/>
      <c r="BYI10" s="45"/>
      <c r="BYJ10" s="45"/>
      <c r="BYK10" s="45"/>
      <c r="BYL10" s="45"/>
      <c r="BYM10" s="45"/>
      <c r="BYN10" s="45"/>
      <c r="BYO10" s="45"/>
      <c r="BYP10" s="45"/>
      <c r="BYQ10" s="45"/>
      <c r="BYR10" s="45"/>
      <c r="BYS10" s="45"/>
      <c r="BYT10" s="45"/>
      <c r="BYU10" s="45"/>
      <c r="BYV10" s="45"/>
      <c r="BYW10" s="45"/>
      <c r="BYX10" s="45"/>
      <c r="BYY10" s="45"/>
      <c r="BYZ10" s="45"/>
      <c r="BZA10" s="45"/>
      <c r="BZB10" s="45"/>
      <c r="BZC10" s="45"/>
      <c r="BZD10" s="45"/>
      <c r="BZE10" s="45"/>
      <c r="BZF10" s="45"/>
      <c r="BZG10" s="45"/>
      <c r="BZH10" s="45"/>
      <c r="BZI10" s="45"/>
      <c r="BZJ10" s="45"/>
      <c r="BZK10" s="45"/>
      <c r="BZL10" s="45"/>
      <c r="BZM10" s="45"/>
      <c r="BZN10" s="45"/>
      <c r="BZO10" s="45"/>
      <c r="BZP10" s="45"/>
      <c r="BZQ10" s="45"/>
      <c r="BZR10" s="45"/>
      <c r="BZS10" s="45"/>
      <c r="BZT10" s="45"/>
      <c r="BZU10" s="45"/>
      <c r="BZV10" s="45"/>
      <c r="BZW10" s="45"/>
      <c r="BZX10" s="45"/>
      <c r="BZY10" s="45"/>
      <c r="BZZ10" s="45"/>
      <c r="CAA10" s="45"/>
      <c r="CAB10" s="45"/>
      <c r="CAC10" s="45"/>
      <c r="CAD10" s="45"/>
      <c r="CAE10" s="45"/>
      <c r="CAF10" s="45"/>
      <c r="CAG10" s="45"/>
      <c r="CAH10" s="45"/>
      <c r="CAI10" s="45"/>
      <c r="CAJ10" s="45"/>
      <c r="CAK10" s="45"/>
      <c r="CAL10" s="45"/>
      <c r="CAM10" s="45"/>
      <c r="CAN10" s="45"/>
      <c r="CAO10" s="45"/>
      <c r="CAP10" s="45"/>
      <c r="CAQ10" s="45"/>
      <c r="CAR10" s="45"/>
      <c r="CAS10" s="45"/>
      <c r="CAT10" s="45"/>
      <c r="CAU10" s="45"/>
      <c r="CAV10" s="45"/>
      <c r="CAW10" s="45"/>
      <c r="CAX10" s="45"/>
      <c r="CAY10" s="45"/>
      <c r="CAZ10" s="45"/>
      <c r="CBA10" s="45"/>
      <c r="CBB10" s="45"/>
      <c r="CBC10" s="45"/>
      <c r="CBD10" s="45"/>
      <c r="CBE10" s="45"/>
      <c r="CBF10" s="45"/>
      <c r="CBG10" s="45"/>
      <c r="CBH10" s="45"/>
      <c r="CBI10" s="45"/>
      <c r="CBJ10" s="45"/>
      <c r="CBK10" s="45"/>
      <c r="CBL10" s="45"/>
      <c r="CBM10" s="45"/>
      <c r="CBN10" s="45"/>
      <c r="CBO10" s="45"/>
      <c r="CBP10" s="45"/>
      <c r="CBQ10" s="45"/>
      <c r="CBR10" s="45"/>
      <c r="CBS10" s="45"/>
      <c r="CBT10" s="45"/>
      <c r="CBU10" s="45"/>
      <c r="CBV10" s="45"/>
      <c r="CBW10" s="45"/>
      <c r="CBX10" s="45"/>
      <c r="CBY10" s="45"/>
      <c r="CBZ10" s="45"/>
      <c r="CCA10" s="45"/>
      <c r="CCB10" s="45"/>
      <c r="CCC10" s="45"/>
      <c r="CCD10" s="45"/>
      <c r="CCE10" s="45"/>
      <c r="CCF10" s="45"/>
      <c r="CCG10" s="45"/>
      <c r="CCH10" s="45"/>
      <c r="CCI10" s="45"/>
      <c r="CCJ10" s="45"/>
      <c r="CCK10" s="45"/>
      <c r="CCL10" s="45"/>
      <c r="CCM10" s="45"/>
      <c r="CCN10" s="45"/>
      <c r="CCO10" s="45"/>
      <c r="CCP10" s="45"/>
      <c r="CCQ10" s="45"/>
      <c r="CCR10" s="45"/>
      <c r="CCS10" s="45"/>
      <c r="CCT10" s="45"/>
      <c r="CCU10" s="45"/>
      <c r="CCV10" s="45"/>
      <c r="CCW10" s="45"/>
      <c r="CCX10" s="45"/>
      <c r="CCY10" s="45"/>
      <c r="CCZ10" s="45"/>
      <c r="CDA10" s="45"/>
      <c r="CDB10" s="45"/>
      <c r="CDC10" s="45"/>
      <c r="CDD10" s="45"/>
      <c r="CDE10" s="45"/>
      <c r="CDF10" s="45"/>
      <c r="CDG10" s="45"/>
      <c r="CDH10" s="45"/>
      <c r="CDI10" s="45"/>
      <c r="CDJ10" s="45"/>
      <c r="CDK10" s="45"/>
      <c r="CDL10" s="45"/>
      <c r="CDM10" s="45"/>
      <c r="CDN10" s="45"/>
      <c r="CDO10" s="45"/>
      <c r="CDP10" s="45"/>
      <c r="CDQ10" s="45"/>
      <c r="CDR10" s="45"/>
      <c r="CDS10" s="45"/>
      <c r="CDT10" s="45"/>
      <c r="CDU10" s="45"/>
      <c r="CDV10" s="45"/>
      <c r="CDW10" s="45"/>
      <c r="CDX10" s="45"/>
      <c r="CDY10" s="45"/>
      <c r="CDZ10" s="45"/>
      <c r="CEA10" s="45"/>
      <c r="CEB10" s="45"/>
      <c r="CEC10" s="45"/>
      <c r="CED10" s="45"/>
      <c r="CEE10" s="45"/>
      <c r="CEF10" s="45"/>
      <c r="CEG10" s="45"/>
      <c r="CEH10" s="45"/>
      <c r="CEI10" s="45"/>
      <c r="CEJ10" s="45"/>
      <c r="CEK10" s="45"/>
      <c r="CEL10" s="45"/>
      <c r="CEM10" s="45"/>
      <c r="CEN10" s="45"/>
      <c r="CEO10" s="45"/>
      <c r="CEP10" s="45"/>
      <c r="CEQ10" s="45"/>
      <c r="CER10" s="45"/>
      <c r="CES10" s="45"/>
      <c r="CET10" s="45"/>
      <c r="CEU10" s="45"/>
      <c r="CEV10" s="45"/>
      <c r="CEW10" s="45"/>
      <c r="CEX10" s="45"/>
      <c r="CEY10" s="45"/>
      <c r="CEZ10" s="45"/>
      <c r="CFA10" s="45"/>
      <c r="CFB10" s="45"/>
      <c r="CFC10" s="45"/>
      <c r="CFD10" s="45"/>
      <c r="CFE10" s="45"/>
      <c r="CFF10" s="45"/>
      <c r="CFG10" s="45"/>
      <c r="CFH10" s="45"/>
      <c r="CFI10" s="45"/>
      <c r="CFJ10" s="45"/>
      <c r="CFK10" s="45"/>
      <c r="CFL10" s="45"/>
      <c r="CFM10" s="45"/>
      <c r="CFN10" s="45"/>
      <c r="CFO10" s="45"/>
      <c r="CFP10" s="45"/>
      <c r="CFQ10" s="45"/>
      <c r="CFR10" s="45"/>
      <c r="CFS10" s="45"/>
      <c r="CFT10" s="45"/>
      <c r="CFU10" s="45"/>
      <c r="CFV10" s="45"/>
      <c r="CFW10" s="45"/>
      <c r="CFX10" s="45"/>
      <c r="CFY10" s="45"/>
      <c r="CFZ10" s="45"/>
      <c r="CGA10" s="45"/>
      <c r="CGB10" s="45"/>
      <c r="CGC10" s="45"/>
      <c r="CGD10" s="45"/>
      <c r="CGE10" s="45"/>
      <c r="CGF10" s="45"/>
      <c r="CGG10" s="45"/>
      <c r="CGH10" s="45"/>
      <c r="CGI10" s="45"/>
      <c r="CGJ10" s="45"/>
      <c r="CGK10" s="45"/>
      <c r="CGL10" s="45"/>
      <c r="CGM10" s="45"/>
      <c r="CGN10" s="45"/>
      <c r="CGO10" s="45"/>
      <c r="CGP10" s="45"/>
      <c r="CGQ10" s="45"/>
      <c r="CGR10" s="45"/>
      <c r="CGS10" s="45"/>
      <c r="CGT10" s="45"/>
      <c r="CGU10" s="45"/>
      <c r="CGV10" s="45"/>
      <c r="CGW10" s="45"/>
      <c r="CGX10" s="45"/>
      <c r="CGY10" s="45"/>
      <c r="CGZ10" s="45"/>
      <c r="CHA10" s="45"/>
      <c r="CHB10" s="45"/>
      <c r="CHC10" s="45"/>
      <c r="CHD10" s="45"/>
      <c r="CHE10" s="45"/>
      <c r="CHF10" s="45"/>
      <c r="CHG10" s="45"/>
      <c r="CHH10" s="45"/>
      <c r="CHI10" s="45"/>
      <c r="CHJ10" s="45"/>
      <c r="CHK10" s="45"/>
      <c r="CHL10" s="45"/>
      <c r="CHM10" s="45"/>
      <c r="CHN10" s="45"/>
      <c r="CHO10" s="45"/>
      <c r="CHP10" s="45"/>
      <c r="CHQ10" s="45"/>
      <c r="CHR10" s="45"/>
      <c r="CHS10" s="45"/>
      <c r="CHT10" s="45"/>
      <c r="CHU10" s="45"/>
      <c r="CHV10" s="45"/>
      <c r="CHW10" s="45"/>
      <c r="CHX10" s="45"/>
      <c r="CHY10" s="45"/>
      <c r="CHZ10" s="45"/>
      <c r="CIA10" s="45"/>
      <c r="CIB10" s="45"/>
      <c r="CIC10" s="45"/>
      <c r="CID10" s="45"/>
      <c r="CIE10" s="45"/>
      <c r="CIF10" s="45"/>
      <c r="CIG10" s="45"/>
      <c r="CIH10" s="45"/>
      <c r="CII10" s="45"/>
      <c r="CIJ10" s="45"/>
      <c r="CIK10" s="45"/>
      <c r="CIL10" s="45"/>
      <c r="CIM10" s="45"/>
      <c r="CIN10" s="45"/>
      <c r="CIO10" s="45"/>
      <c r="CIP10" s="45"/>
      <c r="CIQ10" s="45"/>
      <c r="CIR10" s="45"/>
      <c r="CIS10" s="45"/>
      <c r="CIT10" s="45"/>
      <c r="CIU10" s="45"/>
      <c r="CIV10" s="45"/>
      <c r="CIW10" s="45"/>
      <c r="CIX10" s="45"/>
      <c r="CIY10" s="45"/>
      <c r="CIZ10" s="45"/>
      <c r="CJA10" s="45"/>
      <c r="CJB10" s="45"/>
      <c r="CJC10" s="45"/>
      <c r="CJD10" s="45"/>
      <c r="CJE10" s="45"/>
      <c r="CJF10" s="45"/>
      <c r="CJG10" s="45"/>
      <c r="CJH10" s="45"/>
      <c r="CJI10" s="45"/>
      <c r="CJJ10" s="45"/>
      <c r="CJK10" s="45"/>
      <c r="CJL10" s="45"/>
      <c r="CJM10" s="45"/>
      <c r="CJN10" s="45"/>
      <c r="CJO10" s="45"/>
      <c r="CJP10" s="45"/>
      <c r="CJQ10" s="45"/>
      <c r="CJR10" s="45"/>
      <c r="CJS10" s="45"/>
      <c r="CJT10" s="45"/>
      <c r="CJU10" s="45"/>
      <c r="CJV10" s="45"/>
      <c r="CJW10" s="45"/>
      <c r="CJX10" s="45"/>
      <c r="CJY10" s="45"/>
      <c r="CJZ10" s="45"/>
      <c r="CKA10" s="45"/>
      <c r="CKB10" s="45"/>
      <c r="CKC10" s="45"/>
      <c r="CKD10" s="45"/>
      <c r="CKE10" s="45"/>
      <c r="CKF10" s="45"/>
      <c r="CKG10" s="45"/>
      <c r="CKH10" s="45"/>
      <c r="CKI10" s="45"/>
      <c r="CKJ10" s="45"/>
      <c r="CKK10" s="45"/>
      <c r="CKL10" s="45"/>
      <c r="CKM10" s="45"/>
      <c r="CKN10" s="45"/>
      <c r="CKO10" s="45"/>
      <c r="CKP10" s="45"/>
      <c r="CKQ10" s="45"/>
      <c r="CKR10" s="45"/>
      <c r="CKS10" s="45"/>
      <c r="CKT10" s="45"/>
      <c r="CKU10" s="45"/>
      <c r="CKV10" s="45"/>
      <c r="CKW10" s="45"/>
      <c r="CKX10" s="45"/>
      <c r="CKY10" s="45"/>
      <c r="CKZ10" s="45"/>
      <c r="CLA10" s="45"/>
      <c r="CLB10" s="45"/>
      <c r="CLC10" s="45"/>
      <c r="CLD10" s="45"/>
      <c r="CLE10" s="45"/>
      <c r="CLF10" s="45"/>
      <c r="CLG10" s="45"/>
      <c r="CLH10" s="45"/>
      <c r="CLI10" s="45"/>
      <c r="CLJ10" s="45"/>
      <c r="CLK10" s="45"/>
      <c r="CLL10" s="45"/>
      <c r="CLM10" s="45"/>
      <c r="CLN10" s="45"/>
      <c r="CLO10" s="45"/>
      <c r="CLP10" s="45"/>
      <c r="CLQ10" s="45"/>
      <c r="CLR10" s="45"/>
      <c r="CLS10" s="45"/>
      <c r="CLT10" s="45"/>
      <c r="CLU10" s="45"/>
      <c r="CLV10" s="45"/>
      <c r="CLW10" s="45"/>
      <c r="CLX10" s="45"/>
      <c r="CLY10" s="45"/>
      <c r="CLZ10" s="45"/>
      <c r="CMA10" s="45"/>
      <c r="CMB10" s="45"/>
      <c r="CMC10" s="45"/>
      <c r="CMD10" s="45"/>
      <c r="CME10" s="45"/>
      <c r="CMF10" s="45"/>
      <c r="CMG10" s="45"/>
      <c r="CMH10" s="45"/>
      <c r="CMI10" s="45"/>
      <c r="CMJ10" s="45"/>
      <c r="CMK10" s="45"/>
      <c r="CML10" s="45"/>
      <c r="CMM10" s="45"/>
      <c r="CMN10" s="45"/>
      <c r="CMO10" s="45"/>
      <c r="CMP10" s="45"/>
      <c r="CMQ10" s="45"/>
      <c r="CMR10" s="45"/>
      <c r="CMS10" s="45"/>
      <c r="CMT10" s="45"/>
      <c r="CMU10" s="45"/>
      <c r="CMV10" s="45"/>
      <c r="CMW10" s="45"/>
      <c r="CMX10" s="45"/>
      <c r="CMY10" s="45"/>
      <c r="CMZ10" s="45"/>
      <c r="CNA10" s="45"/>
      <c r="CNB10" s="45"/>
      <c r="CNC10" s="45"/>
      <c r="CND10" s="45"/>
      <c r="CNE10" s="45"/>
      <c r="CNF10" s="45"/>
      <c r="CNG10" s="45"/>
      <c r="CNH10" s="45"/>
      <c r="CNI10" s="45"/>
      <c r="CNJ10" s="45"/>
      <c r="CNK10" s="45"/>
      <c r="CNL10" s="45"/>
      <c r="CNM10" s="45"/>
      <c r="CNN10" s="45"/>
      <c r="CNO10" s="45"/>
      <c r="CNP10" s="45"/>
      <c r="CNQ10" s="45"/>
      <c r="CNR10" s="45"/>
      <c r="CNS10" s="45"/>
      <c r="CNT10" s="45"/>
      <c r="CNU10" s="45"/>
      <c r="CNV10" s="45"/>
      <c r="CNW10" s="45"/>
      <c r="CNX10" s="45"/>
      <c r="CNY10" s="45"/>
      <c r="CNZ10" s="45"/>
      <c r="COA10" s="45"/>
      <c r="COB10" s="45"/>
      <c r="COC10" s="45"/>
      <c r="COD10" s="45"/>
      <c r="COE10" s="45"/>
      <c r="COF10" s="45"/>
      <c r="COG10" s="45"/>
      <c r="COH10" s="45"/>
      <c r="COI10" s="45"/>
      <c r="COJ10" s="45"/>
      <c r="COK10" s="45"/>
      <c r="COL10" s="45"/>
      <c r="COM10" s="45"/>
      <c r="CON10" s="45"/>
      <c r="COO10" s="45"/>
      <c r="COP10" s="45"/>
      <c r="COQ10" s="45"/>
      <c r="COR10" s="45"/>
      <c r="COS10" s="45"/>
      <c r="COT10" s="45"/>
      <c r="COU10" s="45"/>
      <c r="COV10" s="45"/>
      <c r="COW10" s="45"/>
      <c r="COX10" s="45"/>
      <c r="COY10" s="45"/>
      <c r="COZ10" s="45"/>
      <c r="CPA10" s="45"/>
      <c r="CPB10" s="45"/>
      <c r="CPC10" s="45"/>
      <c r="CPD10" s="45"/>
      <c r="CPE10" s="45"/>
      <c r="CPF10" s="45"/>
      <c r="CPG10" s="45"/>
      <c r="CPH10" s="45"/>
      <c r="CPI10" s="45"/>
      <c r="CPJ10" s="45"/>
      <c r="CPK10" s="45"/>
      <c r="CPL10" s="45"/>
      <c r="CPM10" s="45"/>
      <c r="CPN10" s="45"/>
      <c r="CPO10" s="45"/>
      <c r="CPP10" s="45"/>
      <c r="CPQ10" s="45"/>
      <c r="CPR10" s="45"/>
      <c r="CPS10" s="45"/>
      <c r="CPT10" s="45"/>
      <c r="CPU10" s="45"/>
      <c r="CPV10" s="45"/>
      <c r="CPW10" s="45"/>
      <c r="CPX10" s="45"/>
      <c r="CPY10" s="45"/>
      <c r="CPZ10" s="45"/>
      <c r="CQA10" s="45"/>
      <c r="CQB10" s="45"/>
      <c r="CQC10" s="45"/>
      <c r="CQD10" s="45"/>
      <c r="CQE10" s="45"/>
      <c r="CQF10" s="45"/>
      <c r="CQG10" s="45"/>
      <c r="CQH10" s="45"/>
      <c r="CQI10" s="45"/>
      <c r="CQJ10" s="45"/>
      <c r="CQK10" s="45"/>
      <c r="CQL10" s="45"/>
      <c r="CQM10" s="45"/>
      <c r="CQN10" s="45"/>
      <c r="CQO10" s="45"/>
      <c r="CQP10" s="45"/>
      <c r="CQQ10" s="45"/>
      <c r="CQR10" s="45"/>
      <c r="CQS10" s="45"/>
      <c r="CQT10" s="45"/>
      <c r="CQU10" s="45"/>
      <c r="CQV10" s="45"/>
      <c r="CQW10" s="45"/>
      <c r="CQX10" s="45"/>
      <c r="CQY10" s="45"/>
      <c r="CQZ10" s="45"/>
      <c r="CRA10" s="45"/>
      <c r="CRB10" s="45"/>
      <c r="CRC10" s="45"/>
      <c r="CRD10" s="45"/>
      <c r="CRE10" s="45"/>
      <c r="CRF10" s="45"/>
      <c r="CRG10" s="45"/>
      <c r="CRH10" s="45"/>
      <c r="CRI10" s="45"/>
      <c r="CRJ10" s="45"/>
      <c r="CRK10" s="45"/>
      <c r="CRL10" s="45"/>
      <c r="CRM10" s="45"/>
      <c r="CRN10" s="45"/>
      <c r="CRO10" s="45"/>
      <c r="CRP10" s="45"/>
      <c r="CRQ10" s="45"/>
      <c r="CRR10" s="45"/>
      <c r="CRS10" s="45"/>
      <c r="CRT10" s="45"/>
      <c r="CRU10" s="45"/>
      <c r="CRV10" s="45"/>
      <c r="CRW10" s="45"/>
      <c r="CRX10" s="45"/>
      <c r="CRY10" s="45"/>
      <c r="CRZ10" s="45"/>
      <c r="CSA10" s="45"/>
      <c r="CSB10" s="45"/>
      <c r="CSC10" s="45"/>
      <c r="CSD10" s="45"/>
      <c r="CSE10" s="45"/>
      <c r="CSF10" s="45"/>
      <c r="CSG10" s="45"/>
      <c r="CSH10" s="45"/>
      <c r="CSI10" s="45"/>
      <c r="CSJ10" s="45"/>
      <c r="CSK10" s="45"/>
      <c r="CSL10" s="45"/>
      <c r="CSM10" s="45"/>
      <c r="CSN10" s="45"/>
      <c r="CSO10" s="45"/>
      <c r="CSP10" s="45"/>
      <c r="CSQ10" s="45"/>
      <c r="CSR10" s="45"/>
      <c r="CSS10" s="45"/>
      <c r="CST10" s="45"/>
      <c r="CSU10" s="45"/>
      <c r="CSV10" s="45"/>
      <c r="CSW10" s="45"/>
      <c r="CSX10" s="45"/>
      <c r="CSY10" s="45"/>
      <c r="CSZ10" s="45"/>
      <c r="CTA10" s="45"/>
      <c r="CTB10" s="45"/>
      <c r="CTC10" s="45"/>
      <c r="CTD10" s="45"/>
      <c r="CTE10" s="45"/>
      <c r="CTF10" s="45"/>
      <c r="CTG10" s="45"/>
      <c r="CTH10" s="45"/>
      <c r="CTI10" s="45"/>
      <c r="CTJ10" s="45"/>
      <c r="CTK10" s="45"/>
      <c r="CTL10" s="45"/>
      <c r="CTM10" s="45"/>
      <c r="CTN10" s="45"/>
      <c r="CTO10" s="45"/>
      <c r="CTP10" s="45"/>
      <c r="CTQ10" s="45"/>
      <c r="CTR10" s="45"/>
      <c r="CTS10" s="45"/>
      <c r="CTT10" s="45"/>
      <c r="CTU10" s="45"/>
      <c r="CTV10" s="45"/>
      <c r="CTW10" s="45"/>
      <c r="CTX10" s="45"/>
      <c r="CTY10" s="45"/>
      <c r="CTZ10" s="45"/>
      <c r="CUA10" s="45"/>
      <c r="CUB10" s="45"/>
      <c r="CUC10" s="45"/>
      <c r="CUD10" s="45"/>
      <c r="CUE10" s="45"/>
      <c r="CUF10" s="45"/>
      <c r="CUG10" s="45"/>
      <c r="CUH10" s="45"/>
      <c r="CUI10" s="45"/>
      <c r="CUJ10" s="45"/>
      <c r="CUK10" s="45"/>
      <c r="CUL10" s="45"/>
      <c r="CUM10" s="45"/>
      <c r="CUN10" s="45"/>
      <c r="CUO10" s="45"/>
      <c r="CUP10" s="45"/>
      <c r="CUQ10" s="45"/>
      <c r="CUR10" s="45"/>
      <c r="CUS10" s="45"/>
      <c r="CUT10" s="45"/>
      <c r="CUU10" s="45"/>
      <c r="CUV10" s="45"/>
      <c r="CUW10" s="45"/>
      <c r="CUX10" s="45"/>
      <c r="CUY10" s="45"/>
      <c r="CUZ10" s="45"/>
      <c r="CVA10" s="45"/>
      <c r="CVB10" s="45"/>
      <c r="CVC10" s="45"/>
      <c r="CVD10" s="45"/>
      <c r="CVE10" s="45"/>
      <c r="CVF10" s="45"/>
      <c r="CVG10" s="45"/>
      <c r="CVH10" s="45"/>
      <c r="CVI10" s="45"/>
      <c r="CVJ10" s="45"/>
      <c r="CVK10" s="45"/>
      <c r="CVL10" s="45"/>
      <c r="CVM10" s="45"/>
      <c r="CVN10" s="45"/>
      <c r="CVO10" s="45"/>
      <c r="CVP10" s="45"/>
      <c r="CVQ10" s="45"/>
      <c r="CVR10" s="45"/>
      <c r="CVS10" s="45"/>
      <c r="CVT10" s="45"/>
      <c r="CVU10" s="45"/>
      <c r="CVV10" s="45"/>
      <c r="CVW10" s="45"/>
      <c r="CVX10" s="45"/>
      <c r="CVY10" s="45"/>
      <c r="CVZ10" s="45"/>
      <c r="CWA10" s="45"/>
      <c r="CWB10" s="45"/>
      <c r="CWC10" s="45"/>
      <c r="CWD10" s="45"/>
      <c r="CWE10" s="45"/>
      <c r="CWF10" s="45"/>
      <c r="CWG10" s="45"/>
      <c r="CWH10" s="45"/>
      <c r="CWI10" s="45"/>
      <c r="CWJ10" s="45"/>
      <c r="CWK10" s="45"/>
      <c r="CWL10" s="45"/>
      <c r="CWM10" s="45"/>
      <c r="CWN10" s="45"/>
      <c r="CWO10" s="45"/>
      <c r="CWP10" s="45"/>
      <c r="CWQ10" s="45"/>
      <c r="CWR10" s="45"/>
      <c r="CWS10" s="45"/>
      <c r="CWT10" s="45"/>
      <c r="CWU10" s="45"/>
      <c r="CWV10" s="45"/>
      <c r="CWW10" s="45"/>
      <c r="CWX10" s="45"/>
      <c r="CWY10" s="45"/>
      <c r="CWZ10" s="45"/>
      <c r="CXA10" s="45"/>
      <c r="CXB10" s="45"/>
      <c r="CXC10" s="45"/>
      <c r="CXD10" s="45"/>
      <c r="CXE10" s="45"/>
      <c r="CXF10" s="45"/>
      <c r="CXG10" s="45"/>
      <c r="CXH10" s="45"/>
      <c r="CXI10" s="45"/>
      <c r="CXJ10" s="45"/>
      <c r="CXK10" s="45"/>
      <c r="CXL10" s="45"/>
      <c r="CXM10" s="45"/>
      <c r="CXN10" s="45"/>
      <c r="CXO10" s="45"/>
      <c r="CXP10" s="45"/>
      <c r="CXQ10" s="45"/>
      <c r="CXR10" s="45"/>
      <c r="CXS10" s="45"/>
      <c r="CXT10" s="45"/>
      <c r="CXU10" s="45"/>
      <c r="CXV10" s="45"/>
      <c r="CXW10" s="45"/>
      <c r="CXX10" s="45"/>
      <c r="CXY10" s="45"/>
      <c r="CXZ10" s="45"/>
      <c r="CYA10" s="45"/>
      <c r="CYB10" s="45"/>
      <c r="CYC10" s="45"/>
      <c r="CYD10" s="45"/>
      <c r="CYE10" s="45"/>
      <c r="CYF10" s="45"/>
      <c r="CYG10" s="45"/>
      <c r="CYH10" s="45"/>
      <c r="CYI10" s="45"/>
      <c r="CYJ10" s="45"/>
      <c r="CYK10" s="45"/>
      <c r="CYL10" s="45"/>
      <c r="CYM10" s="45"/>
      <c r="CYN10" s="45"/>
      <c r="CYO10" s="45"/>
      <c r="CYP10" s="45"/>
      <c r="CYQ10" s="45"/>
      <c r="CYR10" s="45"/>
      <c r="CYS10" s="45"/>
      <c r="CYT10" s="45"/>
      <c r="CYU10" s="45"/>
      <c r="CYV10" s="45"/>
      <c r="CYW10" s="45"/>
      <c r="CYX10" s="45"/>
      <c r="CYY10" s="45"/>
      <c r="CYZ10" s="45"/>
      <c r="CZA10" s="45"/>
      <c r="CZB10" s="45"/>
      <c r="CZC10" s="45"/>
      <c r="CZD10" s="45"/>
      <c r="CZE10" s="45"/>
      <c r="CZF10" s="45"/>
      <c r="CZG10" s="45"/>
      <c r="CZH10" s="45"/>
      <c r="CZI10" s="45"/>
      <c r="CZJ10" s="45"/>
      <c r="CZK10" s="45"/>
      <c r="CZL10" s="45"/>
      <c r="CZM10" s="45"/>
      <c r="CZN10" s="45"/>
      <c r="CZO10" s="45"/>
      <c r="CZP10" s="45"/>
      <c r="CZQ10" s="45"/>
      <c r="CZR10" s="45"/>
      <c r="CZS10" s="45"/>
      <c r="CZT10" s="45"/>
      <c r="CZU10" s="45"/>
      <c r="CZV10" s="45"/>
      <c r="CZW10" s="45"/>
      <c r="CZX10" s="45"/>
      <c r="CZY10" s="45"/>
      <c r="CZZ10" s="45"/>
      <c r="DAA10" s="45"/>
      <c r="DAB10" s="45"/>
      <c r="DAC10" s="45"/>
      <c r="DAD10" s="45"/>
      <c r="DAE10" s="45"/>
      <c r="DAF10" s="45"/>
      <c r="DAG10" s="45"/>
      <c r="DAH10" s="45"/>
      <c r="DAI10" s="45"/>
      <c r="DAJ10" s="45"/>
      <c r="DAK10" s="45"/>
      <c r="DAL10" s="45"/>
      <c r="DAM10" s="45"/>
      <c r="DAN10" s="45"/>
      <c r="DAO10" s="45"/>
      <c r="DAP10" s="45"/>
      <c r="DAQ10" s="45"/>
      <c r="DAR10" s="45"/>
      <c r="DAS10" s="45"/>
      <c r="DAT10" s="45"/>
      <c r="DAU10" s="45"/>
      <c r="DAV10" s="45"/>
      <c r="DAW10" s="45"/>
      <c r="DAX10" s="45"/>
      <c r="DAY10" s="45"/>
      <c r="DAZ10" s="45"/>
      <c r="DBA10" s="45"/>
      <c r="DBB10" s="45"/>
      <c r="DBC10" s="45"/>
      <c r="DBD10" s="45"/>
      <c r="DBE10" s="45"/>
      <c r="DBF10" s="45"/>
      <c r="DBG10" s="45"/>
      <c r="DBH10" s="45"/>
      <c r="DBI10" s="45"/>
      <c r="DBJ10" s="45"/>
      <c r="DBK10" s="45"/>
      <c r="DBL10" s="45"/>
      <c r="DBM10" s="45"/>
      <c r="DBN10" s="45"/>
      <c r="DBO10" s="45"/>
      <c r="DBP10" s="45"/>
      <c r="DBQ10" s="45"/>
      <c r="DBR10" s="45"/>
      <c r="DBS10" s="45"/>
      <c r="DBT10" s="45"/>
      <c r="DBU10" s="45"/>
      <c r="DBV10" s="45"/>
      <c r="DBW10" s="45"/>
      <c r="DBX10" s="45"/>
      <c r="DBY10" s="45"/>
      <c r="DBZ10" s="45"/>
      <c r="DCA10" s="45"/>
      <c r="DCB10" s="45"/>
      <c r="DCC10" s="45"/>
      <c r="DCD10" s="45"/>
      <c r="DCE10" s="45"/>
      <c r="DCF10" s="45"/>
      <c r="DCG10" s="45"/>
      <c r="DCH10" s="45"/>
      <c r="DCI10" s="45"/>
      <c r="DCJ10" s="45"/>
      <c r="DCK10" s="45"/>
      <c r="DCL10" s="45"/>
      <c r="DCM10" s="45"/>
      <c r="DCN10" s="45"/>
      <c r="DCO10" s="45"/>
      <c r="DCP10" s="45"/>
      <c r="DCQ10" s="45"/>
      <c r="DCR10" s="45"/>
      <c r="DCS10" s="45"/>
      <c r="DCT10" s="45"/>
      <c r="DCU10" s="45"/>
      <c r="DCV10" s="45"/>
      <c r="DCW10" s="45"/>
      <c r="DCX10" s="45"/>
      <c r="DCY10" s="45"/>
      <c r="DCZ10" s="45"/>
      <c r="DDA10" s="45"/>
      <c r="DDB10" s="45"/>
      <c r="DDC10" s="45"/>
      <c r="DDD10" s="45"/>
      <c r="DDE10" s="45"/>
      <c r="DDF10" s="45"/>
      <c r="DDG10" s="45"/>
      <c r="DDH10" s="45"/>
      <c r="DDI10" s="45"/>
      <c r="DDJ10" s="45"/>
      <c r="DDK10" s="45"/>
      <c r="DDL10" s="45"/>
      <c r="DDM10" s="45"/>
      <c r="DDN10" s="45"/>
      <c r="DDO10" s="45"/>
      <c r="DDP10" s="45"/>
      <c r="DDQ10" s="45"/>
      <c r="DDR10" s="45"/>
      <c r="DDS10" s="45"/>
      <c r="DDT10" s="45"/>
      <c r="DDU10" s="45"/>
      <c r="DDV10" s="45"/>
      <c r="DDW10" s="45"/>
      <c r="DDX10" s="45"/>
      <c r="DDY10" s="45"/>
      <c r="DDZ10" s="45"/>
      <c r="DEA10" s="45"/>
      <c r="DEB10" s="45"/>
      <c r="DEC10" s="45"/>
      <c r="DED10" s="45"/>
      <c r="DEE10" s="45"/>
      <c r="DEF10" s="45"/>
      <c r="DEG10" s="45"/>
      <c r="DEH10" s="45"/>
      <c r="DEI10" s="45"/>
      <c r="DEJ10" s="45"/>
      <c r="DEK10" s="45"/>
      <c r="DEL10" s="45"/>
      <c r="DEM10" s="45"/>
      <c r="DEN10" s="45"/>
      <c r="DEO10" s="45"/>
      <c r="DEP10" s="45"/>
      <c r="DEQ10" s="45"/>
      <c r="DER10" s="45"/>
      <c r="DES10" s="45"/>
      <c r="DET10" s="45"/>
      <c r="DEU10" s="45"/>
      <c r="DEV10" s="45"/>
      <c r="DEW10" s="45"/>
      <c r="DEX10" s="45"/>
      <c r="DEY10" s="45"/>
      <c r="DEZ10" s="45"/>
      <c r="DFA10" s="45"/>
      <c r="DFB10" s="45"/>
      <c r="DFC10" s="45"/>
      <c r="DFD10" s="45"/>
      <c r="DFE10" s="45"/>
      <c r="DFF10" s="45"/>
      <c r="DFG10" s="45"/>
      <c r="DFH10" s="45"/>
      <c r="DFI10" s="45"/>
      <c r="DFJ10" s="45"/>
      <c r="DFK10" s="45"/>
      <c r="DFL10" s="45"/>
      <c r="DFM10" s="45"/>
      <c r="DFN10" s="45"/>
      <c r="DFO10" s="45"/>
      <c r="DFP10" s="45"/>
      <c r="DFQ10" s="45"/>
      <c r="DFR10" s="45"/>
      <c r="DFS10" s="45"/>
      <c r="DFT10" s="45"/>
      <c r="DFU10" s="45"/>
      <c r="DFV10" s="45"/>
      <c r="DFW10" s="45"/>
      <c r="DFX10" s="45"/>
      <c r="DFY10" s="45"/>
      <c r="DFZ10" s="45"/>
      <c r="DGA10" s="45"/>
      <c r="DGB10" s="45"/>
      <c r="DGC10" s="45"/>
      <c r="DGD10" s="45"/>
      <c r="DGE10" s="45"/>
      <c r="DGF10" s="45"/>
      <c r="DGG10" s="45"/>
      <c r="DGH10" s="45"/>
      <c r="DGI10" s="45"/>
      <c r="DGJ10" s="45"/>
      <c r="DGK10" s="45"/>
      <c r="DGL10" s="45"/>
      <c r="DGM10" s="45"/>
      <c r="DGN10" s="45"/>
      <c r="DGO10" s="45"/>
      <c r="DGP10" s="45"/>
      <c r="DGQ10" s="45"/>
      <c r="DGR10" s="45"/>
      <c r="DGS10" s="45"/>
      <c r="DGT10" s="45"/>
      <c r="DGU10" s="45"/>
      <c r="DGV10" s="45"/>
      <c r="DGW10" s="45"/>
      <c r="DGX10" s="45"/>
      <c r="DGY10" s="45"/>
      <c r="DGZ10" s="45"/>
      <c r="DHA10" s="45"/>
      <c r="DHB10" s="45"/>
      <c r="DHC10" s="45"/>
      <c r="DHD10" s="45"/>
      <c r="DHE10" s="45"/>
      <c r="DHF10" s="45"/>
      <c r="DHG10" s="45"/>
      <c r="DHH10" s="45"/>
      <c r="DHI10" s="45"/>
      <c r="DHJ10" s="45"/>
      <c r="DHK10" s="45"/>
      <c r="DHL10" s="45"/>
      <c r="DHM10" s="45"/>
      <c r="DHN10" s="45"/>
      <c r="DHO10" s="45"/>
      <c r="DHP10" s="45"/>
      <c r="DHQ10" s="45"/>
      <c r="DHR10" s="45"/>
      <c r="DHS10" s="45"/>
      <c r="DHT10" s="45"/>
      <c r="DHU10" s="45"/>
      <c r="DHV10" s="45"/>
      <c r="DHW10" s="45"/>
      <c r="DHX10" s="45"/>
      <c r="DHY10" s="45"/>
      <c r="DHZ10" s="45"/>
      <c r="DIA10" s="45"/>
      <c r="DIB10" s="45"/>
      <c r="DIC10" s="45"/>
      <c r="DID10" s="45"/>
      <c r="DIE10" s="45"/>
      <c r="DIF10" s="45"/>
      <c r="DIG10" s="45"/>
      <c r="DIH10" s="45"/>
      <c r="DII10" s="45"/>
      <c r="DIJ10" s="45"/>
      <c r="DIK10" s="45"/>
      <c r="DIL10" s="45"/>
      <c r="DIM10" s="45"/>
      <c r="DIN10" s="45"/>
      <c r="DIO10" s="45"/>
      <c r="DIP10" s="45"/>
      <c r="DIQ10" s="45"/>
      <c r="DIR10" s="45"/>
      <c r="DIS10" s="45"/>
      <c r="DIT10" s="45"/>
      <c r="DIU10" s="45"/>
      <c r="DIV10" s="45"/>
      <c r="DIW10" s="45"/>
      <c r="DIX10" s="45"/>
      <c r="DIY10" s="45"/>
      <c r="DIZ10" s="45"/>
      <c r="DJA10" s="45"/>
      <c r="DJB10" s="45"/>
      <c r="DJC10" s="45"/>
      <c r="DJD10" s="45"/>
      <c r="DJE10" s="45"/>
      <c r="DJF10" s="45"/>
      <c r="DJG10" s="45"/>
      <c r="DJH10" s="45"/>
      <c r="DJI10" s="45"/>
      <c r="DJJ10" s="45"/>
      <c r="DJK10" s="45"/>
      <c r="DJL10" s="45"/>
      <c r="DJM10" s="45"/>
      <c r="DJN10" s="45"/>
      <c r="DJO10" s="45"/>
      <c r="DJP10" s="45"/>
      <c r="DJQ10" s="45"/>
      <c r="DJR10" s="45"/>
      <c r="DJS10" s="45"/>
      <c r="DJT10" s="45"/>
      <c r="DJU10" s="45"/>
      <c r="DJV10" s="45"/>
      <c r="DJW10" s="45"/>
      <c r="DJX10" s="45"/>
      <c r="DJY10" s="45"/>
      <c r="DJZ10" s="45"/>
      <c r="DKA10" s="45"/>
      <c r="DKB10" s="45"/>
      <c r="DKC10" s="45"/>
      <c r="DKD10" s="45"/>
      <c r="DKE10" s="45"/>
      <c r="DKF10" s="45"/>
      <c r="DKG10" s="45"/>
      <c r="DKH10" s="45"/>
      <c r="DKI10" s="45"/>
      <c r="DKJ10" s="45"/>
      <c r="DKK10" s="45"/>
      <c r="DKL10" s="45"/>
      <c r="DKM10" s="45"/>
      <c r="DKN10" s="45"/>
      <c r="DKO10" s="45"/>
      <c r="DKP10" s="45"/>
      <c r="DKQ10" s="45"/>
      <c r="DKR10" s="45"/>
      <c r="DKS10" s="45"/>
      <c r="DKT10" s="45"/>
      <c r="DKU10" s="45"/>
      <c r="DKV10" s="45"/>
      <c r="DKW10" s="45"/>
      <c r="DKX10" s="45"/>
      <c r="DKY10" s="45"/>
      <c r="DKZ10" s="45"/>
      <c r="DLA10" s="45"/>
      <c r="DLB10" s="45"/>
      <c r="DLC10" s="45"/>
      <c r="DLD10" s="45"/>
      <c r="DLE10" s="45"/>
      <c r="DLF10" s="45"/>
      <c r="DLG10" s="45"/>
      <c r="DLH10" s="45"/>
      <c r="DLI10" s="45"/>
      <c r="DLJ10" s="45"/>
      <c r="DLK10" s="45"/>
      <c r="DLL10" s="45"/>
      <c r="DLM10" s="45"/>
      <c r="DLN10" s="45"/>
      <c r="DLO10" s="45"/>
      <c r="DLP10" s="45"/>
      <c r="DLQ10" s="45"/>
      <c r="DLR10" s="45"/>
      <c r="DLS10" s="45"/>
      <c r="DLT10" s="45"/>
      <c r="DLU10" s="45"/>
      <c r="DLV10" s="45"/>
      <c r="DLW10" s="45"/>
      <c r="DLX10" s="45"/>
      <c r="DLY10" s="45"/>
      <c r="DLZ10" s="45"/>
      <c r="DMA10" s="45"/>
      <c r="DMB10" s="45"/>
      <c r="DMC10" s="45"/>
      <c r="DMD10" s="45"/>
      <c r="DME10" s="45"/>
      <c r="DMF10" s="45"/>
      <c r="DMG10" s="45"/>
      <c r="DMH10" s="45"/>
      <c r="DMI10" s="45"/>
      <c r="DMJ10" s="45"/>
      <c r="DMK10" s="45"/>
      <c r="DML10" s="45"/>
      <c r="DMM10" s="45"/>
      <c r="DMN10" s="45"/>
      <c r="DMO10" s="45"/>
      <c r="DMP10" s="45"/>
      <c r="DMQ10" s="45"/>
      <c r="DMR10" s="45"/>
      <c r="DMS10" s="45"/>
      <c r="DMT10" s="45"/>
      <c r="DMU10" s="45"/>
      <c r="DMV10" s="45"/>
      <c r="DMW10" s="45"/>
      <c r="DMX10" s="45"/>
      <c r="DMY10" s="45"/>
      <c r="DMZ10" s="45"/>
      <c r="DNA10" s="45"/>
      <c r="DNB10" s="45"/>
      <c r="DNC10" s="45"/>
      <c r="DND10" s="45"/>
      <c r="DNE10" s="45"/>
      <c r="DNF10" s="45"/>
      <c r="DNG10" s="45"/>
      <c r="DNH10" s="45"/>
      <c r="DNI10" s="45"/>
      <c r="DNJ10" s="45"/>
      <c r="DNK10" s="45"/>
      <c r="DNL10" s="45"/>
      <c r="DNM10" s="45"/>
      <c r="DNN10" s="45"/>
      <c r="DNO10" s="45"/>
      <c r="DNP10" s="45"/>
      <c r="DNQ10" s="45"/>
      <c r="DNR10" s="45"/>
      <c r="DNS10" s="45"/>
      <c r="DNT10" s="45"/>
      <c r="DNU10" s="45"/>
      <c r="DNV10" s="45"/>
      <c r="DNW10" s="45"/>
      <c r="DNX10" s="45"/>
      <c r="DNY10" s="45"/>
      <c r="DNZ10" s="45"/>
      <c r="DOA10" s="45"/>
      <c r="DOB10" s="45"/>
      <c r="DOC10" s="45"/>
      <c r="DOD10" s="45"/>
      <c r="DOE10" s="45"/>
      <c r="DOF10" s="45"/>
      <c r="DOG10" s="45"/>
      <c r="DOH10" s="45"/>
      <c r="DOI10" s="45"/>
      <c r="DOJ10" s="45"/>
      <c r="DOK10" s="45"/>
      <c r="DOL10" s="45"/>
      <c r="DOM10" s="45"/>
      <c r="DON10" s="45"/>
      <c r="DOO10" s="45"/>
      <c r="DOP10" s="45"/>
      <c r="DOQ10" s="45"/>
      <c r="DOR10" s="45"/>
      <c r="DOS10" s="45"/>
      <c r="DOT10" s="45"/>
      <c r="DOU10" s="45"/>
      <c r="DOV10" s="45"/>
      <c r="DOW10" s="45"/>
      <c r="DOX10" s="45"/>
      <c r="DOY10" s="45"/>
      <c r="DOZ10" s="45"/>
      <c r="DPA10" s="45"/>
      <c r="DPB10" s="45"/>
      <c r="DPC10" s="45"/>
      <c r="DPD10" s="45"/>
      <c r="DPE10" s="45"/>
      <c r="DPF10" s="45"/>
      <c r="DPG10" s="45"/>
      <c r="DPH10" s="45"/>
      <c r="DPI10" s="45"/>
      <c r="DPJ10" s="45"/>
      <c r="DPK10" s="45"/>
      <c r="DPL10" s="45"/>
      <c r="DPM10" s="45"/>
      <c r="DPN10" s="45"/>
      <c r="DPO10" s="45"/>
      <c r="DPP10" s="45"/>
      <c r="DPQ10" s="45"/>
      <c r="DPR10" s="45"/>
      <c r="DPS10" s="45"/>
      <c r="DPT10" s="45"/>
      <c r="DPU10" s="45"/>
      <c r="DPV10" s="45"/>
      <c r="DPW10" s="45"/>
      <c r="DPX10" s="45"/>
      <c r="DPY10" s="45"/>
      <c r="DPZ10" s="45"/>
      <c r="DQA10" s="45"/>
      <c r="DQB10" s="45"/>
      <c r="DQC10" s="45"/>
      <c r="DQD10" s="45"/>
      <c r="DQE10" s="45"/>
      <c r="DQF10" s="45"/>
      <c r="DQG10" s="45"/>
      <c r="DQH10" s="45"/>
      <c r="DQI10" s="45"/>
      <c r="DQJ10" s="45"/>
      <c r="DQK10" s="45"/>
      <c r="DQL10" s="45"/>
      <c r="DQM10" s="45"/>
      <c r="DQN10" s="45"/>
      <c r="DQO10" s="45"/>
      <c r="DQP10" s="45"/>
      <c r="DQQ10" s="45"/>
      <c r="DQR10" s="45"/>
      <c r="DQS10" s="45"/>
      <c r="DQT10" s="45"/>
      <c r="DQU10" s="45"/>
      <c r="DQV10" s="45"/>
      <c r="DQW10" s="45"/>
      <c r="DQX10" s="45"/>
      <c r="DQY10" s="45"/>
      <c r="DQZ10" s="45"/>
      <c r="DRA10" s="45"/>
      <c r="DRB10" s="45"/>
      <c r="DRC10" s="45"/>
      <c r="DRD10" s="45"/>
      <c r="DRE10" s="45"/>
      <c r="DRF10" s="45"/>
      <c r="DRG10" s="45"/>
      <c r="DRH10" s="45"/>
      <c r="DRI10" s="45"/>
      <c r="DRJ10" s="45"/>
      <c r="DRK10" s="45"/>
      <c r="DRL10" s="45"/>
      <c r="DRM10" s="45"/>
      <c r="DRN10" s="45"/>
      <c r="DRO10" s="45"/>
      <c r="DRP10" s="45"/>
      <c r="DRQ10" s="45"/>
      <c r="DRR10" s="45"/>
      <c r="DRS10" s="45"/>
      <c r="DRT10" s="45"/>
      <c r="DRU10" s="45"/>
      <c r="DRV10" s="45"/>
      <c r="DRW10" s="45"/>
      <c r="DRX10" s="45"/>
      <c r="DRY10" s="45"/>
      <c r="DRZ10" s="45"/>
      <c r="DSA10" s="45"/>
      <c r="DSB10" s="45"/>
      <c r="DSC10" s="45"/>
      <c r="DSD10" s="45"/>
      <c r="DSE10" s="45"/>
      <c r="DSF10" s="45"/>
      <c r="DSG10" s="45"/>
      <c r="DSH10" s="45"/>
      <c r="DSI10" s="45"/>
      <c r="DSJ10" s="45"/>
      <c r="DSK10" s="45"/>
      <c r="DSL10" s="45"/>
      <c r="DSM10" s="45"/>
      <c r="DSN10" s="45"/>
      <c r="DSO10" s="45"/>
      <c r="DSP10" s="45"/>
      <c r="DSQ10" s="45"/>
      <c r="DSR10" s="45"/>
      <c r="DSS10" s="45"/>
      <c r="DST10" s="45"/>
      <c r="DSU10" s="45"/>
      <c r="DSV10" s="45"/>
      <c r="DSW10" s="45"/>
      <c r="DSX10" s="45"/>
      <c r="DSY10" s="45"/>
      <c r="DSZ10" s="45"/>
      <c r="DTA10" s="45"/>
      <c r="DTB10" s="45"/>
      <c r="DTC10" s="45"/>
      <c r="DTD10" s="45"/>
      <c r="DTE10" s="45"/>
      <c r="DTF10" s="45"/>
      <c r="DTG10" s="45"/>
      <c r="DTH10" s="45"/>
      <c r="DTI10" s="45"/>
      <c r="DTJ10" s="45"/>
      <c r="DTK10" s="45"/>
      <c r="DTL10" s="45"/>
      <c r="DTM10" s="45"/>
      <c r="DTN10" s="45"/>
      <c r="DTO10" s="45"/>
      <c r="DTP10" s="45"/>
      <c r="DTQ10" s="45"/>
      <c r="DTR10" s="45"/>
      <c r="DTS10" s="45"/>
      <c r="DTT10" s="45"/>
      <c r="DTU10" s="45"/>
      <c r="DTV10" s="45"/>
      <c r="DTW10" s="45"/>
      <c r="DTX10" s="45"/>
      <c r="DTY10" s="45"/>
      <c r="DTZ10" s="45"/>
      <c r="DUA10" s="45"/>
      <c r="DUB10" s="45"/>
      <c r="DUC10" s="45"/>
      <c r="DUD10" s="45"/>
      <c r="DUE10" s="45"/>
      <c r="DUF10" s="45"/>
      <c r="DUG10" s="45"/>
      <c r="DUH10" s="45"/>
      <c r="DUI10" s="45"/>
      <c r="DUJ10" s="45"/>
      <c r="DUK10" s="45"/>
      <c r="DUL10" s="45"/>
      <c r="DUM10" s="45"/>
      <c r="DUN10" s="45"/>
      <c r="DUO10" s="45"/>
      <c r="DUP10" s="45"/>
      <c r="DUQ10" s="45"/>
      <c r="DUR10" s="45"/>
      <c r="DUS10" s="45"/>
      <c r="DUT10" s="45"/>
      <c r="DUU10" s="45"/>
      <c r="DUV10" s="45"/>
      <c r="DUW10" s="45"/>
      <c r="DUX10" s="45"/>
      <c r="DUY10" s="45"/>
      <c r="DUZ10" s="45"/>
      <c r="DVA10" s="45"/>
      <c r="DVB10" s="45"/>
      <c r="DVC10" s="45"/>
      <c r="DVD10" s="45"/>
      <c r="DVE10" s="45"/>
      <c r="DVF10" s="45"/>
      <c r="DVG10" s="45"/>
      <c r="DVH10" s="45"/>
      <c r="DVI10" s="45"/>
      <c r="DVJ10" s="45"/>
      <c r="DVK10" s="45"/>
      <c r="DVL10" s="45"/>
      <c r="DVM10" s="45"/>
      <c r="DVN10" s="45"/>
      <c r="DVO10" s="45"/>
      <c r="DVP10" s="45"/>
      <c r="DVQ10" s="45"/>
      <c r="DVR10" s="45"/>
      <c r="DVS10" s="45"/>
      <c r="DVT10" s="45"/>
      <c r="DVU10" s="45"/>
      <c r="DVV10" s="45"/>
      <c r="DVW10" s="45"/>
      <c r="DVX10" s="45"/>
      <c r="DVY10" s="45"/>
      <c r="DVZ10" s="45"/>
      <c r="DWA10" s="45"/>
      <c r="DWB10" s="45"/>
      <c r="DWC10" s="45"/>
      <c r="DWD10" s="45"/>
      <c r="DWE10" s="45"/>
      <c r="DWF10" s="45"/>
      <c r="DWG10" s="45"/>
      <c r="DWH10" s="45"/>
      <c r="DWI10" s="45"/>
      <c r="DWJ10" s="45"/>
      <c r="DWK10" s="45"/>
      <c r="DWL10" s="45"/>
      <c r="DWM10" s="45"/>
      <c r="DWN10" s="45"/>
      <c r="DWO10" s="45"/>
      <c r="DWP10" s="45"/>
      <c r="DWQ10" s="45"/>
      <c r="DWR10" s="45"/>
      <c r="DWS10" s="45"/>
      <c r="DWT10" s="45"/>
      <c r="DWU10" s="45"/>
      <c r="DWV10" s="45"/>
      <c r="DWW10" s="45"/>
      <c r="DWX10" s="45"/>
      <c r="DWY10" s="45"/>
      <c r="DWZ10" s="45"/>
      <c r="DXA10" s="45"/>
      <c r="DXB10" s="45"/>
      <c r="DXC10" s="45"/>
      <c r="DXD10" s="45"/>
      <c r="DXE10" s="45"/>
      <c r="DXF10" s="45"/>
      <c r="DXG10" s="45"/>
      <c r="DXH10" s="45"/>
      <c r="DXI10" s="45"/>
      <c r="DXJ10" s="45"/>
      <c r="DXK10" s="45"/>
      <c r="DXL10" s="45"/>
      <c r="DXM10" s="45"/>
      <c r="DXN10" s="45"/>
      <c r="DXO10" s="45"/>
      <c r="DXP10" s="45"/>
      <c r="DXQ10" s="45"/>
      <c r="DXR10" s="45"/>
      <c r="DXS10" s="45"/>
      <c r="DXT10" s="45"/>
      <c r="DXU10" s="45"/>
      <c r="DXV10" s="45"/>
      <c r="DXW10" s="45"/>
      <c r="DXX10" s="45"/>
      <c r="DXY10" s="45"/>
      <c r="DXZ10" s="45"/>
      <c r="DYA10" s="45"/>
      <c r="DYB10" s="45"/>
      <c r="DYC10" s="45"/>
      <c r="DYD10" s="45"/>
      <c r="DYE10" s="45"/>
      <c r="DYF10" s="45"/>
      <c r="DYG10" s="45"/>
      <c r="DYH10" s="45"/>
      <c r="DYI10" s="45"/>
      <c r="DYJ10" s="45"/>
      <c r="DYK10" s="45"/>
      <c r="DYL10" s="45"/>
      <c r="DYM10" s="45"/>
      <c r="DYN10" s="45"/>
      <c r="DYO10" s="45"/>
      <c r="DYP10" s="45"/>
      <c r="DYQ10" s="45"/>
      <c r="DYR10" s="45"/>
      <c r="DYS10" s="45"/>
      <c r="DYT10" s="45"/>
      <c r="DYU10" s="45"/>
      <c r="DYV10" s="45"/>
      <c r="DYW10" s="45"/>
      <c r="DYX10" s="45"/>
      <c r="DYY10" s="45"/>
      <c r="DYZ10" s="45"/>
      <c r="DZA10" s="45"/>
      <c r="DZB10" s="45"/>
      <c r="DZC10" s="45"/>
      <c r="DZD10" s="45"/>
      <c r="DZE10" s="45"/>
      <c r="DZF10" s="45"/>
      <c r="DZG10" s="45"/>
      <c r="DZH10" s="45"/>
      <c r="DZI10" s="45"/>
      <c r="DZJ10" s="45"/>
      <c r="DZK10" s="45"/>
      <c r="DZL10" s="45"/>
      <c r="DZM10" s="45"/>
      <c r="DZN10" s="45"/>
      <c r="DZO10" s="45"/>
      <c r="DZP10" s="45"/>
      <c r="DZQ10" s="45"/>
      <c r="DZR10" s="45"/>
      <c r="DZS10" s="45"/>
      <c r="DZT10" s="45"/>
      <c r="DZU10" s="45"/>
      <c r="DZV10" s="45"/>
      <c r="DZW10" s="45"/>
      <c r="DZX10" s="45"/>
      <c r="DZY10" s="45"/>
      <c r="DZZ10" s="45"/>
      <c r="EAA10" s="45"/>
      <c r="EAB10" s="45"/>
      <c r="EAC10" s="45"/>
      <c r="EAD10" s="45"/>
      <c r="EAE10" s="45"/>
      <c r="EAF10" s="45"/>
      <c r="EAG10" s="45"/>
      <c r="EAH10" s="45"/>
      <c r="EAI10" s="45"/>
      <c r="EAJ10" s="45"/>
      <c r="EAK10" s="45"/>
      <c r="EAL10" s="45"/>
      <c r="EAM10" s="45"/>
      <c r="EAN10" s="45"/>
      <c r="EAO10" s="45"/>
      <c r="EAP10" s="45"/>
      <c r="EAQ10" s="45"/>
      <c r="EAR10" s="45"/>
      <c r="EAS10" s="45"/>
      <c r="EAT10" s="45"/>
      <c r="EAU10" s="45"/>
      <c r="EAV10" s="45"/>
      <c r="EAW10" s="45"/>
      <c r="EAX10" s="45"/>
      <c r="EAY10" s="45"/>
      <c r="EAZ10" s="45"/>
      <c r="EBA10" s="45"/>
      <c r="EBB10" s="45"/>
      <c r="EBC10" s="45"/>
      <c r="EBD10" s="45"/>
      <c r="EBE10" s="45"/>
      <c r="EBF10" s="45"/>
      <c r="EBG10" s="45"/>
      <c r="EBH10" s="45"/>
      <c r="EBI10" s="45"/>
      <c r="EBJ10" s="45"/>
      <c r="EBK10" s="45"/>
      <c r="EBL10" s="45"/>
      <c r="EBM10" s="45"/>
      <c r="EBN10" s="45"/>
      <c r="EBO10" s="45"/>
      <c r="EBP10" s="45"/>
      <c r="EBQ10" s="45"/>
      <c r="EBR10" s="45"/>
      <c r="EBS10" s="45"/>
      <c r="EBT10" s="45"/>
      <c r="EBU10" s="45"/>
      <c r="EBV10" s="45"/>
      <c r="EBW10" s="45"/>
      <c r="EBX10" s="45"/>
      <c r="EBY10" s="45"/>
      <c r="EBZ10" s="45"/>
      <c r="ECA10" s="45"/>
      <c r="ECB10" s="45"/>
      <c r="ECC10" s="45"/>
      <c r="ECD10" s="45"/>
      <c r="ECE10" s="45"/>
      <c r="ECF10" s="45"/>
      <c r="ECG10" s="45"/>
      <c r="ECH10" s="45"/>
      <c r="ECI10" s="45"/>
      <c r="ECJ10" s="45"/>
      <c r="ECK10" s="45"/>
      <c r="ECL10" s="45"/>
      <c r="ECM10" s="45"/>
      <c r="ECN10" s="45"/>
      <c r="ECO10" s="45"/>
      <c r="ECP10" s="45"/>
      <c r="ECQ10" s="45"/>
      <c r="ECR10" s="45"/>
      <c r="ECS10" s="45"/>
      <c r="ECT10" s="45"/>
      <c r="ECU10" s="45"/>
      <c r="ECV10" s="45"/>
      <c r="ECW10" s="45"/>
      <c r="ECX10" s="45"/>
      <c r="ECY10" s="45"/>
      <c r="ECZ10" s="45"/>
      <c r="EDA10" s="45"/>
      <c r="EDB10" s="45"/>
      <c r="EDC10" s="45"/>
      <c r="EDD10" s="45"/>
      <c r="EDE10" s="45"/>
      <c r="EDF10" s="45"/>
      <c r="EDG10" s="45"/>
      <c r="EDH10" s="45"/>
      <c r="EDI10" s="45"/>
      <c r="EDJ10" s="45"/>
      <c r="EDK10" s="45"/>
      <c r="EDL10" s="45"/>
      <c r="EDM10" s="45"/>
      <c r="EDN10" s="45"/>
      <c r="EDO10" s="45"/>
      <c r="EDP10" s="45"/>
      <c r="EDQ10" s="45"/>
      <c r="EDR10" s="45"/>
      <c r="EDS10" s="45"/>
      <c r="EDT10" s="45"/>
      <c r="EDU10" s="45"/>
      <c r="EDV10" s="45"/>
      <c r="EDW10" s="45"/>
      <c r="EDX10" s="45"/>
      <c r="EDY10" s="45"/>
      <c r="EDZ10" s="45"/>
      <c r="EEA10" s="45"/>
      <c r="EEB10" s="45"/>
      <c r="EEC10" s="45"/>
      <c r="EED10" s="45"/>
      <c r="EEE10" s="45"/>
      <c r="EEF10" s="45"/>
      <c r="EEG10" s="45"/>
      <c r="EEH10" s="45"/>
      <c r="EEI10" s="45"/>
      <c r="EEJ10" s="45"/>
      <c r="EEK10" s="45"/>
      <c r="EEL10" s="45"/>
      <c r="EEM10" s="45"/>
      <c r="EEN10" s="45"/>
      <c r="EEO10" s="45"/>
      <c r="EEP10" s="45"/>
      <c r="EEQ10" s="45"/>
      <c r="EER10" s="45"/>
      <c r="EES10" s="45"/>
      <c r="EET10" s="45"/>
      <c r="EEU10" s="45"/>
      <c r="EEV10" s="45"/>
      <c r="EEW10" s="45"/>
      <c r="EEX10" s="45"/>
      <c r="EEY10" s="45"/>
      <c r="EEZ10" s="45"/>
      <c r="EFA10" s="45"/>
      <c r="EFB10" s="45"/>
      <c r="EFC10" s="45"/>
      <c r="EFD10" s="45"/>
      <c r="EFE10" s="45"/>
      <c r="EFF10" s="45"/>
      <c r="EFG10" s="45"/>
      <c r="EFH10" s="45"/>
      <c r="EFI10" s="45"/>
      <c r="EFJ10" s="45"/>
      <c r="EFK10" s="45"/>
      <c r="EFL10" s="45"/>
      <c r="EFM10" s="45"/>
      <c r="EFN10" s="45"/>
      <c r="EFO10" s="45"/>
      <c r="EFP10" s="45"/>
      <c r="EFQ10" s="45"/>
      <c r="EFR10" s="45"/>
      <c r="EFS10" s="45"/>
      <c r="EFT10" s="45"/>
      <c r="EFU10" s="45"/>
      <c r="EFV10" s="45"/>
      <c r="EFW10" s="45"/>
      <c r="EFX10" s="45"/>
      <c r="EFY10" s="45"/>
      <c r="EFZ10" s="45"/>
      <c r="EGA10" s="45"/>
      <c r="EGB10" s="45"/>
      <c r="EGC10" s="45"/>
      <c r="EGD10" s="45"/>
      <c r="EGE10" s="45"/>
      <c r="EGF10" s="45"/>
      <c r="EGG10" s="45"/>
      <c r="EGH10" s="45"/>
      <c r="EGI10" s="45"/>
      <c r="EGJ10" s="45"/>
      <c r="EGK10" s="45"/>
      <c r="EGL10" s="45"/>
      <c r="EGM10" s="45"/>
      <c r="EGN10" s="45"/>
      <c r="EGO10" s="45"/>
      <c r="EGP10" s="45"/>
      <c r="EGQ10" s="45"/>
      <c r="EGR10" s="45"/>
      <c r="EGS10" s="45"/>
      <c r="EGT10" s="45"/>
      <c r="EGU10" s="45"/>
      <c r="EGV10" s="45"/>
      <c r="EGW10" s="45"/>
      <c r="EGX10" s="45"/>
      <c r="EGY10" s="45"/>
      <c r="EGZ10" s="45"/>
      <c r="EHA10" s="45"/>
      <c r="EHB10" s="45"/>
      <c r="EHC10" s="45"/>
      <c r="EHD10" s="45"/>
      <c r="EHE10" s="45"/>
      <c r="EHF10" s="45"/>
      <c r="EHG10" s="45"/>
      <c r="EHH10" s="45"/>
      <c r="EHI10" s="45"/>
      <c r="EHJ10" s="45"/>
      <c r="EHK10" s="45"/>
      <c r="EHL10" s="45"/>
      <c r="EHM10" s="45"/>
      <c r="EHN10" s="45"/>
      <c r="EHO10" s="45"/>
      <c r="EHP10" s="45"/>
      <c r="EHQ10" s="45"/>
      <c r="EHR10" s="45"/>
      <c r="EHS10" s="45"/>
      <c r="EHT10" s="45"/>
      <c r="EHU10" s="45"/>
      <c r="EHV10" s="45"/>
      <c r="EHW10" s="45"/>
      <c r="EHX10" s="45"/>
      <c r="EHY10" s="45"/>
      <c r="EHZ10" s="45"/>
      <c r="EIA10" s="45"/>
      <c r="EIB10" s="45"/>
      <c r="EIC10" s="45"/>
      <c r="EID10" s="45"/>
      <c r="EIE10" s="45"/>
      <c r="EIF10" s="45"/>
      <c r="EIG10" s="45"/>
      <c r="EIH10" s="45"/>
      <c r="EII10" s="45"/>
      <c r="EIJ10" s="45"/>
      <c r="EIK10" s="45"/>
      <c r="EIL10" s="45"/>
      <c r="EIM10" s="45"/>
      <c r="EIN10" s="45"/>
      <c r="EIO10" s="45"/>
      <c r="EIP10" s="45"/>
      <c r="EIQ10" s="45"/>
      <c r="EIR10" s="45"/>
      <c r="EIS10" s="45"/>
      <c r="EIT10" s="45"/>
      <c r="EIU10" s="45"/>
      <c r="EIV10" s="45"/>
      <c r="EIW10" s="45"/>
      <c r="EIX10" s="45"/>
      <c r="EIY10" s="45"/>
      <c r="EIZ10" s="45"/>
      <c r="EJA10" s="45"/>
      <c r="EJB10" s="45"/>
      <c r="EJC10" s="45"/>
      <c r="EJD10" s="45"/>
      <c r="EJE10" s="45"/>
      <c r="EJF10" s="45"/>
      <c r="EJG10" s="45"/>
      <c r="EJH10" s="45"/>
      <c r="EJI10" s="45"/>
      <c r="EJJ10" s="45"/>
      <c r="EJK10" s="45"/>
      <c r="EJL10" s="45"/>
      <c r="EJM10" s="45"/>
      <c r="EJN10" s="45"/>
      <c r="EJO10" s="45"/>
      <c r="EJP10" s="45"/>
      <c r="EJQ10" s="45"/>
      <c r="EJR10" s="45"/>
      <c r="EJS10" s="45"/>
      <c r="EJT10" s="45"/>
      <c r="EJU10" s="45"/>
      <c r="EJV10" s="45"/>
      <c r="EJW10" s="45"/>
      <c r="EJX10" s="45"/>
      <c r="EJY10" s="45"/>
      <c r="EJZ10" s="45"/>
      <c r="EKA10" s="45"/>
      <c r="EKB10" s="45"/>
      <c r="EKC10" s="45"/>
      <c r="EKD10" s="45"/>
      <c r="EKE10" s="45"/>
      <c r="EKF10" s="45"/>
      <c r="EKG10" s="45"/>
      <c r="EKH10" s="45"/>
      <c r="EKI10" s="45"/>
      <c r="EKJ10" s="45"/>
      <c r="EKK10" s="45"/>
      <c r="EKL10" s="45"/>
      <c r="EKM10" s="45"/>
      <c r="EKN10" s="45"/>
      <c r="EKO10" s="45"/>
      <c r="EKP10" s="45"/>
      <c r="EKQ10" s="45"/>
      <c r="EKR10" s="45"/>
      <c r="EKS10" s="45"/>
      <c r="EKT10" s="45"/>
      <c r="EKU10" s="45"/>
      <c r="EKV10" s="45"/>
      <c r="EKW10" s="45"/>
      <c r="EKX10" s="45"/>
      <c r="EKY10" s="45"/>
      <c r="EKZ10" s="45"/>
      <c r="ELA10" s="45"/>
      <c r="ELB10" s="45"/>
      <c r="ELC10" s="45"/>
      <c r="ELD10" s="45"/>
      <c r="ELE10" s="45"/>
      <c r="ELF10" s="45"/>
      <c r="ELG10" s="45"/>
      <c r="ELH10" s="45"/>
      <c r="ELI10" s="45"/>
      <c r="ELJ10" s="45"/>
      <c r="ELK10" s="45"/>
      <c r="ELL10" s="45"/>
      <c r="ELM10" s="45"/>
      <c r="ELN10" s="45"/>
      <c r="ELO10" s="45"/>
      <c r="ELP10" s="45"/>
      <c r="ELQ10" s="45"/>
      <c r="ELR10" s="45"/>
      <c r="ELS10" s="45"/>
      <c r="ELT10" s="45"/>
      <c r="ELU10" s="45"/>
      <c r="ELV10" s="45"/>
      <c r="ELW10" s="45"/>
      <c r="ELX10" s="45"/>
      <c r="ELY10" s="45"/>
      <c r="ELZ10" s="45"/>
      <c r="EMA10" s="45"/>
      <c r="EMB10" s="45"/>
      <c r="EMC10" s="45"/>
      <c r="EMD10" s="45"/>
      <c r="EME10" s="45"/>
      <c r="EMF10" s="45"/>
      <c r="EMG10" s="45"/>
      <c r="EMH10" s="45"/>
      <c r="EMI10" s="45"/>
      <c r="EMJ10" s="45"/>
      <c r="EMK10" s="45"/>
      <c r="EML10" s="45"/>
      <c r="EMM10" s="45"/>
      <c r="EMN10" s="45"/>
      <c r="EMO10" s="45"/>
      <c r="EMP10" s="45"/>
      <c r="EMQ10" s="45"/>
      <c r="EMR10" s="45"/>
      <c r="EMS10" s="45"/>
      <c r="EMT10" s="45"/>
      <c r="EMU10" s="45"/>
      <c r="EMV10" s="45"/>
      <c r="EMW10" s="45"/>
      <c r="EMX10" s="45"/>
      <c r="EMY10" s="45"/>
      <c r="EMZ10" s="45"/>
      <c r="ENA10" s="45"/>
      <c r="ENB10" s="45"/>
      <c r="ENC10" s="45"/>
      <c r="END10" s="45"/>
      <c r="ENE10" s="45"/>
      <c r="ENF10" s="45"/>
      <c r="ENG10" s="45"/>
      <c r="ENH10" s="45"/>
      <c r="ENI10" s="45"/>
      <c r="ENJ10" s="45"/>
      <c r="ENK10" s="45"/>
      <c r="ENL10" s="45"/>
      <c r="ENM10" s="45"/>
      <c r="ENN10" s="45"/>
      <c r="ENO10" s="45"/>
      <c r="ENP10" s="45"/>
      <c r="ENQ10" s="45"/>
      <c r="ENR10" s="45"/>
      <c r="ENS10" s="45"/>
      <c r="ENT10" s="45"/>
      <c r="ENU10" s="45"/>
      <c r="ENV10" s="45"/>
      <c r="ENW10" s="45"/>
      <c r="ENX10" s="45"/>
      <c r="ENY10" s="45"/>
      <c r="ENZ10" s="45"/>
      <c r="EOA10" s="45"/>
      <c r="EOB10" s="45"/>
      <c r="EOC10" s="45"/>
      <c r="EOD10" s="45"/>
      <c r="EOE10" s="45"/>
      <c r="EOF10" s="45"/>
      <c r="EOG10" s="45"/>
      <c r="EOH10" s="45"/>
      <c r="EOI10" s="45"/>
      <c r="EOJ10" s="45"/>
      <c r="EOK10" s="45"/>
      <c r="EOL10" s="45"/>
      <c r="EOM10" s="45"/>
      <c r="EON10" s="45"/>
      <c r="EOO10" s="45"/>
      <c r="EOP10" s="45"/>
      <c r="EOQ10" s="45"/>
      <c r="EOR10" s="45"/>
      <c r="EOS10" s="45"/>
      <c r="EOT10" s="45"/>
      <c r="EOU10" s="45"/>
      <c r="EOV10" s="45"/>
      <c r="EOW10" s="45"/>
      <c r="EOX10" s="45"/>
      <c r="EOY10" s="45"/>
      <c r="EOZ10" s="45"/>
      <c r="EPA10" s="45"/>
      <c r="EPB10" s="45"/>
      <c r="EPC10" s="45"/>
      <c r="EPD10" s="45"/>
      <c r="EPE10" s="45"/>
      <c r="EPF10" s="45"/>
      <c r="EPG10" s="45"/>
      <c r="EPH10" s="45"/>
      <c r="EPI10" s="45"/>
      <c r="EPJ10" s="45"/>
      <c r="EPK10" s="45"/>
      <c r="EPL10" s="45"/>
      <c r="EPM10" s="45"/>
      <c r="EPN10" s="45"/>
      <c r="EPO10" s="45"/>
      <c r="EPP10" s="45"/>
      <c r="EPQ10" s="45"/>
      <c r="EPR10" s="45"/>
      <c r="EPS10" s="45"/>
      <c r="EPT10" s="45"/>
      <c r="EPU10" s="45"/>
      <c r="EPV10" s="45"/>
      <c r="EPW10" s="45"/>
      <c r="EPX10" s="45"/>
      <c r="EPY10" s="45"/>
      <c r="EPZ10" s="45"/>
      <c r="EQA10" s="45"/>
      <c r="EQB10" s="45"/>
      <c r="EQC10" s="45"/>
      <c r="EQD10" s="45"/>
      <c r="EQE10" s="45"/>
      <c r="EQF10" s="45"/>
      <c r="EQG10" s="45"/>
      <c r="EQH10" s="45"/>
      <c r="EQI10" s="45"/>
      <c r="EQJ10" s="45"/>
      <c r="EQK10" s="45"/>
      <c r="EQL10" s="45"/>
      <c r="EQM10" s="45"/>
      <c r="EQN10" s="45"/>
      <c r="EQO10" s="45"/>
      <c r="EQP10" s="45"/>
      <c r="EQQ10" s="45"/>
      <c r="EQR10" s="45"/>
      <c r="EQS10" s="45"/>
      <c r="EQT10" s="45"/>
      <c r="EQU10" s="45"/>
      <c r="EQV10" s="45"/>
      <c r="EQW10" s="45"/>
      <c r="EQX10" s="45"/>
      <c r="EQY10" s="45"/>
      <c r="EQZ10" s="45"/>
      <c r="ERA10" s="45"/>
      <c r="ERB10" s="45"/>
      <c r="ERC10" s="45"/>
      <c r="ERD10" s="45"/>
      <c r="ERE10" s="45"/>
      <c r="ERF10" s="45"/>
      <c r="ERG10" s="45"/>
      <c r="ERH10" s="45"/>
      <c r="ERI10" s="45"/>
      <c r="ERJ10" s="45"/>
      <c r="ERK10" s="45"/>
      <c r="ERL10" s="45"/>
      <c r="ERM10" s="45"/>
      <c r="ERN10" s="45"/>
      <c r="ERO10" s="45"/>
      <c r="ERP10" s="45"/>
      <c r="ERQ10" s="45"/>
      <c r="ERR10" s="45"/>
      <c r="ERS10" s="45"/>
      <c r="ERT10" s="45"/>
      <c r="ERU10" s="45"/>
      <c r="ERV10" s="45"/>
      <c r="ERW10" s="45"/>
      <c r="ERX10" s="45"/>
      <c r="ERY10" s="45"/>
      <c r="ERZ10" s="45"/>
      <c r="ESA10" s="45"/>
      <c r="ESB10" s="45"/>
      <c r="ESC10" s="45"/>
      <c r="ESD10" s="45"/>
      <c r="ESE10" s="45"/>
      <c r="ESF10" s="45"/>
      <c r="ESG10" s="45"/>
      <c r="ESH10" s="45"/>
      <c r="ESI10" s="45"/>
      <c r="ESJ10" s="45"/>
      <c r="ESK10" s="45"/>
      <c r="ESL10" s="45"/>
      <c r="ESM10" s="45"/>
      <c r="ESN10" s="45"/>
      <c r="ESO10" s="45"/>
      <c r="ESP10" s="45"/>
      <c r="ESQ10" s="45"/>
      <c r="ESR10" s="45"/>
      <c r="ESS10" s="45"/>
      <c r="EST10" s="45"/>
      <c r="ESU10" s="45"/>
      <c r="ESV10" s="45"/>
      <c r="ESW10" s="45"/>
      <c r="ESX10" s="45"/>
      <c r="ESY10" s="45"/>
      <c r="ESZ10" s="45"/>
      <c r="ETA10" s="45"/>
      <c r="ETB10" s="45"/>
      <c r="ETC10" s="45"/>
      <c r="ETD10" s="45"/>
      <c r="ETE10" s="45"/>
      <c r="ETF10" s="45"/>
      <c r="ETG10" s="45"/>
      <c r="ETH10" s="45"/>
      <c r="ETI10" s="45"/>
      <c r="ETJ10" s="45"/>
      <c r="ETK10" s="45"/>
      <c r="ETL10" s="45"/>
      <c r="ETM10" s="45"/>
      <c r="ETN10" s="45"/>
      <c r="ETO10" s="45"/>
      <c r="ETP10" s="45"/>
      <c r="ETQ10" s="45"/>
      <c r="ETR10" s="45"/>
      <c r="ETS10" s="45"/>
      <c r="ETT10" s="45"/>
      <c r="ETU10" s="45"/>
      <c r="ETV10" s="45"/>
      <c r="ETW10" s="45"/>
      <c r="ETX10" s="45"/>
      <c r="ETY10" s="45"/>
      <c r="ETZ10" s="45"/>
      <c r="EUA10" s="45"/>
      <c r="EUB10" s="45"/>
      <c r="EUC10" s="45"/>
      <c r="EUD10" s="45"/>
      <c r="EUE10" s="45"/>
      <c r="EUF10" s="45"/>
      <c r="EUG10" s="45"/>
      <c r="EUH10" s="45"/>
      <c r="EUI10" s="45"/>
      <c r="EUJ10" s="45"/>
      <c r="EUK10" s="45"/>
      <c r="EUL10" s="45"/>
      <c r="EUM10" s="45"/>
      <c r="EUN10" s="45"/>
      <c r="EUO10" s="45"/>
      <c r="EUP10" s="45"/>
      <c r="EUQ10" s="45"/>
      <c r="EUR10" s="45"/>
      <c r="EUS10" s="45"/>
      <c r="EUT10" s="45"/>
      <c r="EUU10" s="45"/>
      <c r="EUV10" s="45"/>
      <c r="EUW10" s="45"/>
      <c r="EUX10" s="45"/>
      <c r="EUY10" s="45"/>
      <c r="EUZ10" s="45"/>
      <c r="EVA10" s="45"/>
      <c r="EVB10" s="45"/>
      <c r="EVC10" s="45"/>
      <c r="EVD10" s="45"/>
      <c r="EVE10" s="45"/>
      <c r="EVF10" s="45"/>
      <c r="EVG10" s="45"/>
      <c r="EVH10" s="45"/>
      <c r="EVI10" s="45"/>
      <c r="EVJ10" s="45"/>
      <c r="EVK10" s="45"/>
      <c r="EVL10" s="45"/>
      <c r="EVM10" s="45"/>
      <c r="EVN10" s="45"/>
      <c r="EVO10" s="45"/>
      <c r="EVP10" s="45"/>
      <c r="EVQ10" s="45"/>
      <c r="EVR10" s="45"/>
      <c r="EVS10" s="45"/>
      <c r="EVT10" s="45"/>
      <c r="EVU10" s="45"/>
      <c r="EVV10" s="45"/>
      <c r="EVW10" s="45"/>
      <c r="EVX10" s="45"/>
      <c r="EVY10" s="45"/>
      <c r="EVZ10" s="45"/>
      <c r="EWA10" s="45"/>
      <c r="EWB10" s="45"/>
      <c r="EWC10" s="45"/>
      <c r="EWD10" s="45"/>
      <c r="EWE10" s="45"/>
      <c r="EWF10" s="45"/>
      <c r="EWG10" s="45"/>
      <c r="EWH10" s="45"/>
      <c r="EWI10" s="45"/>
      <c r="EWJ10" s="45"/>
      <c r="EWK10" s="45"/>
      <c r="EWL10" s="45"/>
      <c r="EWM10" s="45"/>
      <c r="EWN10" s="45"/>
      <c r="EWO10" s="45"/>
      <c r="EWP10" s="45"/>
      <c r="EWQ10" s="45"/>
      <c r="EWR10" s="45"/>
      <c r="EWS10" s="45"/>
      <c r="EWT10" s="45"/>
      <c r="EWU10" s="45"/>
      <c r="EWV10" s="45"/>
      <c r="EWW10" s="45"/>
      <c r="EWX10" s="45"/>
      <c r="EWY10" s="45"/>
      <c r="EWZ10" s="45"/>
      <c r="EXA10" s="45"/>
      <c r="EXB10" s="45"/>
      <c r="EXC10" s="45"/>
      <c r="EXD10" s="45"/>
      <c r="EXE10" s="45"/>
      <c r="EXF10" s="45"/>
      <c r="EXG10" s="45"/>
      <c r="EXH10" s="45"/>
      <c r="EXI10" s="45"/>
      <c r="EXJ10" s="45"/>
      <c r="EXK10" s="45"/>
      <c r="EXL10" s="45"/>
      <c r="EXM10" s="45"/>
      <c r="EXN10" s="45"/>
      <c r="EXO10" s="45"/>
      <c r="EXP10" s="45"/>
      <c r="EXQ10" s="45"/>
      <c r="EXR10" s="45"/>
      <c r="EXS10" s="45"/>
      <c r="EXT10" s="45"/>
      <c r="EXU10" s="45"/>
      <c r="EXV10" s="45"/>
      <c r="EXW10" s="45"/>
      <c r="EXX10" s="45"/>
      <c r="EXY10" s="45"/>
      <c r="EXZ10" s="45"/>
      <c r="EYA10" s="45"/>
      <c r="EYB10" s="45"/>
      <c r="EYC10" s="45"/>
      <c r="EYD10" s="45"/>
      <c r="EYE10" s="45"/>
      <c r="EYF10" s="45"/>
      <c r="EYG10" s="45"/>
      <c r="EYH10" s="45"/>
      <c r="EYI10" s="45"/>
      <c r="EYJ10" s="45"/>
      <c r="EYK10" s="45"/>
      <c r="EYL10" s="45"/>
      <c r="EYM10" s="45"/>
      <c r="EYN10" s="45"/>
      <c r="EYO10" s="45"/>
      <c r="EYP10" s="45"/>
      <c r="EYQ10" s="45"/>
      <c r="EYR10" s="45"/>
      <c r="EYS10" s="45"/>
      <c r="EYT10" s="45"/>
      <c r="EYU10" s="45"/>
      <c r="EYV10" s="45"/>
      <c r="EYW10" s="45"/>
      <c r="EYX10" s="45"/>
      <c r="EYY10" s="45"/>
      <c r="EYZ10" s="45"/>
      <c r="EZA10" s="45"/>
      <c r="EZB10" s="45"/>
      <c r="EZC10" s="45"/>
      <c r="EZD10" s="45"/>
      <c r="EZE10" s="45"/>
      <c r="EZF10" s="45"/>
      <c r="EZG10" s="45"/>
      <c r="EZH10" s="45"/>
      <c r="EZI10" s="45"/>
      <c r="EZJ10" s="45"/>
      <c r="EZK10" s="45"/>
      <c r="EZL10" s="45"/>
      <c r="EZM10" s="45"/>
      <c r="EZN10" s="45"/>
      <c r="EZO10" s="45"/>
      <c r="EZP10" s="45"/>
      <c r="EZQ10" s="45"/>
      <c r="EZR10" s="45"/>
      <c r="EZS10" s="45"/>
      <c r="EZT10" s="45"/>
      <c r="EZU10" s="45"/>
      <c r="EZV10" s="45"/>
      <c r="EZW10" s="45"/>
      <c r="EZX10" s="45"/>
      <c r="EZY10" s="45"/>
      <c r="EZZ10" s="45"/>
      <c r="FAA10" s="45"/>
      <c r="FAB10" s="45"/>
      <c r="FAC10" s="45"/>
      <c r="FAD10" s="45"/>
      <c r="FAE10" s="45"/>
      <c r="FAF10" s="45"/>
      <c r="FAG10" s="45"/>
      <c r="FAH10" s="45"/>
      <c r="FAI10" s="45"/>
      <c r="FAJ10" s="45"/>
      <c r="FAK10" s="45"/>
      <c r="FAL10" s="45"/>
      <c r="FAM10" s="45"/>
      <c r="FAN10" s="45"/>
      <c r="FAO10" s="45"/>
      <c r="FAP10" s="45"/>
      <c r="FAQ10" s="45"/>
      <c r="FAR10" s="45"/>
      <c r="FAS10" s="45"/>
      <c r="FAT10" s="45"/>
      <c r="FAU10" s="45"/>
      <c r="FAV10" s="45"/>
      <c r="FAW10" s="45"/>
      <c r="FAX10" s="45"/>
      <c r="FAY10" s="45"/>
      <c r="FAZ10" s="45"/>
      <c r="FBA10" s="45"/>
      <c r="FBB10" s="45"/>
      <c r="FBC10" s="45"/>
      <c r="FBD10" s="45"/>
      <c r="FBE10" s="45"/>
      <c r="FBF10" s="45"/>
      <c r="FBG10" s="45"/>
      <c r="FBH10" s="45"/>
      <c r="FBI10" s="45"/>
      <c r="FBJ10" s="45"/>
      <c r="FBK10" s="45"/>
      <c r="FBL10" s="45"/>
      <c r="FBM10" s="45"/>
      <c r="FBN10" s="45"/>
      <c r="FBO10" s="45"/>
      <c r="FBP10" s="45"/>
      <c r="FBQ10" s="45"/>
      <c r="FBR10" s="45"/>
      <c r="FBS10" s="45"/>
      <c r="FBT10" s="45"/>
      <c r="FBU10" s="45"/>
      <c r="FBV10" s="45"/>
      <c r="FBW10" s="45"/>
      <c r="FBX10" s="45"/>
      <c r="FBY10" s="45"/>
      <c r="FBZ10" s="45"/>
      <c r="FCA10" s="45"/>
      <c r="FCB10" s="45"/>
      <c r="FCC10" s="45"/>
      <c r="FCD10" s="45"/>
      <c r="FCE10" s="45"/>
      <c r="FCF10" s="45"/>
      <c r="FCG10" s="45"/>
      <c r="FCH10" s="45"/>
      <c r="FCI10" s="45"/>
      <c r="FCJ10" s="45"/>
      <c r="FCK10" s="45"/>
      <c r="FCL10" s="45"/>
      <c r="FCM10" s="45"/>
      <c r="FCN10" s="45"/>
      <c r="FCO10" s="45"/>
      <c r="FCP10" s="45"/>
      <c r="FCQ10" s="45"/>
      <c r="FCR10" s="45"/>
      <c r="FCS10" s="45"/>
      <c r="FCT10" s="45"/>
      <c r="FCU10" s="45"/>
      <c r="FCV10" s="45"/>
      <c r="FCW10" s="45"/>
      <c r="FCX10" s="45"/>
      <c r="FCY10" s="45"/>
      <c r="FCZ10" s="45"/>
      <c r="FDA10" s="45"/>
      <c r="FDB10" s="45"/>
      <c r="FDC10" s="45"/>
      <c r="FDD10" s="45"/>
      <c r="FDE10" s="45"/>
      <c r="FDF10" s="45"/>
      <c r="FDG10" s="45"/>
      <c r="FDH10" s="45"/>
      <c r="FDI10" s="45"/>
      <c r="FDJ10" s="45"/>
      <c r="FDK10" s="45"/>
      <c r="FDL10" s="45"/>
      <c r="FDM10" s="45"/>
      <c r="FDN10" s="45"/>
      <c r="FDO10" s="45"/>
      <c r="FDP10" s="45"/>
      <c r="FDQ10" s="45"/>
      <c r="FDR10" s="45"/>
      <c r="FDS10" s="45"/>
      <c r="FDT10" s="45"/>
      <c r="FDU10" s="45"/>
      <c r="FDV10" s="45"/>
      <c r="FDW10" s="45"/>
      <c r="FDX10" s="45"/>
      <c r="FDY10" s="45"/>
      <c r="FDZ10" s="45"/>
      <c r="FEA10" s="45"/>
      <c r="FEB10" s="45"/>
      <c r="FEC10" s="45"/>
      <c r="FED10" s="45"/>
      <c r="FEE10" s="45"/>
      <c r="FEF10" s="45"/>
      <c r="FEG10" s="45"/>
      <c r="FEH10" s="45"/>
      <c r="FEI10" s="45"/>
      <c r="FEJ10" s="45"/>
      <c r="FEK10" s="45"/>
      <c r="FEL10" s="45"/>
      <c r="FEM10" s="45"/>
      <c r="FEN10" s="45"/>
      <c r="FEO10" s="45"/>
      <c r="FEP10" s="45"/>
      <c r="FEQ10" s="45"/>
      <c r="FER10" s="45"/>
      <c r="FES10" s="45"/>
      <c r="FET10" s="45"/>
      <c r="FEU10" s="45"/>
      <c r="FEV10" s="45"/>
      <c r="FEW10" s="45"/>
      <c r="FEX10" s="45"/>
      <c r="FEY10" s="45"/>
      <c r="FEZ10" s="45"/>
      <c r="FFA10" s="45"/>
      <c r="FFB10" s="45"/>
      <c r="FFC10" s="45"/>
      <c r="FFD10" s="45"/>
      <c r="FFE10" s="45"/>
      <c r="FFF10" s="45"/>
      <c r="FFG10" s="45"/>
      <c r="FFH10" s="45"/>
      <c r="FFI10" s="45"/>
      <c r="FFJ10" s="45"/>
      <c r="FFK10" s="45"/>
      <c r="FFL10" s="45"/>
      <c r="FFM10" s="45"/>
      <c r="FFN10" s="45"/>
      <c r="FFO10" s="45"/>
      <c r="FFP10" s="45"/>
      <c r="FFQ10" s="45"/>
      <c r="FFR10" s="45"/>
      <c r="FFS10" s="45"/>
      <c r="FFT10" s="45"/>
      <c r="FFU10" s="45"/>
      <c r="FFV10" s="45"/>
      <c r="FFW10" s="45"/>
      <c r="FFX10" s="45"/>
      <c r="FFY10" s="45"/>
      <c r="FFZ10" s="45"/>
      <c r="FGA10" s="45"/>
      <c r="FGB10" s="45"/>
      <c r="FGC10" s="45"/>
      <c r="FGD10" s="45"/>
      <c r="FGE10" s="45"/>
      <c r="FGF10" s="45"/>
      <c r="FGG10" s="45"/>
      <c r="FGH10" s="45"/>
      <c r="FGI10" s="45"/>
      <c r="FGJ10" s="45"/>
      <c r="FGK10" s="45"/>
      <c r="FGL10" s="45"/>
      <c r="FGM10" s="45"/>
      <c r="FGN10" s="45"/>
      <c r="FGO10" s="45"/>
      <c r="FGP10" s="45"/>
      <c r="FGQ10" s="45"/>
      <c r="FGR10" s="45"/>
      <c r="FGS10" s="45"/>
      <c r="FGT10" s="45"/>
      <c r="FGU10" s="45"/>
      <c r="FGV10" s="45"/>
      <c r="FGW10" s="45"/>
      <c r="FGX10" s="45"/>
      <c r="FGY10" s="45"/>
      <c r="FGZ10" s="45"/>
      <c r="FHA10" s="45"/>
      <c r="FHB10" s="45"/>
      <c r="FHC10" s="45"/>
      <c r="FHD10" s="45"/>
      <c r="FHE10" s="45"/>
      <c r="FHF10" s="45"/>
      <c r="FHG10" s="45"/>
      <c r="FHH10" s="45"/>
      <c r="FHI10" s="45"/>
      <c r="FHJ10" s="45"/>
      <c r="FHK10" s="45"/>
      <c r="FHL10" s="45"/>
      <c r="FHM10" s="45"/>
      <c r="FHN10" s="45"/>
      <c r="FHO10" s="45"/>
      <c r="FHP10" s="45"/>
      <c r="FHQ10" s="45"/>
      <c r="FHR10" s="45"/>
      <c r="FHS10" s="45"/>
      <c r="FHT10" s="45"/>
      <c r="FHU10" s="45"/>
      <c r="FHV10" s="45"/>
      <c r="FHW10" s="45"/>
      <c r="FHX10" s="45"/>
      <c r="FHY10" s="45"/>
      <c r="FHZ10" s="45"/>
      <c r="FIA10" s="45"/>
      <c r="FIB10" s="45"/>
      <c r="FIC10" s="45"/>
      <c r="FID10" s="45"/>
      <c r="FIE10" s="45"/>
      <c r="FIF10" s="45"/>
      <c r="FIG10" s="45"/>
      <c r="FIH10" s="45"/>
      <c r="FII10" s="45"/>
      <c r="FIJ10" s="45"/>
      <c r="FIK10" s="45"/>
      <c r="FIL10" s="45"/>
      <c r="FIM10" s="45"/>
      <c r="FIN10" s="45"/>
      <c r="FIO10" s="45"/>
      <c r="FIP10" s="45"/>
      <c r="FIQ10" s="45"/>
      <c r="FIR10" s="45"/>
      <c r="FIS10" s="45"/>
      <c r="FIT10" s="45"/>
      <c r="FIU10" s="45"/>
      <c r="FIV10" s="45"/>
      <c r="FIW10" s="45"/>
      <c r="FIX10" s="45"/>
      <c r="FIY10" s="45"/>
      <c r="FIZ10" s="45"/>
      <c r="FJA10" s="45"/>
      <c r="FJB10" s="45"/>
      <c r="FJC10" s="45"/>
      <c r="FJD10" s="45"/>
      <c r="FJE10" s="45"/>
      <c r="FJF10" s="45"/>
      <c r="FJG10" s="45"/>
      <c r="FJH10" s="45"/>
      <c r="FJI10" s="45"/>
      <c r="FJJ10" s="45"/>
      <c r="FJK10" s="45"/>
      <c r="FJL10" s="45"/>
      <c r="FJM10" s="45"/>
      <c r="FJN10" s="45"/>
      <c r="FJO10" s="45"/>
      <c r="FJP10" s="45"/>
      <c r="FJQ10" s="45"/>
      <c r="FJR10" s="45"/>
      <c r="FJS10" s="45"/>
      <c r="FJT10" s="45"/>
      <c r="FJU10" s="45"/>
      <c r="FJV10" s="45"/>
      <c r="FJW10" s="45"/>
      <c r="FJX10" s="45"/>
      <c r="FJY10" s="45"/>
      <c r="FJZ10" s="45"/>
      <c r="FKA10" s="45"/>
      <c r="FKB10" s="45"/>
      <c r="FKC10" s="45"/>
      <c r="FKD10" s="45"/>
      <c r="FKE10" s="45"/>
      <c r="FKF10" s="45"/>
      <c r="FKG10" s="45"/>
      <c r="FKH10" s="45"/>
      <c r="FKI10" s="45"/>
      <c r="FKJ10" s="45"/>
      <c r="FKK10" s="45"/>
      <c r="FKL10" s="45"/>
      <c r="FKM10" s="45"/>
      <c r="FKN10" s="45"/>
      <c r="FKO10" s="45"/>
      <c r="FKP10" s="45"/>
      <c r="FKQ10" s="45"/>
      <c r="FKR10" s="45"/>
      <c r="FKS10" s="45"/>
      <c r="FKT10" s="45"/>
      <c r="FKU10" s="45"/>
      <c r="FKV10" s="45"/>
      <c r="FKW10" s="45"/>
      <c r="FKX10" s="45"/>
      <c r="FKY10" s="45"/>
      <c r="FKZ10" s="45"/>
      <c r="FLA10" s="45"/>
      <c r="FLB10" s="45"/>
      <c r="FLC10" s="45"/>
      <c r="FLD10" s="45"/>
      <c r="FLE10" s="45"/>
      <c r="FLF10" s="45"/>
      <c r="FLG10" s="45"/>
      <c r="FLH10" s="45"/>
      <c r="FLI10" s="45"/>
      <c r="FLJ10" s="45"/>
      <c r="FLK10" s="45"/>
      <c r="FLL10" s="45"/>
      <c r="FLM10" s="45"/>
      <c r="FLN10" s="45"/>
      <c r="FLO10" s="45"/>
      <c r="FLP10" s="45"/>
      <c r="FLQ10" s="45"/>
      <c r="FLR10" s="45"/>
      <c r="FLS10" s="45"/>
      <c r="FLT10" s="45"/>
      <c r="FLU10" s="45"/>
      <c r="FLV10" s="45"/>
      <c r="FLW10" s="45"/>
      <c r="FLX10" s="45"/>
      <c r="FLY10" s="45"/>
      <c r="FLZ10" s="45"/>
      <c r="FMA10" s="45"/>
      <c r="FMB10" s="45"/>
      <c r="FMC10" s="45"/>
      <c r="FMD10" s="45"/>
      <c r="FME10" s="45"/>
      <c r="FMF10" s="45"/>
      <c r="FMG10" s="45"/>
      <c r="FMH10" s="45"/>
      <c r="FMI10" s="45"/>
      <c r="FMJ10" s="45"/>
      <c r="FMK10" s="45"/>
      <c r="FML10" s="45"/>
      <c r="FMM10" s="45"/>
      <c r="FMN10" s="45"/>
      <c r="FMO10" s="45"/>
      <c r="FMP10" s="45"/>
      <c r="FMQ10" s="45"/>
      <c r="FMR10" s="45"/>
      <c r="FMS10" s="45"/>
      <c r="FMT10" s="45"/>
      <c r="FMU10" s="45"/>
      <c r="FMV10" s="45"/>
      <c r="FMW10" s="45"/>
      <c r="FMX10" s="45"/>
      <c r="FMY10" s="45"/>
      <c r="FMZ10" s="45"/>
      <c r="FNA10" s="45"/>
      <c r="FNB10" s="45"/>
      <c r="FNC10" s="45"/>
      <c r="FND10" s="45"/>
      <c r="FNE10" s="45"/>
      <c r="FNF10" s="45"/>
      <c r="FNG10" s="45"/>
      <c r="FNH10" s="45"/>
      <c r="FNI10" s="45"/>
      <c r="FNJ10" s="45"/>
      <c r="FNK10" s="45"/>
      <c r="FNL10" s="45"/>
      <c r="FNM10" s="45"/>
      <c r="FNN10" s="45"/>
      <c r="FNO10" s="45"/>
      <c r="FNP10" s="45"/>
      <c r="FNQ10" s="45"/>
      <c r="FNR10" s="45"/>
      <c r="FNS10" s="45"/>
      <c r="FNT10" s="45"/>
      <c r="FNU10" s="45"/>
      <c r="FNV10" s="45"/>
      <c r="FNW10" s="45"/>
      <c r="FNX10" s="45"/>
      <c r="FNY10" s="45"/>
      <c r="FNZ10" s="45"/>
      <c r="FOA10" s="45"/>
      <c r="FOB10" s="45"/>
      <c r="FOC10" s="45"/>
      <c r="FOD10" s="45"/>
      <c r="FOE10" s="45"/>
      <c r="FOF10" s="45"/>
      <c r="FOG10" s="45"/>
      <c r="FOH10" s="45"/>
      <c r="FOI10" s="45"/>
      <c r="FOJ10" s="45"/>
      <c r="FOK10" s="45"/>
      <c r="FOL10" s="45"/>
      <c r="FOM10" s="45"/>
      <c r="FON10" s="45"/>
      <c r="FOO10" s="45"/>
      <c r="FOP10" s="45"/>
      <c r="FOQ10" s="45"/>
      <c r="FOR10" s="45"/>
      <c r="FOS10" s="45"/>
      <c r="FOT10" s="45"/>
      <c r="FOU10" s="45"/>
      <c r="FOV10" s="45"/>
      <c r="FOW10" s="45"/>
      <c r="FOX10" s="45"/>
      <c r="FOY10" s="45"/>
      <c r="FOZ10" s="45"/>
      <c r="FPA10" s="45"/>
      <c r="FPB10" s="45"/>
      <c r="FPC10" s="45"/>
      <c r="FPD10" s="45"/>
      <c r="FPE10" s="45"/>
      <c r="FPF10" s="45"/>
      <c r="FPG10" s="45"/>
      <c r="FPH10" s="45"/>
      <c r="FPI10" s="45"/>
      <c r="FPJ10" s="45"/>
      <c r="FPK10" s="45"/>
      <c r="FPL10" s="45"/>
      <c r="FPM10" s="45"/>
      <c r="FPN10" s="45"/>
      <c r="FPO10" s="45"/>
      <c r="FPP10" s="45"/>
      <c r="FPQ10" s="45"/>
      <c r="FPR10" s="45"/>
      <c r="FPS10" s="45"/>
      <c r="FPT10" s="45"/>
      <c r="FPU10" s="45"/>
      <c r="FPV10" s="45"/>
      <c r="FPW10" s="45"/>
      <c r="FPX10" s="45"/>
      <c r="FPY10" s="45"/>
      <c r="FPZ10" s="45"/>
      <c r="FQA10" s="45"/>
      <c r="FQB10" s="45"/>
      <c r="FQC10" s="45"/>
      <c r="FQD10" s="45"/>
      <c r="FQE10" s="45"/>
      <c r="FQF10" s="45"/>
      <c r="FQG10" s="45"/>
      <c r="FQH10" s="45"/>
      <c r="FQI10" s="45"/>
      <c r="FQJ10" s="45"/>
      <c r="FQK10" s="45"/>
      <c r="FQL10" s="45"/>
      <c r="FQM10" s="45"/>
      <c r="FQN10" s="45"/>
      <c r="FQO10" s="45"/>
      <c r="FQP10" s="45"/>
      <c r="FQQ10" s="45"/>
      <c r="FQR10" s="45"/>
      <c r="FQS10" s="45"/>
      <c r="FQT10" s="45"/>
      <c r="FQU10" s="45"/>
      <c r="FQV10" s="45"/>
      <c r="FQW10" s="45"/>
      <c r="FQX10" s="45"/>
      <c r="FQY10" s="45"/>
      <c r="FQZ10" s="45"/>
      <c r="FRA10" s="45"/>
      <c r="FRB10" s="45"/>
      <c r="FRC10" s="45"/>
      <c r="FRD10" s="45"/>
      <c r="FRE10" s="45"/>
      <c r="FRF10" s="45"/>
      <c r="FRG10" s="45"/>
      <c r="FRH10" s="45"/>
      <c r="FRI10" s="45"/>
      <c r="FRJ10" s="45"/>
      <c r="FRK10" s="45"/>
      <c r="FRL10" s="45"/>
      <c r="FRM10" s="45"/>
      <c r="FRN10" s="45"/>
      <c r="FRO10" s="45"/>
      <c r="FRP10" s="45"/>
      <c r="FRQ10" s="45"/>
      <c r="FRR10" s="45"/>
      <c r="FRS10" s="45"/>
      <c r="FRT10" s="45"/>
      <c r="FRU10" s="45"/>
      <c r="FRV10" s="45"/>
      <c r="FRW10" s="45"/>
      <c r="FRX10" s="45"/>
      <c r="FRY10" s="45"/>
      <c r="FRZ10" s="45"/>
      <c r="FSA10" s="45"/>
      <c r="FSB10" s="45"/>
      <c r="FSC10" s="45"/>
      <c r="FSD10" s="45"/>
      <c r="FSE10" s="45"/>
      <c r="FSF10" s="45"/>
      <c r="FSG10" s="45"/>
      <c r="FSH10" s="45"/>
      <c r="FSI10" s="45"/>
      <c r="FSJ10" s="45"/>
      <c r="FSK10" s="45"/>
      <c r="FSL10" s="45"/>
      <c r="FSM10" s="45"/>
      <c r="FSN10" s="45"/>
      <c r="FSO10" s="45"/>
      <c r="FSP10" s="45"/>
      <c r="FSQ10" s="45"/>
      <c r="FSR10" s="45"/>
      <c r="FSS10" s="45"/>
      <c r="FST10" s="45"/>
      <c r="FSU10" s="45"/>
      <c r="FSV10" s="45"/>
      <c r="FSW10" s="45"/>
      <c r="FSX10" s="45"/>
      <c r="FSY10" s="45"/>
      <c r="FSZ10" s="45"/>
      <c r="FTA10" s="45"/>
      <c r="FTB10" s="45"/>
      <c r="FTC10" s="45"/>
      <c r="FTD10" s="45"/>
      <c r="FTE10" s="45"/>
      <c r="FTF10" s="45"/>
      <c r="FTG10" s="45"/>
      <c r="FTH10" s="45"/>
      <c r="FTI10" s="45"/>
      <c r="FTJ10" s="45"/>
      <c r="FTK10" s="45"/>
      <c r="FTL10" s="45"/>
      <c r="FTM10" s="45"/>
      <c r="FTN10" s="45"/>
      <c r="FTO10" s="45"/>
      <c r="FTP10" s="45"/>
      <c r="FTQ10" s="45"/>
      <c r="FTR10" s="45"/>
      <c r="FTS10" s="45"/>
      <c r="FTT10" s="45"/>
      <c r="FTU10" s="45"/>
      <c r="FTV10" s="45"/>
      <c r="FTW10" s="45"/>
      <c r="FTX10" s="45"/>
      <c r="FTY10" s="45"/>
      <c r="FTZ10" s="45"/>
      <c r="FUA10" s="45"/>
      <c r="FUB10" s="45"/>
      <c r="FUC10" s="45"/>
      <c r="FUD10" s="45"/>
      <c r="FUE10" s="45"/>
      <c r="FUF10" s="45"/>
      <c r="FUG10" s="45"/>
      <c r="FUH10" s="45"/>
      <c r="FUI10" s="45"/>
      <c r="FUJ10" s="45"/>
      <c r="FUK10" s="45"/>
      <c r="FUL10" s="45"/>
      <c r="FUM10" s="45"/>
      <c r="FUN10" s="45"/>
      <c r="FUO10" s="45"/>
      <c r="FUP10" s="45"/>
      <c r="FUQ10" s="45"/>
      <c r="FUR10" s="45"/>
      <c r="FUS10" s="45"/>
      <c r="FUT10" s="45"/>
      <c r="FUU10" s="45"/>
      <c r="FUV10" s="45"/>
      <c r="FUW10" s="45"/>
      <c r="FUX10" s="45"/>
      <c r="FUY10" s="45"/>
      <c r="FUZ10" s="45"/>
      <c r="FVA10" s="45"/>
      <c r="FVB10" s="45"/>
      <c r="FVC10" s="45"/>
      <c r="FVD10" s="45"/>
      <c r="FVE10" s="45"/>
      <c r="FVF10" s="45"/>
      <c r="FVG10" s="45"/>
      <c r="FVH10" s="45"/>
      <c r="FVI10" s="45"/>
      <c r="FVJ10" s="45"/>
      <c r="FVK10" s="45"/>
      <c r="FVL10" s="45"/>
      <c r="FVM10" s="45"/>
      <c r="FVN10" s="45"/>
      <c r="FVO10" s="45"/>
      <c r="FVP10" s="45"/>
      <c r="FVQ10" s="45"/>
      <c r="FVR10" s="45"/>
      <c r="FVS10" s="45"/>
      <c r="FVT10" s="45"/>
      <c r="FVU10" s="45"/>
      <c r="FVV10" s="45"/>
      <c r="FVW10" s="45"/>
      <c r="FVX10" s="45"/>
      <c r="FVY10" s="45"/>
      <c r="FVZ10" s="45"/>
      <c r="FWA10" s="45"/>
      <c r="FWB10" s="45"/>
      <c r="FWC10" s="45"/>
      <c r="FWD10" s="45"/>
      <c r="FWE10" s="45"/>
      <c r="FWF10" s="45"/>
      <c r="FWG10" s="45"/>
      <c r="FWH10" s="45"/>
      <c r="FWI10" s="45"/>
      <c r="FWJ10" s="45"/>
      <c r="FWK10" s="45"/>
      <c r="FWL10" s="45"/>
      <c r="FWM10" s="45"/>
      <c r="FWN10" s="45"/>
      <c r="FWO10" s="45"/>
      <c r="FWP10" s="45"/>
      <c r="FWQ10" s="45"/>
      <c r="FWR10" s="45"/>
      <c r="FWS10" s="45"/>
      <c r="FWT10" s="45"/>
      <c r="FWU10" s="45"/>
      <c r="FWV10" s="45"/>
      <c r="FWW10" s="45"/>
      <c r="FWX10" s="45"/>
      <c r="FWY10" s="45"/>
      <c r="FWZ10" s="45"/>
      <c r="FXA10" s="45"/>
      <c r="FXB10" s="45"/>
      <c r="FXC10" s="45"/>
      <c r="FXD10" s="45"/>
      <c r="FXE10" s="45"/>
      <c r="FXF10" s="45"/>
      <c r="FXG10" s="45"/>
      <c r="FXH10" s="45"/>
      <c r="FXI10" s="45"/>
      <c r="FXJ10" s="45"/>
      <c r="FXK10" s="45"/>
      <c r="FXL10" s="45"/>
      <c r="FXM10" s="45"/>
      <c r="FXN10" s="45"/>
      <c r="FXO10" s="45"/>
      <c r="FXP10" s="45"/>
      <c r="FXQ10" s="45"/>
      <c r="FXR10" s="45"/>
      <c r="FXS10" s="45"/>
      <c r="FXT10" s="45"/>
      <c r="FXU10" s="45"/>
      <c r="FXV10" s="45"/>
      <c r="FXW10" s="45"/>
      <c r="FXX10" s="45"/>
      <c r="FXY10" s="45"/>
      <c r="FXZ10" s="45"/>
      <c r="FYA10" s="45"/>
      <c r="FYB10" s="45"/>
      <c r="FYC10" s="45"/>
      <c r="FYD10" s="45"/>
      <c r="FYE10" s="45"/>
      <c r="FYF10" s="45"/>
      <c r="FYG10" s="45"/>
      <c r="FYH10" s="45"/>
      <c r="FYI10" s="45"/>
      <c r="FYJ10" s="45"/>
      <c r="FYK10" s="45"/>
      <c r="FYL10" s="45"/>
      <c r="FYM10" s="45"/>
      <c r="FYN10" s="45"/>
      <c r="FYO10" s="45"/>
      <c r="FYP10" s="45"/>
      <c r="FYQ10" s="45"/>
      <c r="FYR10" s="45"/>
      <c r="FYS10" s="45"/>
      <c r="FYT10" s="45"/>
      <c r="FYU10" s="45"/>
      <c r="FYV10" s="45"/>
      <c r="FYW10" s="45"/>
      <c r="FYX10" s="45"/>
      <c r="FYY10" s="45"/>
      <c r="FYZ10" s="45"/>
      <c r="FZA10" s="45"/>
      <c r="FZB10" s="45"/>
      <c r="FZC10" s="45"/>
      <c r="FZD10" s="45"/>
      <c r="FZE10" s="45"/>
      <c r="FZF10" s="45"/>
      <c r="FZG10" s="45"/>
      <c r="FZH10" s="45"/>
      <c r="FZI10" s="45"/>
      <c r="FZJ10" s="45"/>
      <c r="FZK10" s="45"/>
      <c r="FZL10" s="45"/>
      <c r="FZM10" s="45"/>
      <c r="FZN10" s="45"/>
      <c r="FZO10" s="45"/>
      <c r="FZP10" s="45"/>
      <c r="FZQ10" s="45"/>
      <c r="FZR10" s="45"/>
      <c r="FZS10" s="45"/>
      <c r="FZT10" s="45"/>
      <c r="FZU10" s="45"/>
      <c r="FZV10" s="45"/>
      <c r="FZW10" s="45"/>
      <c r="FZX10" s="45"/>
      <c r="FZY10" s="45"/>
      <c r="FZZ10" s="45"/>
      <c r="GAA10" s="45"/>
      <c r="GAB10" s="45"/>
      <c r="GAC10" s="45"/>
      <c r="GAD10" s="45"/>
      <c r="GAE10" s="45"/>
      <c r="GAF10" s="45"/>
      <c r="GAG10" s="45"/>
      <c r="GAH10" s="45"/>
      <c r="GAI10" s="45"/>
      <c r="GAJ10" s="45"/>
      <c r="GAK10" s="45"/>
      <c r="GAL10" s="45"/>
      <c r="GAM10" s="45"/>
      <c r="GAN10" s="45"/>
      <c r="GAO10" s="45"/>
      <c r="GAP10" s="45"/>
      <c r="GAQ10" s="45"/>
      <c r="GAR10" s="45"/>
      <c r="GAS10" s="45"/>
      <c r="GAT10" s="45"/>
      <c r="GAU10" s="45"/>
      <c r="GAV10" s="45"/>
      <c r="GAW10" s="45"/>
      <c r="GAX10" s="45"/>
      <c r="GAY10" s="45"/>
      <c r="GAZ10" s="45"/>
      <c r="GBA10" s="45"/>
      <c r="GBB10" s="45"/>
      <c r="GBC10" s="45"/>
      <c r="GBD10" s="45"/>
      <c r="GBE10" s="45"/>
      <c r="GBF10" s="45"/>
      <c r="GBG10" s="45"/>
      <c r="GBH10" s="45"/>
      <c r="GBI10" s="45"/>
      <c r="GBJ10" s="45"/>
      <c r="GBK10" s="45"/>
      <c r="GBL10" s="45"/>
      <c r="GBM10" s="45"/>
      <c r="GBN10" s="45"/>
      <c r="GBO10" s="45"/>
      <c r="GBP10" s="45"/>
      <c r="GBQ10" s="45"/>
      <c r="GBR10" s="45"/>
      <c r="GBS10" s="45"/>
      <c r="GBT10" s="45"/>
      <c r="GBU10" s="45"/>
      <c r="GBV10" s="45"/>
      <c r="GBW10" s="45"/>
      <c r="GBX10" s="45"/>
      <c r="GBY10" s="45"/>
      <c r="GBZ10" s="45"/>
      <c r="GCA10" s="45"/>
      <c r="GCB10" s="45"/>
      <c r="GCC10" s="45"/>
      <c r="GCD10" s="45"/>
      <c r="GCE10" s="45"/>
      <c r="GCF10" s="45"/>
      <c r="GCG10" s="45"/>
      <c r="GCH10" s="45"/>
      <c r="GCI10" s="45"/>
      <c r="GCJ10" s="45"/>
      <c r="GCK10" s="45"/>
      <c r="GCL10" s="45"/>
      <c r="GCM10" s="45"/>
      <c r="GCN10" s="45"/>
      <c r="GCO10" s="45"/>
      <c r="GCP10" s="45"/>
      <c r="GCQ10" s="45"/>
      <c r="GCR10" s="45"/>
      <c r="GCS10" s="45"/>
      <c r="GCT10" s="45"/>
      <c r="GCU10" s="45"/>
      <c r="GCV10" s="45"/>
    </row>
    <row r="11" spans="1:4832" ht="17.100000000000001" customHeight="1">
      <c r="A11" s="49"/>
      <c r="B11" s="49">
        <v>10100</v>
      </c>
      <c r="C11" s="49" t="s">
        <v>129</v>
      </c>
      <c r="D11" s="49" t="s">
        <v>135</v>
      </c>
      <c r="E11" s="49">
        <v>8.5203816216099995</v>
      </c>
      <c r="F11" s="103">
        <v>9.07</v>
      </c>
      <c r="G11" s="103">
        <v>0</v>
      </c>
      <c r="H11" s="49" t="s">
        <v>138</v>
      </c>
      <c r="I11" s="49"/>
      <c r="J11" s="44"/>
      <c r="K11" s="44"/>
      <c r="L11" s="44"/>
      <c r="M11" s="44"/>
      <c r="N11" s="44" t="e">
        <f>(Table2[[#This Row],[Crest_Elevation]]-Table2[[#This Row],[Toe_Elevation]])/(Table2[[#This Row],[Crest Elevation X]]-Table2[[#This Row],[Toe Elevation X ]])</f>
        <v>#DIV/0!</v>
      </c>
      <c r="O11" s="44"/>
      <c r="P11" s="44"/>
      <c r="Q11" s="44"/>
      <c r="R11" s="44"/>
      <c r="S11" s="44"/>
      <c r="T11" s="44"/>
      <c r="U11" s="44"/>
      <c r="V11" s="44"/>
      <c r="W11" s="49" t="s">
        <v>142</v>
      </c>
      <c r="X11" s="44"/>
      <c r="Y11" s="46"/>
      <c r="Z11" s="100"/>
      <c r="AA11" s="45"/>
    </row>
    <row r="12" spans="1:4832" ht="17.100000000000001" customHeight="1">
      <c r="A12" s="49">
        <v>5</v>
      </c>
      <c r="B12" s="49">
        <v>10110</v>
      </c>
      <c r="C12" s="49" t="s">
        <v>129</v>
      </c>
      <c r="D12" s="49" t="s">
        <v>135</v>
      </c>
      <c r="E12" s="49">
        <v>8.4856236543799994</v>
      </c>
      <c r="F12" s="103">
        <v>9.0299999999999994</v>
      </c>
      <c r="G12" s="103">
        <v>0</v>
      </c>
      <c r="H12" s="49" t="s">
        <v>138</v>
      </c>
      <c r="I12" s="49"/>
      <c r="J12" s="44"/>
      <c r="K12" s="44"/>
      <c r="L12" s="44"/>
      <c r="M12" s="44"/>
      <c r="N12" s="44" t="e">
        <f>(Table2[[#This Row],[Crest_Elevation]]-Table2[[#This Row],[Toe_Elevation]])/(Table2[[#This Row],[Crest Elevation X]]-Table2[[#This Row],[Toe Elevation X ]])</f>
        <v>#DIV/0!</v>
      </c>
      <c r="O12" s="44"/>
      <c r="P12" s="44"/>
      <c r="Q12" s="44"/>
      <c r="R12" s="44"/>
      <c r="S12" s="44"/>
      <c r="T12" s="44"/>
      <c r="U12" s="44"/>
      <c r="V12" s="44"/>
      <c r="W12" s="49" t="s">
        <v>142</v>
      </c>
      <c r="X12" s="44"/>
      <c r="Y12" s="45"/>
      <c r="Z12" s="100"/>
      <c r="AA12" s="45"/>
    </row>
    <row r="13" spans="1:4832" ht="17.100000000000001" customHeight="1">
      <c r="A13" s="49"/>
      <c r="B13" s="49">
        <v>10120</v>
      </c>
      <c r="C13" s="49" t="s">
        <v>129</v>
      </c>
      <c r="D13" s="49" t="s">
        <v>135</v>
      </c>
      <c r="E13" s="49">
        <v>8.4265451594599998</v>
      </c>
      <c r="F13" s="103">
        <v>8.9</v>
      </c>
      <c r="G13" s="103">
        <v>0</v>
      </c>
      <c r="H13" s="49" t="s">
        <v>138</v>
      </c>
      <c r="I13" s="49"/>
      <c r="J13" s="44"/>
      <c r="K13" s="44"/>
      <c r="L13" s="44"/>
      <c r="M13" s="44"/>
      <c r="N13" s="44" t="e">
        <f>(Table2[[#This Row],[Crest_Elevation]]-Table2[[#This Row],[Toe_Elevation]])/(Table2[[#This Row],[Crest Elevation X]]-Table2[[#This Row],[Toe Elevation X ]])</f>
        <v>#DIV/0!</v>
      </c>
      <c r="O13" s="44"/>
      <c r="P13" s="44"/>
      <c r="Q13" s="44"/>
      <c r="R13" s="44"/>
      <c r="S13" s="44"/>
      <c r="T13" s="44"/>
      <c r="U13" s="44"/>
      <c r="V13" s="44"/>
      <c r="W13" s="49" t="s">
        <v>142</v>
      </c>
      <c r="X13" s="44"/>
      <c r="Y13" s="45"/>
      <c r="Z13" s="100"/>
      <c r="AA13" s="45"/>
    </row>
    <row r="14" spans="1:4832" ht="17.100000000000001" customHeight="1">
      <c r="A14" s="49"/>
      <c r="B14" s="49">
        <v>10130</v>
      </c>
      <c r="C14" s="49" t="s">
        <v>129</v>
      </c>
      <c r="D14" s="49" t="s">
        <v>135</v>
      </c>
      <c r="E14" s="49">
        <v>8.3842478414699997</v>
      </c>
      <c r="F14" s="103">
        <v>8.93</v>
      </c>
      <c r="G14" s="103">
        <v>0</v>
      </c>
      <c r="H14" s="49" t="s">
        <v>138</v>
      </c>
      <c r="I14" s="49"/>
      <c r="J14" s="44"/>
      <c r="K14" s="44"/>
      <c r="L14" s="44"/>
      <c r="M14" s="44"/>
      <c r="N14" s="44" t="e">
        <f>(Table2[[#This Row],[Crest_Elevation]]-Table2[[#This Row],[Toe_Elevation]])/(Table2[[#This Row],[Crest Elevation X]]-Table2[[#This Row],[Toe Elevation X ]])</f>
        <v>#DIV/0!</v>
      </c>
      <c r="O14" s="44"/>
      <c r="P14" s="44"/>
      <c r="Q14" s="44"/>
      <c r="R14" s="44"/>
      <c r="S14" s="44"/>
      <c r="T14" s="44"/>
      <c r="U14" s="44"/>
      <c r="V14" s="44"/>
      <c r="W14" s="49" t="s">
        <v>142</v>
      </c>
      <c r="X14" s="44"/>
      <c r="Y14" s="45"/>
      <c r="Z14" s="100"/>
      <c r="AA14" s="45"/>
    </row>
    <row r="15" spans="1:4832" ht="17.100000000000001" customHeight="1">
      <c r="A15" s="49">
        <v>6</v>
      </c>
      <c r="B15" s="49">
        <v>10140</v>
      </c>
      <c r="C15" s="49" t="s">
        <v>129</v>
      </c>
      <c r="D15" s="49" t="s">
        <v>135</v>
      </c>
      <c r="E15" s="49">
        <v>8.3692749402099995</v>
      </c>
      <c r="F15" s="103">
        <v>9.0399999999999991</v>
      </c>
      <c r="G15" s="103">
        <v>0</v>
      </c>
      <c r="H15" s="49" t="s">
        <v>138</v>
      </c>
      <c r="I15" s="49"/>
      <c r="J15" s="44"/>
      <c r="K15" s="44"/>
      <c r="L15" s="44"/>
      <c r="M15" s="44"/>
      <c r="N15" s="44" t="e">
        <f>(Table2[[#This Row],[Crest_Elevation]]-Table2[[#This Row],[Toe_Elevation]])/(Table2[[#This Row],[Crest Elevation X]]-Table2[[#This Row],[Toe Elevation X ]])</f>
        <v>#DIV/0!</v>
      </c>
      <c r="O15" s="44"/>
      <c r="P15" s="44"/>
      <c r="Q15" s="44"/>
      <c r="R15" s="44"/>
      <c r="S15" s="44"/>
      <c r="T15" s="44"/>
      <c r="U15" s="44"/>
      <c r="V15" s="44"/>
      <c r="W15" s="49" t="s">
        <v>142</v>
      </c>
      <c r="X15" s="44"/>
      <c r="Y15" s="46"/>
      <c r="Z15" s="100"/>
      <c r="AA15" s="45"/>
    </row>
    <row r="16" spans="1:4832" ht="17.100000000000001" customHeight="1">
      <c r="A16" s="49"/>
      <c r="B16" s="49">
        <v>10150</v>
      </c>
      <c r="C16" s="49" t="s">
        <v>129</v>
      </c>
      <c r="D16" s="49" t="s">
        <v>135</v>
      </c>
      <c r="E16" s="49">
        <v>8.34302317601</v>
      </c>
      <c r="F16" s="103">
        <v>8.8699999999999992</v>
      </c>
      <c r="G16" s="103">
        <v>0</v>
      </c>
      <c r="H16" s="49" t="s">
        <v>138</v>
      </c>
      <c r="I16" s="49"/>
      <c r="J16" s="44"/>
      <c r="K16" s="44"/>
      <c r="L16" s="44"/>
      <c r="M16" s="44"/>
      <c r="N16" s="44" t="e">
        <f>(Table2[[#This Row],[Crest_Elevation]]-Table2[[#This Row],[Toe_Elevation]])/(Table2[[#This Row],[Crest Elevation X]]-Table2[[#This Row],[Toe Elevation X ]])</f>
        <v>#DIV/0!</v>
      </c>
      <c r="O16" s="44"/>
      <c r="P16" s="44"/>
      <c r="Q16" s="44"/>
      <c r="R16" s="44"/>
      <c r="S16" s="44"/>
      <c r="T16" s="44"/>
      <c r="U16" s="44"/>
      <c r="V16" s="44"/>
      <c r="W16" s="49" t="s">
        <v>142</v>
      </c>
      <c r="X16" s="44"/>
      <c r="Y16" s="46"/>
      <c r="Z16" s="100"/>
      <c r="AA16" s="45"/>
    </row>
    <row r="17" spans="1:27" ht="17.100000000000001" customHeight="1">
      <c r="A17" s="49"/>
      <c r="B17" s="49">
        <v>10160</v>
      </c>
      <c r="C17" s="49" t="s">
        <v>129</v>
      </c>
      <c r="D17" s="49" t="s">
        <v>135</v>
      </c>
      <c r="E17" s="49">
        <v>8.32187906379</v>
      </c>
      <c r="F17" s="103">
        <v>8.91</v>
      </c>
      <c r="G17" s="103">
        <v>0</v>
      </c>
      <c r="H17" s="49" t="s">
        <v>138</v>
      </c>
      <c r="I17" s="49"/>
      <c r="J17" s="44"/>
      <c r="K17" s="44"/>
      <c r="L17" s="44"/>
      <c r="M17" s="44"/>
      <c r="N17" s="44" t="e">
        <f>(Table2[[#This Row],[Crest_Elevation]]-Table2[[#This Row],[Toe_Elevation]])/(Table2[[#This Row],[Crest Elevation X]]-Table2[[#This Row],[Toe Elevation X ]])</f>
        <v>#DIV/0!</v>
      </c>
      <c r="O17" s="44"/>
      <c r="P17" s="44"/>
      <c r="Q17" s="44"/>
      <c r="R17" s="44"/>
      <c r="S17" s="44"/>
      <c r="T17" s="44"/>
      <c r="U17" s="44"/>
      <c r="V17" s="44"/>
      <c r="W17" s="49" t="s">
        <v>142</v>
      </c>
      <c r="X17" s="44"/>
      <c r="Y17" s="46"/>
      <c r="Z17" s="100"/>
      <c r="AA17" s="45"/>
    </row>
    <row r="18" spans="1:27" ht="17.100000000000001" customHeight="1">
      <c r="A18" s="49">
        <v>7</v>
      </c>
      <c r="B18" s="49">
        <v>10170</v>
      </c>
      <c r="C18" s="49" t="s">
        <v>5</v>
      </c>
      <c r="D18" s="49" t="s">
        <v>135</v>
      </c>
      <c r="E18" s="50">
        <v>8.3059795691399998</v>
      </c>
      <c r="F18" s="103">
        <v>8.86</v>
      </c>
      <c r="G18" s="103">
        <v>-1.840368</v>
      </c>
      <c r="H18" s="49" t="s">
        <v>138</v>
      </c>
      <c r="I18" s="53">
        <f>Table2[[#This Row],[GF_SWEL]]+Table2[[#This Row],[2%_Runup]]</f>
        <v>6.46561156914</v>
      </c>
      <c r="J18" s="44">
        <v>10.3</v>
      </c>
      <c r="K18" s="44"/>
      <c r="L18" s="44"/>
      <c r="M18" s="44"/>
      <c r="N18" s="44" t="e">
        <f>(Table2[[#This Row],[Crest_Elevation]]-Table2[[#This Row],[Toe_Elevation]])/(Table2[[#This Row],[Crest Elevation X]]-Table2[[#This Row],[Toe Elevation X ]])</f>
        <v>#DIV/0!</v>
      </c>
      <c r="O18" s="44"/>
      <c r="P18" s="44"/>
      <c r="Q18" s="44"/>
      <c r="R18" s="44"/>
      <c r="S18" s="44"/>
      <c r="T18" s="44"/>
      <c r="U18" s="44"/>
      <c r="V18" s="44"/>
      <c r="W18" s="49" t="s">
        <v>142</v>
      </c>
      <c r="X18" s="44" t="s">
        <v>142</v>
      </c>
      <c r="Y18" s="46"/>
      <c r="Z18" s="100"/>
      <c r="AA18" s="45"/>
    </row>
    <row r="19" spans="1:27" ht="17.100000000000001" customHeight="1">
      <c r="A19" s="49"/>
      <c r="B19" s="49">
        <v>10180</v>
      </c>
      <c r="C19" s="49" t="s">
        <v>5</v>
      </c>
      <c r="D19" s="49" t="s">
        <v>135</v>
      </c>
      <c r="E19" s="50">
        <v>8.2728298727799991</v>
      </c>
      <c r="F19" s="103">
        <v>8.8000000000000007</v>
      </c>
      <c r="G19" s="103">
        <v>3.674134</v>
      </c>
      <c r="H19" s="49" t="s">
        <v>138</v>
      </c>
      <c r="I19" s="53">
        <f>Table2[[#This Row],[GF_SWEL]]+Table2[[#This Row],[2%_Runup]]</f>
        <v>11.94696387278</v>
      </c>
      <c r="J19" s="44">
        <v>9.4</v>
      </c>
      <c r="K19" s="44">
        <v>314.77999999999997</v>
      </c>
      <c r="L19" s="44">
        <v>4.33</v>
      </c>
      <c r="M19" s="44">
        <v>240.09</v>
      </c>
      <c r="N19" s="44">
        <f>(Table2[[#This Row],[Crest_Elevation]]-Table2[[#This Row],[Toe_Elevation]])/(Table2[[#This Row],[Crest Elevation X]]-Table2[[#This Row],[Toe Elevation X ]])</f>
        <v>6.7880573035212236E-2</v>
      </c>
      <c r="O19" s="44">
        <v>3.9</v>
      </c>
      <c r="P19" s="44">
        <v>3</v>
      </c>
      <c r="Q19" s="44">
        <v>9.8699999999999992</v>
      </c>
      <c r="R19" s="44"/>
      <c r="S19" s="44"/>
      <c r="T19" s="44"/>
      <c r="U19" s="44"/>
      <c r="V19" s="44"/>
      <c r="W19" s="49" t="s">
        <v>143</v>
      </c>
      <c r="X19" s="44" t="s">
        <v>143</v>
      </c>
      <c r="Y19" s="112" t="s">
        <v>543</v>
      </c>
      <c r="Z19" s="100">
        <v>0.24725962178082769</v>
      </c>
      <c r="AA19" s="45"/>
    </row>
    <row r="20" spans="1:27" ht="17.100000000000001" customHeight="1">
      <c r="A20" s="49">
        <v>8</v>
      </c>
      <c r="B20" s="49">
        <v>10200</v>
      </c>
      <c r="C20" s="49" t="s">
        <v>129</v>
      </c>
      <c r="D20" s="49" t="s">
        <v>135</v>
      </c>
      <c r="E20" s="49">
        <v>8.2417781185100001</v>
      </c>
      <c r="F20" s="103">
        <v>8.84</v>
      </c>
      <c r="G20" s="103">
        <v>0</v>
      </c>
      <c r="H20" s="49" t="s">
        <v>138</v>
      </c>
      <c r="I20" s="49"/>
      <c r="J20" s="44"/>
      <c r="K20" s="44"/>
      <c r="L20" s="44"/>
      <c r="M20" s="44"/>
      <c r="N20" s="44" t="e">
        <f>(Table2[[#This Row],[Crest_Elevation]]-Table2[[#This Row],[Toe_Elevation]])/(Table2[[#This Row],[Crest Elevation X]]-Table2[[#This Row],[Toe Elevation X ]])</f>
        <v>#DIV/0!</v>
      </c>
      <c r="O20" s="44"/>
      <c r="P20" s="44"/>
      <c r="Q20" s="44"/>
      <c r="R20" s="44"/>
      <c r="S20" s="44"/>
      <c r="T20" s="44"/>
      <c r="U20" s="44"/>
      <c r="V20" s="44"/>
      <c r="W20" s="49" t="s">
        <v>142</v>
      </c>
      <c r="X20" s="44"/>
      <c r="Y20" s="46"/>
      <c r="Z20" s="100"/>
      <c r="AA20" s="45"/>
    </row>
    <row r="21" spans="1:27" ht="17.100000000000001" customHeight="1">
      <c r="A21" s="49"/>
      <c r="B21" s="49">
        <v>10210</v>
      </c>
      <c r="C21" s="49" t="s">
        <v>129</v>
      </c>
      <c r="D21" s="49" t="s">
        <v>135</v>
      </c>
      <c r="E21" s="49">
        <v>8.1991608437300005</v>
      </c>
      <c r="F21" s="103">
        <v>8.84</v>
      </c>
      <c r="G21" s="103">
        <v>0</v>
      </c>
      <c r="H21" s="49" t="s">
        <v>138</v>
      </c>
      <c r="I21" s="49"/>
      <c r="J21" s="44"/>
      <c r="K21" s="44"/>
      <c r="L21" s="44"/>
      <c r="M21" s="44"/>
      <c r="N21" s="44" t="e">
        <f>(Table2[[#This Row],[Crest_Elevation]]-Table2[[#This Row],[Toe_Elevation]])/(Table2[[#This Row],[Crest Elevation X]]-Table2[[#This Row],[Toe Elevation X ]])</f>
        <v>#DIV/0!</v>
      </c>
      <c r="O21" s="44"/>
      <c r="P21" s="44"/>
      <c r="Q21" s="44"/>
      <c r="R21" s="44"/>
      <c r="S21" s="44"/>
      <c r="T21" s="44"/>
      <c r="U21" s="44"/>
      <c r="V21" s="44"/>
      <c r="W21" s="49" t="s">
        <v>142</v>
      </c>
      <c r="X21" s="44"/>
      <c r="Y21" s="46"/>
      <c r="Z21" s="100"/>
      <c r="AA21" s="45"/>
    </row>
    <row r="22" spans="1:27" ht="17.100000000000001" customHeight="1">
      <c r="A22" s="49"/>
      <c r="B22" s="49">
        <v>10220</v>
      </c>
      <c r="C22" s="49" t="s">
        <v>129</v>
      </c>
      <c r="D22" s="49" t="s">
        <v>135</v>
      </c>
      <c r="E22" s="49">
        <v>8.1846481601400001</v>
      </c>
      <c r="F22" s="103">
        <v>8.8000000000000007</v>
      </c>
      <c r="G22" s="103">
        <v>0</v>
      </c>
      <c r="H22" s="49" t="s">
        <v>138</v>
      </c>
      <c r="I22" s="49"/>
      <c r="J22" s="44"/>
      <c r="K22" s="44"/>
      <c r="L22" s="44"/>
      <c r="M22" s="44"/>
      <c r="N22" s="44" t="e">
        <f>(Table2[[#This Row],[Crest_Elevation]]-Table2[[#This Row],[Toe_Elevation]])/(Table2[[#This Row],[Crest Elevation X]]-Table2[[#This Row],[Toe Elevation X ]])</f>
        <v>#DIV/0!</v>
      </c>
      <c r="O22" s="44"/>
      <c r="P22" s="44"/>
      <c r="Q22" s="44"/>
      <c r="R22" s="44"/>
      <c r="S22" s="44"/>
      <c r="T22" s="44"/>
      <c r="U22" s="44"/>
      <c r="V22" s="44"/>
      <c r="W22" s="49" t="s">
        <v>143</v>
      </c>
      <c r="X22" s="44"/>
      <c r="Y22" s="46"/>
      <c r="Z22" s="100"/>
      <c r="AA22" s="45"/>
    </row>
    <row r="23" spans="1:27" ht="17.100000000000001" customHeight="1">
      <c r="A23" s="49">
        <v>9</v>
      </c>
      <c r="B23" s="49">
        <v>10230</v>
      </c>
      <c r="C23" s="49" t="s">
        <v>129</v>
      </c>
      <c r="D23" s="49" t="s">
        <v>135</v>
      </c>
      <c r="E23" s="49">
        <v>8.1642883442199992</v>
      </c>
      <c r="F23" s="103">
        <v>8.77</v>
      </c>
      <c r="G23" s="103">
        <v>0</v>
      </c>
      <c r="H23" s="49" t="s">
        <v>138</v>
      </c>
      <c r="I23" s="49"/>
      <c r="J23" s="44"/>
      <c r="K23" s="44"/>
      <c r="L23" s="44"/>
      <c r="M23" s="44"/>
      <c r="N23" s="44" t="e">
        <f>(Table2[[#This Row],[Crest_Elevation]]-Table2[[#This Row],[Toe_Elevation]])/(Table2[[#This Row],[Crest Elevation X]]-Table2[[#This Row],[Toe Elevation X ]])</f>
        <v>#DIV/0!</v>
      </c>
      <c r="O23" s="44"/>
      <c r="P23" s="44"/>
      <c r="Q23" s="44"/>
      <c r="R23" s="44"/>
      <c r="S23" s="44"/>
      <c r="T23" s="44"/>
      <c r="U23" s="44"/>
      <c r="V23" s="44"/>
      <c r="W23" s="49" t="s">
        <v>143</v>
      </c>
      <c r="X23" s="44"/>
      <c r="Y23" s="46"/>
      <c r="Z23" s="100"/>
      <c r="AA23" s="45"/>
    </row>
    <row r="24" spans="1:27" ht="15.75" customHeight="1">
      <c r="A24" s="49"/>
      <c r="B24" s="49">
        <v>10240</v>
      </c>
      <c r="C24" s="49" t="s">
        <v>129</v>
      </c>
      <c r="D24" s="49" t="s">
        <v>135</v>
      </c>
      <c r="E24" s="49">
        <v>8.1398331398600003</v>
      </c>
      <c r="F24" s="103">
        <v>8.6999999999999993</v>
      </c>
      <c r="G24" s="103">
        <v>0</v>
      </c>
      <c r="H24" s="49" t="s">
        <v>138</v>
      </c>
      <c r="I24" s="49"/>
      <c r="J24" s="44"/>
      <c r="K24" s="44"/>
      <c r="L24" s="44"/>
      <c r="M24" s="44"/>
      <c r="N24" s="44" t="e">
        <f>(Table2[[#This Row],[Crest_Elevation]]-Table2[[#This Row],[Toe_Elevation]])/(Table2[[#This Row],[Crest Elevation X]]-Table2[[#This Row],[Toe Elevation X ]])</f>
        <v>#DIV/0!</v>
      </c>
      <c r="O24" s="44"/>
      <c r="P24" s="44"/>
      <c r="Q24" s="44"/>
      <c r="R24" s="44"/>
      <c r="S24" s="44"/>
      <c r="T24" s="44"/>
      <c r="U24" s="44"/>
      <c r="V24" s="44"/>
      <c r="W24" s="49" t="s">
        <v>143</v>
      </c>
      <c r="X24" s="44"/>
      <c r="Y24" s="46"/>
      <c r="Z24" s="100"/>
      <c r="AA24" s="45"/>
    </row>
    <row r="25" spans="1:27" ht="17.100000000000001" customHeight="1">
      <c r="A25" s="49"/>
      <c r="B25" s="49">
        <v>10250</v>
      </c>
      <c r="C25" s="49" t="s">
        <v>129</v>
      </c>
      <c r="D25" s="49" t="s">
        <v>135</v>
      </c>
      <c r="E25" s="49">
        <v>8.1122167324800003</v>
      </c>
      <c r="F25" s="103">
        <v>8.7200000000000006</v>
      </c>
      <c r="G25" s="103">
        <v>0</v>
      </c>
      <c r="H25" s="49" t="s">
        <v>138</v>
      </c>
      <c r="I25" s="49"/>
      <c r="J25" s="44"/>
      <c r="K25" s="44"/>
      <c r="L25" s="44"/>
      <c r="M25" s="44"/>
      <c r="N25" s="44" t="e">
        <f>(Table2[[#This Row],[Crest_Elevation]]-Table2[[#This Row],[Toe_Elevation]])/(Table2[[#This Row],[Crest Elevation X]]-Table2[[#This Row],[Toe Elevation X ]])</f>
        <v>#DIV/0!</v>
      </c>
      <c r="O25" s="44"/>
      <c r="P25" s="44"/>
      <c r="Q25" s="44"/>
      <c r="R25" s="44"/>
      <c r="S25" s="44"/>
      <c r="T25" s="44"/>
      <c r="U25" s="44"/>
      <c r="V25" s="44"/>
      <c r="W25" s="49" t="s">
        <v>143</v>
      </c>
      <c r="X25" s="44"/>
      <c r="Y25" s="46"/>
      <c r="Z25" s="100"/>
      <c r="AA25" s="45"/>
    </row>
    <row r="26" spans="1:27" ht="17.100000000000001" customHeight="1">
      <c r="A26" s="49">
        <v>10</v>
      </c>
      <c r="B26" s="49">
        <v>10260</v>
      </c>
      <c r="C26" s="49" t="s">
        <v>129</v>
      </c>
      <c r="D26" s="49" t="s">
        <v>135</v>
      </c>
      <c r="E26" s="49">
        <v>8.0273030180399996</v>
      </c>
      <c r="F26" s="103">
        <v>8.73</v>
      </c>
      <c r="G26" s="103">
        <v>0</v>
      </c>
      <c r="H26" s="49" t="s">
        <v>138</v>
      </c>
      <c r="I26" s="49"/>
      <c r="J26" s="44"/>
      <c r="K26" s="44"/>
      <c r="L26" s="44"/>
      <c r="M26" s="44"/>
      <c r="N26" s="44" t="e">
        <f>(Table2[[#This Row],[Crest_Elevation]]-Table2[[#This Row],[Toe_Elevation]])/(Table2[[#This Row],[Crest Elevation X]]-Table2[[#This Row],[Toe Elevation X ]])</f>
        <v>#DIV/0!</v>
      </c>
      <c r="O26" s="44"/>
      <c r="P26" s="44"/>
      <c r="Q26" s="44"/>
      <c r="R26" s="44"/>
      <c r="S26" s="44"/>
      <c r="T26" s="44"/>
      <c r="U26" s="44"/>
      <c r="V26" s="44"/>
      <c r="W26" s="49" t="s">
        <v>143</v>
      </c>
      <c r="X26" s="44"/>
      <c r="Y26" s="46"/>
      <c r="Z26" s="100"/>
      <c r="AA26" s="45"/>
    </row>
    <row r="27" spans="1:27" ht="17.100000000000001" customHeight="1">
      <c r="A27" s="49"/>
      <c r="B27" s="49">
        <v>10270</v>
      </c>
      <c r="C27" s="49" t="s">
        <v>5</v>
      </c>
      <c r="D27" s="49" t="s">
        <v>135</v>
      </c>
      <c r="E27" s="50">
        <v>8.0191821621199999</v>
      </c>
      <c r="F27" s="103">
        <v>8.64</v>
      </c>
      <c r="G27" s="103">
        <v>8.8565159999999992</v>
      </c>
      <c r="H27" s="49" t="s">
        <v>138</v>
      </c>
      <c r="I27" s="53">
        <f>Table2[[#This Row],[GF_SWEL]]+Table2[[#This Row],[2%_Runup]]</f>
        <v>16.875698162119999</v>
      </c>
      <c r="J27" s="44">
        <v>12.6</v>
      </c>
      <c r="K27" s="44">
        <v>448.87</v>
      </c>
      <c r="L27" s="44">
        <v>3.95</v>
      </c>
      <c r="M27" s="44">
        <v>120.97</v>
      </c>
      <c r="N27" s="44">
        <f>(Table2[[#This Row],[Crest_Elevation]]-Table2[[#This Row],[Toe_Elevation]])/(Table2[[#This Row],[Crest Elevation X]]-Table2[[#This Row],[Toe Elevation X ]])</f>
        <v>2.6379993900579442E-2</v>
      </c>
      <c r="O27" s="44">
        <v>2.2000000000000002</v>
      </c>
      <c r="P27" s="44">
        <v>3.6</v>
      </c>
      <c r="Q27" s="44">
        <v>10.44</v>
      </c>
      <c r="R27" s="44"/>
      <c r="S27" s="44"/>
      <c r="T27" s="44"/>
      <c r="U27" s="44"/>
      <c r="V27" s="44" t="s">
        <v>547</v>
      </c>
      <c r="W27" s="49" t="s">
        <v>143</v>
      </c>
      <c r="X27" s="44" t="s">
        <v>152</v>
      </c>
      <c r="Y27" s="112" t="s">
        <v>540</v>
      </c>
      <c r="Z27" s="100">
        <v>2.7040670177068851E-11</v>
      </c>
      <c r="AA27" s="45"/>
    </row>
    <row r="28" spans="1:27" ht="17.100000000000001" customHeight="1">
      <c r="A28" s="49"/>
      <c r="B28" s="49">
        <v>10280</v>
      </c>
      <c r="C28" s="49" t="s">
        <v>5</v>
      </c>
      <c r="D28" s="49" t="s">
        <v>135</v>
      </c>
      <c r="E28" s="50">
        <v>7.9934521148900002</v>
      </c>
      <c r="F28" s="103">
        <v>8.67</v>
      </c>
      <c r="G28" s="103">
        <v>6.521102</v>
      </c>
      <c r="H28" s="49" t="s">
        <v>138</v>
      </c>
      <c r="I28" s="53">
        <f>Table2[[#This Row],[GF_SWEL]]+Table2[[#This Row],[2%_Runup]]</f>
        <v>14.51455411489</v>
      </c>
      <c r="J28" s="44">
        <v>17.899999999999999</v>
      </c>
      <c r="K28" s="44"/>
      <c r="L28" s="44"/>
      <c r="M28" s="44"/>
      <c r="N28" s="44" t="e">
        <f>(Table2[[#This Row],[Crest_Elevation]]-Table2[[#This Row],[Toe_Elevation]])/(Table2[[#This Row],[Crest Elevation X]]-Table2[[#This Row],[Toe Elevation X ]])</f>
        <v>#DIV/0!</v>
      </c>
      <c r="O28" s="44"/>
      <c r="P28" s="44"/>
      <c r="Q28" s="44"/>
      <c r="R28" s="44"/>
      <c r="S28" s="44"/>
      <c r="T28" s="44"/>
      <c r="U28" s="44"/>
      <c r="V28" s="44"/>
      <c r="W28" s="49" t="s">
        <v>143</v>
      </c>
      <c r="X28" s="44" t="s">
        <v>136</v>
      </c>
      <c r="Y28" s="46"/>
      <c r="Z28" s="100"/>
      <c r="AA28" s="45"/>
    </row>
    <row r="29" spans="1:27" ht="17.100000000000001" customHeight="1">
      <c r="A29" s="49"/>
      <c r="B29" s="49">
        <v>10290</v>
      </c>
      <c r="C29" s="49" t="s">
        <v>129</v>
      </c>
      <c r="D29" s="49" t="s">
        <v>135</v>
      </c>
      <c r="E29" s="49">
        <v>7.8097004112899997</v>
      </c>
      <c r="F29" s="103">
        <v>8.64</v>
      </c>
      <c r="G29" s="103">
        <v>0</v>
      </c>
      <c r="H29" s="49" t="s">
        <v>138</v>
      </c>
      <c r="I29" s="49"/>
      <c r="J29" s="44"/>
      <c r="K29" s="44"/>
      <c r="L29" s="44"/>
      <c r="M29" s="44"/>
      <c r="N29" s="44" t="e">
        <f>(Table2[[#This Row],[Crest_Elevation]]-Table2[[#This Row],[Toe_Elevation]])/(Table2[[#This Row],[Crest Elevation X]]-Table2[[#This Row],[Toe Elevation X ]])</f>
        <v>#DIV/0!</v>
      </c>
      <c r="O29" s="44"/>
      <c r="P29" s="44"/>
      <c r="Q29" s="44"/>
      <c r="R29" s="44"/>
      <c r="S29" s="44"/>
      <c r="T29" s="44"/>
      <c r="U29" s="44"/>
      <c r="V29" s="44"/>
      <c r="W29" s="49" t="s">
        <v>143</v>
      </c>
      <c r="X29" s="44"/>
      <c r="Y29" s="46"/>
      <c r="Z29" s="100"/>
      <c r="AA29" s="45"/>
    </row>
    <row r="30" spans="1:27" ht="17.100000000000001" customHeight="1">
      <c r="A30" s="49">
        <v>11</v>
      </c>
      <c r="B30" s="49">
        <v>10300</v>
      </c>
      <c r="C30" s="49" t="s">
        <v>129</v>
      </c>
      <c r="D30" s="49" t="s">
        <v>135</v>
      </c>
      <c r="E30" s="49">
        <v>7.7487389424400002</v>
      </c>
      <c r="F30" s="103">
        <v>8.32</v>
      </c>
      <c r="G30" s="103">
        <v>0</v>
      </c>
      <c r="H30" s="49" t="s">
        <v>138</v>
      </c>
      <c r="I30" s="49"/>
      <c r="J30" s="44"/>
      <c r="K30" s="44"/>
      <c r="L30" s="44"/>
      <c r="M30" s="44"/>
      <c r="N30" s="44" t="e">
        <f>(Table2[[#This Row],[Crest_Elevation]]-Table2[[#This Row],[Toe_Elevation]])/(Table2[[#This Row],[Crest Elevation X]]-Table2[[#This Row],[Toe Elevation X ]])</f>
        <v>#DIV/0!</v>
      </c>
      <c r="O30" s="44"/>
      <c r="P30" s="44"/>
      <c r="Q30" s="44"/>
      <c r="R30" s="44"/>
      <c r="S30" s="44"/>
      <c r="T30" s="44"/>
      <c r="U30" s="44"/>
      <c r="V30" s="44"/>
      <c r="W30" s="49" t="s">
        <v>143</v>
      </c>
      <c r="X30" s="44"/>
      <c r="Y30" s="46"/>
      <c r="Z30" s="100"/>
      <c r="AA30" s="45"/>
    </row>
    <row r="31" spans="1:27" ht="17.100000000000001" customHeight="1">
      <c r="A31" s="49">
        <v>12</v>
      </c>
      <c r="B31" s="49">
        <v>10310</v>
      </c>
      <c r="C31" s="49" t="s">
        <v>129</v>
      </c>
      <c r="D31" s="49" t="s">
        <v>135</v>
      </c>
      <c r="E31" s="49">
        <v>7.6956851227899996</v>
      </c>
      <c r="F31" s="103">
        <v>7.43</v>
      </c>
      <c r="G31" s="103">
        <v>0</v>
      </c>
      <c r="H31" s="49" t="s">
        <v>138</v>
      </c>
      <c r="I31" s="49"/>
      <c r="J31" s="44"/>
      <c r="K31" s="44"/>
      <c r="L31" s="44"/>
      <c r="M31" s="44"/>
      <c r="N31" s="44" t="e">
        <f>(Table2[[#This Row],[Crest_Elevation]]-Table2[[#This Row],[Toe_Elevation]])/(Table2[[#This Row],[Crest Elevation X]]-Table2[[#This Row],[Toe Elevation X ]])</f>
        <v>#DIV/0!</v>
      </c>
      <c r="O31" s="44"/>
      <c r="P31" s="44"/>
      <c r="Q31" s="44"/>
      <c r="R31" s="44"/>
      <c r="S31" s="44"/>
      <c r="T31" s="44"/>
      <c r="U31" s="44"/>
      <c r="V31" s="44"/>
      <c r="W31" s="49" t="s">
        <v>144</v>
      </c>
      <c r="X31" s="44"/>
      <c r="Y31" s="46"/>
      <c r="Z31" s="100"/>
      <c r="AA31" s="45"/>
    </row>
    <row r="32" spans="1:27" ht="17.100000000000001" customHeight="1">
      <c r="A32" s="49"/>
      <c r="B32" s="49">
        <v>10320</v>
      </c>
      <c r="C32" s="49" t="s">
        <v>129</v>
      </c>
      <c r="D32" s="49" t="s">
        <v>135</v>
      </c>
      <c r="E32" s="49">
        <v>7.6919648932199998</v>
      </c>
      <c r="F32" s="103">
        <v>7.8</v>
      </c>
      <c r="G32" s="103">
        <v>0</v>
      </c>
      <c r="H32" s="49" t="s">
        <v>138</v>
      </c>
      <c r="I32" s="49"/>
      <c r="J32" s="44"/>
      <c r="K32" s="44"/>
      <c r="L32" s="44"/>
      <c r="M32" s="44"/>
      <c r="N32" s="44" t="e">
        <f>(Table2[[#This Row],[Crest_Elevation]]-Table2[[#This Row],[Toe_Elevation]])/(Table2[[#This Row],[Crest Elevation X]]-Table2[[#This Row],[Toe Elevation X ]])</f>
        <v>#DIV/0!</v>
      </c>
      <c r="O32" s="44"/>
      <c r="P32" s="44"/>
      <c r="Q32" s="44"/>
      <c r="R32" s="44"/>
      <c r="S32" s="44"/>
      <c r="T32" s="44"/>
      <c r="U32" s="44"/>
      <c r="V32" s="44"/>
      <c r="W32" s="49" t="s">
        <v>145</v>
      </c>
      <c r="X32" s="44"/>
      <c r="Y32" s="46"/>
      <c r="Z32" s="100"/>
      <c r="AA32" s="45"/>
    </row>
    <row r="33" spans="1:27" ht="17.100000000000001" customHeight="1">
      <c r="A33" s="49"/>
      <c r="B33" s="49">
        <v>10330</v>
      </c>
      <c r="C33" s="49" t="s">
        <v>129</v>
      </c>
      <c r="D33" s="49" t="s">
        <v>135</v>
      </c>
      <c r="E33" s="49">
        <v>7.6589664921700003</v>
      </c>
      <c r="F33" s="103">
        <v>7.92</v>
      </c>
      <c r="G33" s="103">
        <v>0</v>
      </c>
      <c r="H33" s="49" t="s">
        <v>138</v>
      </c>
      <c r="I33" s="49"/>
      <c r="J33" s="44"/>
      <c r="K33" s="44"/>
      <c r="L33" s="44"/>
      <c r="M33" s="44"/>
      <c r="N33" s="44" t="e">
        <f>(Table2[[#This Row],[Crest_Elevation]]-Table2[[#This Row],[Toe_Elevation]])/(Table2[[#This Row],[Crest Elevation X]]-Table2[[#This Row],[Toe Elevation X ]])</f>
        <v>#DIV/0!</v>
      </c>
      <c r="O33" s="44"/>
      <c r="P33" s="44"/>
      <c r="Q33" s="44"/>
      <c r="R33" s="44"/>
      <c r="S33" s="44"/>
      <c r="T33" s="44"/>
      <c r="U33" s="44"/>
      <c r="V33" s="44"/>
      <c r="W33" s="49" t="s">
        <v>145</v>
      </c>
      <c r="X33" s="44"/>
      <c r="Y33" s="46"/>
      <c r="Z33" s="100"/>
      <c r="AA33" s="45"/>
    </row>
    <row r="34" spans="1:27" ht="17.100000000000001" customHeight="1">
      <c r="A34" s="49">
        <v>13</v>
      </c>
      <c r="B34" s="49">
        <v>10340</v>
      </c>
      <c r="C34" s="49" t="s">
        <v>129</v>
      </c>
      <c r="D34" s="49" t="s">
        <v>135</v>
      </c>
      <c r="E34" s="49">
        <v>7.7104769186600004</v>
      </c>
      <c r="F34" s="103">
        <v>8.26</v>
      </c>
      <c r="G34" s="103">
        <v>0</v>
      </c>
      <c r="H34" s="49" t="s">
        <v>138</v>
      </c>
      <c r="I34" s="49"/>
      <c r="J34" s="44"/>
      <c r="K34" s="44"/>
      <c r="L34" s="44"/>
      <c r="M34" s="44"/>
      <c r="N34" s="44" t="e">
        <f>(Table2[[#This Row],[Crest_Elevation]]-Table2[[#This Row],[Toe_Elevation]])/(Table2[[#This Row],[Crest Elevation X]]-Table2[[#This Row],[Toe Elevation X ]])</f>
        <v>#DIV/0!</v>
      </c>
      <c r="O34" s="44"/>
      <c r="P34" s="44"/>
      <c r="Q34" s="44"/>
      <c r="R34" s="44"/>
      <c r="S34" s="44"/>
      <c r="T34" s="44"/>
      <c r="U34" s="44"/>
      <c r="V34" s="44"/>
      <c r="W34" s="49" t="s">
        <v>143</v>
      </c>
      <c r="X34" s="44"/>
      <c r="Y34" s="46"/>
      <c r="Z34" s="100"/>
      <c r="AA34" s="45"/>
    </row>
    <row r="35" spans="1:27" ht="17.100000000000001" customHeight="1">
      <c r="A35" s="49"/>
      <c r="B35" s="49">
        <v>10350</v>
      </c>
      <c r="C35" s="49" t="s">
        <v>129</v>
      </c>
      <c r="D35" s="49" t="s">
        <v>135</v>
      </c>
      <c r="E35" s="49">
        <v>7.7967564900499999</v>
      </c>
      <c r="F35" s="103">
        <v>8.35</v>
      </c>
      <c r="G35" s="103">
        <v>0</v>
      </c>
      <c r="H35" s="49" t="s">
        <v>138</v>
      </c>
      <c r="I35" s="49"/>
      <c r="J35" s="44"/>
      <c r="K35" s="44"/>
      <c r="L35" s="44"/>
      <c r="M35" s="44"/>
      <c r="N35" s="44" t="e">
        <f>(Table2[[#This Row],[Crest_Elevation]]-Table2[[#This Row],[Toe_Elevation]])/(Table2[[#This Row],[Crest Elevation X]]-Table2[[#This Row],[Toe Elevation X ]])</f>
        <v>#DIV/0!</v>
      </c>
      <c r="O35" s="44"/>
      <c r="P35" s="44"/>
      <c r="Q35" s="44"/>
      <c r="R35" s="44"/>
      <c r="S35" s="44"/>
      <c r="T35" s="44"/>
      <c r="U35" s="44"/>
      <c r="V35" s="44"/>
      <c r="W35" s="49" t="s">
        <v>143</v>
      </c>
      <c r="X35" s="44"/>
      <c r="Y35" s="46"/>
      <c r="Z35" s="100"/>
      <c r="AA35" s="45"/>
    </row>
    <row r="36" spans="1:27" ht="17.100000000000001" customHeight="1">
      <c r="A36" s="49"/>
      <c r="B36" s="49">
        <v>10360</v>
      </c>
      <c r="C36" s="49" t="s">
        <v>129</v>
      </c>
      <c r="D36" s="49" t="s">
        <v>135</v>
      </c>
      <c r="E36" s="49">
        <v>7.8461517380299997</v>
      </c>
      <c r="F36" s="103">
        <v>8.4600000000000009</v>
      </c>
      <c r="G36" s="103">
        <v>0</v>
      </c>
      <c r="H36" s="49" t="s">
        <v>138</v>
      </c>
      <c r="I36" s="49"/>
      <c r="J36" s="44"/>
      <c r="K36" s="44"/>
      <c r="L36" s="44"/>
      <c r="M36" s="44"/>
      <c r="N36" s="44" t="e">
        <f>(Table2[[#This Row],[Crest_Elevation]]-Table2[[#This Row],[Toe_Elevation]])/(Table2[[#This Row],[Crest Elevation X]]-Table2[[#This Row],[Toe Elevation X ]])</f>
        <v>#DIV/0!</v>
      </c>
      <c r="O36" s="44"/>
      <c r="P36" s="44"/>
      <c r="Q36" s="44"/>
      <c r="R36" s="44"/>
      <c r="S36" s="44"/>
      <c r="T36" s="44"/>
      <c r="U36" s="44"/>
      <c r="V36" s="44"/>
      <c r="W36" s="49" t="s">
        <v>143</v>
      </c>
      <c r="X36" s="44"/>
      <c r="Y36" s="46"/>
      <c r="Z36" s="100"/>
      <c r="AA36" s="45"/>
    </row>
    <row r="37" spans="1:27" ht="17.100000000000001" customHeight="1">
      <c r="A37" s="49">
        <v>14</v>
      </c>
      <c r="B37" s="49">
        <v>10370</v>
      </c>
      <c r="C37" s="49" t="s">
        <v>129</v>
      </c>
      <c r="D37" s="49" t="s">
        <v>135</v>
      </c>
      <c r="E37" s="49">
        <v>7.8538653366800002</v>
      </c>
      <c r="F37" s="103">
        <v>8.4600000000000009</v>
      </c>
      <c r="G37" s="103">
        <v>0</v>
      </c>
      <c r="H37" s="49" t="s">
        <v>138</v>
      </c>
      <c r="I37" s="49"/>
      <c r="J37" s="44"/>
      <c r="K37" s="44"/>
      <c r="L37" s="44"/>
      <c r="M37" s="44"/>
      <c r="N37" s="44" t="e">
        <f>(Table2[[#This Row],[Crest_Elevation]]-Table2[[#This Row],[Toe_Elevation]])/(Table2[[#This Row],[Crest Elevation X]]-Table2[[#This Row],[Toe Elevation X ]])</f>
        <v>#DIV/0!</v>
      </c>
      <c r="O37" s="44"/>
      <c r="P37" s="44"/>
      <c r="Q37" s="44"/>
      <c r="R37" s="44"/>
      <c r="S37" s="44"/>
      <c r="T37" s="44"/>
      <c r="U37" s="44"/>
      <c r="V37" s="44"/>
      <c r="W37" s="49" t="s">
        <v>143</v>
      </c>
      <c r="X37" s="44"/>
      <c r="Y37" s="45"/>
      <c r="Z37" s="100"/>
      <c r="AA37" s="45"/>
    </row>
    <row r="38" spans="1:27" ht="17.100000000000001" customHeight="1">
      <c r="A38" s="49"/>
      <c r="B38" s="49">
        <v>10380</v>
      </c>
      <c r="C38" s="49" t="s">
        <v>5</v>
      </c>
      <c r="D38" s="49" t="s">
        <v>135</v>
      </c>
      <c r="E38" s="50">
        <v>7.8625103969600003</v>
      </c>
      <c r="F38" s="103">
        <v>8.39</v>
      </c>
      <c r="G38" s="103">
        <v>4.0245759999999997</v>
      </c>
      <c r="H38" s="49" t="s">
        <v>138</v>
      </c>
      <c r="I38" s="53">
        <f>Table2[[#This Row],[GF_SWEL]]+Table2[[#This Row],[2%_Runup]]</f>
        <v>11.887086396960001</v>
      </c>
      <c r="J38" s="44">
        <v>9.8000000000000007</v>
      </c>
      <c r="K38" s="44">
        <v>355.83</v>
      </c>
      <c r="L38" s="44">
        <v>3.58</v>
      </c>
      <c r="M38" s="44">
        <v>65.180000000000007</v>
      </c>
      <c r="N38" s="44">
        <f>(Table2[[#This Row],[Crest_Elevation]]-Table2[[#This Row],[Toe_Elevation]])/(Table2[[#This Row],[Crest Elevation X]]-Table2[[#This Row],[Toe Elevation X ]])</f>
        <v>2.1400309650782733E-2</v>
      </c>
      <c r="O38" s="44">
        <v>2.8</v>
      </c>
      <c r="P38" s="44">
        <v>3.77</v>
      </c>
      <c r="Q38" s="44">
        <v>11.73</v>
      </c>
      <c r="R38" s="44"/>
      <c r="S38" s="44"/>
      <c r="T38" s="44"/>
      <c r="U38" s="44"/>
      <c r="V38" s="44"/>
      <c r="W38" s="49" t="s">
        <v>143</v>
      </c>
      <c r="X38" s="44" t="s">
        <v>143</v>
      </c>
      <c r="Y38" s="112" t="s">
        <v>540</v>
      </c>
      <c r="Z38" s="100">
        <v>2.9282055599282589E-5</v>
      </c>
      <c r="AA38" s="45"/>
    </row>
    <row r="39" spans="1:27" ht="17.100000000000001" customHeight="1">
      <c r="A39" s="49">
        <v>15</v>
      </c>
      <c r="B39" s="49">
        <v>10390</v>
      </c>
      <c r="C39" s="49" t="s">
        <v>129</v>
      </c>
      <c r="D39" s="49" t="s">
        <v>135</v>
      </c>
      <c r="E39" s="49">
        <v>7.8602740926100001</v>
      </c>
      <c r="F39" s="103">
        <v>8.44</v>
      </c>
      <c r="G39" s="103">
        <v>0</v>
      </c>
      <c r="H39" s="49" t="s">
        <v>138</v>
      </c>
      <c r="I39" s="49"/>
      <c r="J39" s="44"/>
      <c r="K39" s="44"/>
      <c r="L39" s="44"/>
      <c r="M39" s="44"/>
      <c r="N39" s="44" t="e">
        <f>(Table2[[#This Row],[Crest_Elevation]]-Table2[[#This Row],[Toe_Elevation]])/(Table2[[#This Row],[Crest Elevation X]]-Table2[[#This Row],[Toe Elevation X ]])</f>
        <v>#DIV/0!</v>
      </c>
      <c r="O39" s="44"/>
      <c r="P39" s="44"/>
      <c r="Q39" s="44"/>
      <c r="R39" s="44"/>
      <c r="S39" s="44"/>
      <c r="T39" s="44"/>
      <c r="U39" s="44"/>
      <c r="V39" s="44"/>
      <c r="W39" s="49" t="s">
        <v>143</v>
      </c>
      <c r="X39" s="44"/>
      <c r="Y39" s="45"/>
      <c r="Z39" s="100"/>
      <c r="AA39" s="45"/>
    </row>
    <row r="40" spans="1:27" ht="17.100000000000001" customHeight="1">
      <c r="A40" s="49"/>
      <c r="B40" s="49">
        <v>10400</v>
      </c>
      <c r="C40" s="49" t="s">
        <v>129</v>
      </c>
      <c r="D40" s="49" t="s">
        <v>135</v>
      </c>
      <c r="E40" s="49">
        <v>7.8546496958800001</v>
      </c>
      <c r="F40" s="103">
        <v>8.4</v>
      </c>
      <c r="G40" s="103">
        <v>0</v>
      </c>
      <c r="H40" s="49" t="s">
        <v>138</v>
      </c>
      <c r="I40" s="49"/>
      <c r="J40" s="44"/>
      <c r="K40" s="44"/>
      <c r="L40" s="44"/>
      <c r="M40" s="44"/>
      <c r="N40" s="44" t="e">
        <f>(Table2[[#This Row],[Crest_Elevation]]-Table2[[#This Row],[Toe_Elevation]])/(Table2[[#This Row],[Crest Elevation X]]-Table2[[#This Row],[Toe Elevation X ]])</f>
        <v>#DIV/0!</v>
      </c>
      <c r="O40" s="44"/>
      <c r="P40" s="44"/>
      <c r="Q40" s="44"/>
      <c r="R40" s="44"/>
      <c r="S40" s="44"/>
      <c r="T40" s="44"/>
      <c r="U40" s="44"/>
      <c r="V40" s="44"/>
      <c r="W40" s="49" t="s">
        <v>143</v>
      </c>
      <c r="X40" s="44"/>
      <c r="Y40" s="45"/>
      <c r="Z40" s="100"/>
      <c r="AA40" s="45"/>
    </row>
    <row r="41" spans="1:27" ht="17.100000000000001" customHeight="1">
      <c r="A41" s="49"/>
      <c r="B41" s="49">
        <v>10410</v>
      </c>
      <c r="C41" s="49" t="s">
        <v>129</v>
      </c>
      <c r="D41" s="49" t="s">
        <v>135</v>
      </c>
      <c r="E41" s="49">
        <v>7.8326752304399996</v>
      </c>
      <c r="F41" s="103">
        <v>8.31</v>
      </c>
      <c r="G41" s="103">
        <v>0</v>
      </c>
      <c r="H41" s="49" t="s">
        <v>138</v>
      </c>
      <c r="I41" s="49"/>
      <c r="J41" s="44"/>
      <c r="K41" s="44"/>
      <c r="L41" s="44"/>
      <c r="M41" s="44"/>
      <c r="N41" s="44" t="e">
        <f>(Table2[[#This Row],[Crest_Elevation]]-Table2[[#This Row],[Toe_Elevation]])/(Table2[[#This Row],[Crest Elevation X]]-Table2[[#This Row],[Toe Elevation X ]])</f>
        <v>#DIV/0!</v>
      </c>
      <c r="O41" s="44"/>
      <c r="P41" s="44"/>
      <c r="Q41" s="44"/>
      <c r="R41" s="44"/>
      <c r="S41" s="44"/>
      <c r="T41" s="44"/>
      <c r="U41" s="44"/>
      <c r="V41" s="44"/>
      <c r="W41" s="49" t="s">
        <v>143</v>
      </c>
      <c r="X41" s="44"/>
      <c r="Y41" s="45"/>
      <c r="Z41" s="100"/>
      <c r="AA41" s="45"/>
    </row>
    <row r="42" spans="1:27" ht="17.100000000000001" customHeight="1">
      <c r="A42" s="49">
        <v>16</v>
      </c>
      <c r="B42" s="49">
        <v>10420</v>
      </c>
      <c r="C42" s="49" t="s">
        <v>129</v>
      </c>
      <c r="D42" s="49" t="s">
        <v>135</v>
      </c>
      <c r="E42" s="49">
        <v>7.8203776016699997</v>
      </c>
      <c r="F42" s="103">
        <v>8.31</v>
      </c>
      <c r="G42" s="103">
        <v>0</v>
      </c>
      <c r="H42" s="49" t="s">
        <v>138</v>
      </c>
      <c r="I42" s="49"/>
      <c r="J42" s="44"/>
      <c r="K42" s="44"/>
      <c r="L42" s="44"/>
      <c r="M42" s="44"/>
      <c r="N42" s="44" t="e">
        <f>(Table2[[#This Row],[Crest_Elevation]]-Table2[[#This Row],[Toe_Elevation]])/(Table2[[#This Row],[Crest Elevation X]]-Table2[[#This Row],[Toe Elevation X ]])</f>
        <v>#DIV/0!</v>
      </c>
      <c r="O42" s="44"/>
      <c r="P42" s="44"/>
      <c r="Q42" s="44"/>
      <c r="R42" s="44"/>
      <c r="S42" s="44"/>
      <c r="T42" s="44"/>
      <c r="U42" s="44"/>
      <c r="V42" s="44"/>
      <c r="W42" s="49" t="s">
        <v>143</v>
      </c>
      <c r="X42" s="44"/>
      <c r="Y42" s="45"/>
      <c r="Z42" s="100"/>
      <c r="AA42" s="45"/>
    </row>
    <row r="43" spans="1:27" ht="17.100000000000001" customHeight="1">
      <c r="A43" s="49"/>
      <c r="B43" s="49">
        <v>10430</v>
      </c>
      <c r="C43" s="49" t="s">
        <v>129</v>
      </c>
      <c r="D43" s="49" t="s">
        <v>135</v>
      </c>
      <c r="E43" s="49">
        <v>7.7952010360199999</v>
      </c>
      <c r="F43" s="103">
        <v>8.34</v>
      </c>
      <c r="G43" s="103">
        <v>0</v>
      </c>
      <c r="H43" s="49" t="s">
        <v>138</v>
      </c>
      <c r="I43" s="49"/>
      <c r="J43" s="44"/>
      <c r="K43" s="44"/>
      <c r="L43" s="44"/>
      <c r="M43" s="44"/>
      <c r="N43" s="44" t="e">
        <f>(Table2[[#This Row],[Crest_Elevation]]-Table2[[#This Row],[Toe_Elevation]])/(Table2[[#This Row],[Crest Elevation X]]-Table2[[#This Row],[Toe Elevation X ]])</f>
        <v>#DIV/0!</v>
      </c>
      <c r="O43" s="44"/>
      <c r="P43" s="44"/>
      <c r="Q43" s="44"/>
      <c r="R43" s="44"/>
      <c r="S43" s="44"/>
      <c r="T43" s="44"/>
      <c r="U43" s="44"/>
      <c r="V43" s="44"/>
      <c r="W43" s="49" t="s">
        <v>143</v>
      </c>
      <c r="X43" s="44"/>
      <c r="Y43" s="45"/>
      <c r="Z43" s="100"/>
      <c r="AA43" s="45"/>
    </row>
    <row r="44" spans="1:27" ht="17.100000000000001" customHeight="1">
      <c r="A44" s="49"/>
      <c r="B44" s="49">
        <v>10440</v>
      </c>
      <c r="C44" s="49" t="s">
        <v>129</v>
      </c>
      <c r="D44" s="49" t="s">
        <v>135</v>
      </c>
      <c r="E44" s="49">
        <v>7.72078276392</v>
      </c>
      <c r="F44" s="103">
        <v>8</v>
      </c>
      <c r="G44" s="103">
        <v>0</v>
      </c>
      <c r="H44" s="49"/>
      <c r="I44" s="49"/>
      <c r="J44" s="44"/>
      <c r="K44" s="44"/>
      <c r="L44" s="44"/>
      <c r="M44" s="44"/>
      <c r="N44" s="44" t="e">
        <f>(Table2[[#This Row],[Crest_Elevation]]-Table2[[#This Row],[Toe_Elevation]])/(Table2[[#This Row],[Crest Elevation X]]-Table2[[#This Row],[Toe Elevation X ]])</f>
        <v>#DIV/0!</v>
      </c>
      <c r="O44" s="44"/>
      <c r="P44" s="44"/>
      <c r="Q44" s="44"/>
      <c r="R44" s="44"/>
      <c r="S44" s="44"/>
      <c r="T44" s="44"/>
      <c r="U44" s="44"/>
      <c r="V44" s="45"/>
      <c r="W44" s="49" t="s">
        <v>145</v>
      </c>
      <c r="X44" s="44"/>
      <c r="Y44" s="46"/>
      <c r="Z44" s="100"/>
      <c r="AA44" s="45"/>
    </row>
    <row r="45" spans="1:27" ht="17.100000000000001" customHeight="1">
      <c r="A45" s="49"/>
      <c r="B45" s="49">
        <v>10450</v>
      </c>
      <c r="C45" s="49" t="s">
        <v>129</v>
      </c>
      <c r="D45" s="49" t="s">
        <v>135</v>
      </c>
      <c r="E45" s="49">
        <v>6.67326278057</v>
      </c>
      <c r="F45" s="103">
        <v>6.66</v>
      </c>
      <c r="G45" s="103">
        <v>0</v>
      </c>
      <c r="H45" s="49"/>
      <c r="I45" s="49"/>
      <c r="J45" s="44"/>
      <c r="K45" s="44"/>
      <c r="L45" s="44"/>
      <c r="M45" s="44"/>
      <c r="N45" s="44" t="e">
        <f>(Table2[[#This Row],[Crest_Elevation]]-Table2[[#This Row],[Toe_Elevation]])/(Table2[[#This Row],[Crest Elevation X]]-Table2[[#This Row],[Toe Elevation X ]])</f>
        <v>#DIV/0!</v>
      </c>
      <c r="O45" s="44"/>
      <c r="P45" s="44"/>
      <c r="Q45" s="44"/>
      <c r="R45" s="44"/>
      <c r="S45" s="44"/>
      <c r="T45" s="44"/>
      <c r="U45" s="44"/>
      <c r="V45" s="44"/>
      <c r="W45" s="49" t="s">
        <v>146</v>
      </c>
      <c r="X45" s="44"/>
      <c r="Y45" s="45"/>
      <c r="Z45" s="100"/>
      <c r="AA45" s="45"/>
    </row>
    <row r="46" spans="1:27" ht="17.100000000000001" customHeight="1">
      <c r="A46" s="49">
        <v>17</v>
      </c>
      <c r="B46" s="49">
        <v>10460</v>
      </c>
      <c r="C46" s="49" t="s">
        <v>129</v>
      </c>
      <c r="D46" s="49" t="s">
        <v>135</v>
      </c>
      <c r="E46" s="49">
        <v>6.6263054273000002</v>
      </c>
      <c r="F46" s="103">
        <v>6.76</v>
      </c>
      <c r="G46" s="103">
        <v>0</v>
      </c>
      <c r="H46" s="49"/>
      <c r="I46" s="49"/>
      <c r="J46" s="44"/>
      <c r="K46" s="44"/>
      <c r="L46" s="44"/>
      <c r="M46" s="44"/>
      <c r="N46" s="44" t="e">
        <f>(Table2[[#This Row],[Crest_Elevation]]-Table2[[#This Row],[Toe_Elevation]])/(Table2[[#This Row],[Crest Elevation X]]-Table2[[#This Row],[Toe Elevation X ]])</f>
        <v>#DIV/0!</v>
      </c>
      <c r="O46" s="44"/>
      <c r="P46" s="44"/>
      <c r="Q46" s="44"/>
      <c r="R46" s="44"/>
      <c r="S46" s="44"/>
      <c r="T46" s="44"/>
      <c r="U46" s="44"/>
      <c r="V46" s="44"/>
      <c r="W46" s="49" t="s">
        <v>147</v>
      </c>
      <c r="X46" s="44"/>
      <c r="Y46" s="45"/>
      <c r="Z46" s="100"/>
      <c r="AA46" s="45"/>
    </row>
    <row r="47" spans="1:27" ht="17.100000000000001" customHeight="1">
      <c r="A47" s="49"/>
      <c r="B47" s="49">
        <v>10470</v>
      </c>
      <c r="C47" s="49" t="s">
        <v>129</v>
      </c>
      <c r="D47" s="49" t="s">
        <v>135</v>
      </c>
      <c r="E47" s="49">
        <v>6.7584897683399996</v>
      </c>
      <c r="F47" s="103">
        <v>6.92</v>
      </c>
      <c r="G47" s="103">
        <v>0</v>
      </c>
      <c r="H47" s="49" t="s">
        <v>138</v>
      </c>
      <c r="I47" s="49"/>
      <c r="J47" s="44"/>
      <c r="K47" s="44"/>
      <c r="L47" s="44"/>
      <c r="M47" s="44"/>
      <c r="N47" s="44" t="e">
        <f>(Table2[[#This Row],[Crest_Elevation]]-Table2[[#This Row],[Toe_Elevation]])/(Table2[[#This Row],[Crest Elevation X]]-Table2[[#This Row],[Toe Elevation X ]])</f>
        <v>#DIV/0!</v>
      </c>
      <c r="O47" s="44"/>
      <c r="P47" s="44"/>
      <c r="Q47" s="44"/>
      <c r="R47" s="44"/>
      <c r="S47" s="44"/>
      <c r="T47" s="44"/>
      <c r="U47" s="44"/>
      <c r="V47" s="44"/>
      <c r="W47" s="49" t="s">
        <v>144</v>
      </c>
      <c r="X47" s="44"/>
      <c r="Y47" s="45"/>
      <c r="Z47" s="100"/>
      <c r="AA47" s="45"/>
    </row>
    <row r="48" spans="1:27" ht="17.100000000000001" customHeight="1">
      <c r="A48" s="49">
        <v>18</v>
      </c>
      <c r="B48" s="49">
        <v>10480</v>
      </c>
      <c r="C48" s="49" t="s">
        <v>129</v>
      </c>
      <c r="D48" s="49" t="s">
        <v>135</v>
      </c>
      <c r="E48" s="49">
        <v>6.8880149591200004</v>
      </c>
      <c r="F48" s="103">
        <v>7.13</v>
      </c>
      <c r="G48" s="103">
        <v>0</v>
      </c>
      <c r="H48" s="49"/>
      <c r="I48" s="49"/>
      <c r="J48" s="44"/>
      <c r="K48" s="44"/>
      <c r="L48" s="44"/>
      <c r="M48" s="44"/>
      <c r="N48" s="44" t="e">
        <f>(Table2[[#This Row],[Crest_Elevation]]-Table2[[#This Row],[Toe_Elevation]])/(Table2[[#This Row],[Crest Elevation X]]-Table2[[#This Row],[Toe Elevation X ]])</f>
        <v>#DIV/0!</v>
      </c>
      <c r="O48" s="44"/>
      <c r="P48" s="44"/>
      <c r="Q48" s="44"/>
      <c r="R48" s="44"/>
      <c r="S48" s="44"/>
      <c r="T48" s="44"/>
      <c r="U48" s="44"/>
      <c r="V48" s="44"/>
      <c r="W48" s="49" t="s">
        <v>144</v>
      </c>
      <c r="X48" s="44"/>
      <c r="Y48" s="45"/>
      <c r="Z48" s="100"/>
      <c r="AA48" s="45"/>
    </row>
    <row r="49" spans="1:27" ht="17.100000000000001" customHeight="1">
      <c r="A49" s="49">
        <v>57</v>
      </c>
      <c r="B49" s="49">
        <v>10486</v>
      </c>
      <c r="C49" s="49" t="s">
        <v>129</v>
      </c>
      <c r="D49" s="49" t="s">
        <v>135</v>
      </c>
      <c r="E49" s="49">
        <v>7.5957657663299996</v>
      </c>
      <c r="F49" s="103">
        <v>8</v>
      </c>
      <c r="G49" s="103">
        <v>0</v>
      </c>
      <c r="H49" s="49" t="s">
        <v>138</v>
      </c>
      <c r="I49" s="49"/>
      <c r="J49" s="44"/>
      <c r="K49" s="44"/>
      <c r="L49" s="44"/>
      <c r="M49" s="44"/>
      <c r="N49" s="44" t="e">
        <f>(Table2[[#This Row],[Crest_Elevation]]-Table2[[#This Row],[Toe_Elevation]])/(Table2[[#This Row],[Crest Elevation X]]-Table2[[#This Row],[Toe Elevation X ]])</f>
        <v>#DIV/0!</v>
      </c>
      <c r="O49" s="44"/>
      <c r="P49" s="44"/>
      <c r="Q49" s="44"/>
      <c r="R49" s="44"/>
      <c r="S49" s="44"/>
      <c r="T49" s="44"/>
      <c r="U49" s="44"/>
      <c r="V49" s="44"/>
      <c r="W49" s="49" t="s">
        <v>145</v>
      </c>
      <c r="X49" s="44"/>
      <c r="Y49" s="45"/>
      <c r="Z49" s="100"/>
      <c r="AA49" s="45"/>
    </row>
    <row r="50" spans="1:27" ht="17.100000000000001" customHeight="1">
      <c r="A50" s="49"/>
      <c r="B50" s="49">
        <v>10490</v>
      </c>
      <c r="C50" s="49" t="s">
        <v>129</v>
      </c>
      <c r="D50" s="49" t="s">
        <v>135</v>
      </c>
      <c r="E50" s="49">
        <v>7.1471689344699998</v>
      </c>
      <c r="F50" s="103">
        <v>7.34</v>
      </c>
      <c r="G50" s="103">
        <v>0</v>
      </c>
      <c r="H50" s="49"/>
      <c r="I50" s="49"/>
      <c r="J50" s="44"/>
      <c r="K50" s="44"/>
      <c r="L50" s="44"/>
      <c r="M50" s="44"/>
      <c r="N50" s="44" t="e">
        <f>(Table2[[#This Row],[Crest_Elevation]]-Table2[[#This Row],[Toe_Elevation]])/(Table2[[#This Row],[Crest Elevation X]]-Table2[[#This Row],[Toe Elevation X ]])</f>
        <v>#DIV/0!</v>
      </c>
      <c r="O50" s="44"/>
      <c r="P50" s="44"/>
      <c r="Q50" s="44"/>
      <c r="R50" s="44"/>
      <c r="S50" s="44"/>
      <c r="T50" s="44"/>
      <c r="U50" s="44"/>
      <c r="V50" s="44"/>
      <c r="W50" s="49" t="s">
        <v>144</v>
      </c>
      <c r="X50" s="44"/>
      <c r="Y50" s="45"/>
      <c r="Z50" s="100"/>
      <c r="AA50" s="45"/>
    </row>
    <row r="51" spans="1:27" ht="17.100000000000001" customHeight="1">
      <c r="A51" s="49"/>
      <c r="B51" s="49">
        <v>10500</v>
      </c>
      <c r="C51" s="49" t="s">
        <v>129</v>
      </c>
      <c r="D51" s="49" t="s">
        <v>135</v>
      </c>
      <c r="E51" s="49">
        <v>7.69087679126</v>
      </c>
      <c r="F51" s="103">
        <v>7.48</v>
      </c>
      <c r="G51" s="103">
        <v>0</v>
      </c>
      <c r="H51" s="49"/>
      <c r="I51" s="49"/>
      <c r="J51" s="44"/>
      <c r="K51" s="44"/>
      <c r="L51" s="44"/>
      <c r="M51" s="44"/>
      <c r="N51" s="44" t="e">
        <f>(Table2[[#This Row],[Crest_Elevation]]-Table2[[#This Row],[Toe_Elevation]])/(Table2[[#This Row],[Crest Elevation X]]-Table2[[#This Row],[Toe Elevation X ]])</f>
        <v>#DIV/0!</v>
      </c>
      <c r="O51" s="44"/>
      <c r="P51" s="44"/>
      <c r="Q51" s="44"/>
      <c r="R51" s="44"/>
      <c r="S51" s="44"/>
      <c r="T51" s="44"/>
      <c r="U51" s="44"/>
      <c r="V51" s="44"/>
      <c r="W51" s="49" t="s">
        <v>145</v>
      </c>
      <c r="X51" s="44"/>
      <c r="Y51" s="45"/>
      <c r="Z51" s="100"/>
      <c r="AA51" s="45"/>
    </row>
    <row r="52" spans="1:27" ht="17.100000000000001" customHeight="1">
      <c r="A52" s="49">
        <v>19</v>
      </c>
      <c r="B52" s="49">
        <v>10510</v>
      </c>
      <c r="C52" s="49" t="s">
        <v>129</v>
      </c>
      <c r="D52" s="49" t="s">
        <v>135</v>
      </c>
      <c r="E52" s="49">
        <v>7.6854063109000004</v>
      </c>
      <c r="F52" s="103">
        <v>7.6</v>
      </c>
      <c r="G52" s="103">
        <v>0</v>
      </c>
      <c r="H52" s="49"/>
      <c r="I52" s="49"/>
      <c r="J52" s="44"/>
      <c r="K52" s="44"/>
      <c r="L52" s="44"/>
      <c r="M52" s="44"/>
      <c r="N52" s="44" t="e">
        <f>(Table2[[#This Row],[Crest_Elevation]]-Table2[[#This Row],[Toe_Elevation]])/(Table2[[#This Row],[Crest Elevation X]]-Table2[[#This Row],[Toe Elevation X ]])</f>
        <v>#DIV/0!</v>
      </c>
      <c r="O52" s="44"/>
      <c r="P52" s="44"/>
      <c r="Q52" s="44"/>
      <c r="R52" s="44"/>
      <c r="S52" s="44"/>
      <c r="T52" s="44"/>
      <c r="U52" s="44"/>
      <c r="V52" s="44"/>
      <c r="W52" s="49" t="s">
        <v>145</v>
      </c>
      <c r="X52" s="44"/>
      <c r="Y52" s="45"/>
      <c r="Z52" s="100"/>
      <c r="AA52" s="45"/>
    </row>
    <row r="53" spans="1:27" ht="17.100000000000001" customHeight="1">
      <c r="A53" s="49"/>
      <c r="B53" s="49">
        <v>10520</v>
      </c>
      <c r="C53" s="49" t="s">
        <v>129</v>
      </c>
      <c r="D53" s="49" t="s">
        <v>135</v>
      </c>
      <c r="E53" s="49">
        <v>7.6721682369000002</v>
      </c>
      <c r="F53" s="103">
        <v>7.64</v>
      </c>
      <c r="G53" s="103">
        <v>0</v>
      </c>
      <c r="H53" s="49"/>
      <c r="I53" s="49"/>
      <c r="J53" s="44"/>
      <c r="K53" s="44"/>
      <c r="L53" s="44"/>
      <c r="M53" s="44"/>
      <c r="N53" s="44" t="e">
        <f>(Table2[[#This Row],[Crest_Elevation]]-Table2[[#This Row],[Toe_Elevation]])/(Table2[[#This Row],[Crest Elevation X]]-Table2[[#This Row],[Toe Elevation X ]])</f>
        <v>#DIV/0!</v>
      </c>
      <c r="O53" s="44"/>
      <c r="P53" s="44"/>
      <c r="Q53" s="44"/>
      <c r="R53" s="44"/>
      <c r="S53" s="44"/>
      <c r="T53" s="44"/>
      <c r="U53" s="44"/>
      <c r="V53" s="44"/>
      <c r="W53" s="49" t="s">
        <v>145</v>
      </c>
      <c r="X53" s="44"/>
      <c r="Y53" s="45"/>
      <c r="Z53" s="100"/>
      <c r="AA53" s="45"/>
    </row>
    <row r="54" spans="1:27" ht="17.100000000000001" customHeight="1">
      <c r="A54" s="49"/>
      <c r="B54" s="49">
        <v>10530</v>
      </c>
      <c r="C54" s="49" t="s">
        <v>129</v>
      </c>
      <c r="D54" s="49" t="s">
        <v>135</v>
      </c>
      <c r="E54" s="49">
        <v>7.6705778339800004</v>
      </c>
      <c r="F54" s="103">
        <v>7.63</v>
      </c>
      <c r="G54" s="103">
        <v>0</v>
      </c>
      <c r="H54" s="49"/>
      <c r="I54" s="49"/>
      <c r="J54" s="44"/>
      <c r="K54" s="44"/>
      <c r="L54" s="44"/>
      <c r="M54" s="44"/>
      <c r="N54" s="44" t="e">
        <f>(Table2[[#This Row],[Crest_Elevation]]-Table2[[#This Row],[Toe_Elevation]])/(Table2[[#This Row],[Crest Elevation X]]-Table2[[#This Row],[Toe Elevation X ]])</f>
        <v>#DIV/0!</v>
      </c>
      <c r="O54" s="44"/>
      <c r="P54" s="44"/>
      <c r="Q54" s="44"/>
      <c r="R54" s="44"/>
      <c r="S54" s="44"/>
      <c r="T54" s="44"/>
      <c r="U54" s="44"/>
      <c r="V54" s="44"/>
      <c r="W54" s="49" t="s">
        <v>145</v>
      </c>
      <c r="X54" s="44"/>
      <c r="Y54" s="45"/>
      <c r="Z54" s="100"/>
      <c r="AA54" s="45"/>
    </row>
    <row r="55" spans="1:27" ht="17.100000000000001" customHeight="1">
      <c r="A55" s="49"/>
      <c r="B55" s="49">
        <v>10540</v>
      </c>
      <c r="C55" s="49" t="s">
        <v>129</v>
      </c>
      <c r="D55" s="49" t="s">
        <v>135</v>
      </c>
      <c r="E55" s="49">
        <v>7.5480953302999998</v>
      </c>
      <c r="F55" s="103">
        <v>7.59</v>
      </c>
      <c r="G55" s="103">
        <v>0</v>
      </c>
      <c r="H55" s="49" t="s">
        <v>138</v>
      </c>
      <c r="I55" s="49"/>
      <c r="J55" s="44"/>
      <c r="K55" s="44"/>
      <c r="L55" s="44"/>
      <c r="M55" s="44"/>
      <c r="N55" s="44" t="e">
        <f>(Table2[[#This Row],[Crest_Elevation]]-Table2[[#This Row],[Toe_Elevation]])/(Table2[[#This Row],[Crest Elevation X]]-Table2[[#This Row],[Toe Elevation X ]])</f>
        <v>#DIV/0!</v>
      </c>
      <c r="O55" s="44"/>
      <c r="P55" s="44"/>
      <c r="Q55" s="44"/>
      <c r="R55" s="44"/>
      <c r="S55" s="44"/>
      <c r="T55" s="44"/>
      <c r="U55" s="44"/>
      <c r="V55" s="44"/>
      <c r="W55" s="49" t="s">
        <v>145</v>
      </c>
      <c r="X55" s="44"/>
      <c r="Y55" s="45"/>
      <c r="Z55" s="100"/>
      <c r="AA55" s="45"/>
    </row>
    <row r="56" spans="1:27" ht="17.100000000000001" customHeight="1">
      <c r="A56" s="49">
        <v>20</v>
      </c>
      <c r="B56" s="49">
        <v>10550</v>
      </c>
      <c r="C56" s="49" t="s">
        <v>129</v>
      </c>
      <c r="D56" s="49" t="s">
        <v>135</v>
      </c>
      <c r="E56" s="49">
        <v>7.5375841836399999</v>
      </c>
      <c r="F56" s="103">
        <v>7.48</v>
      </c>
      <c r="G56" s="103">
        <v>0</v>
      </c>
      <c r="H56" s="49"/>
      <c r="I56" s="49"/>
      <c r="J56" s="44"/>
      <c r="K56" s="44"/>
      <c r="L56" s="44"/>
      <c r="M56" s="44"/>
      <c r="N56" s="44" t="e">
        <f>(Table2[[#This Row],[Crest_Elevation]]-Table2[[#This Row],[Toe_Elevation]])/(Table2[[#This Row],[Crest Elevation X]]-Table2[[#This Row],[Toe Elevation X ]])</f>
        <v>#DIV/0!</v>
      </c>
      <c r="O56" s="44"/>
      <c r="P56" s="44"/>
      <c r="Q56" s="44"/>
      <c r="R56" s="44"/>
      <c r="S56" s="44"/>
      <c r="T56" s="44"/>
      <c r="U56" s="44"/>
      <c r="V56" s="44"/>
      <c r="W56" s="49" t="s">
        <v>145</v>
      </c>
      <c r="X56" s="44"/>
      <c r="Y56" s="45"/>
      <c r="Z56" s="100"/>
      <c r="AA56" s="45"/>
    </row>
    <row r="57" spans="1:27" ht="17.100000000000001" customHeight="1">
      <c r="A57" s="49"/>
      <c r="B57" s="49">
        <v>10560</v>
      </c>
      <c r="C57" s="49" t="s">
        <v>129</v>
      </c>
      <c r="D57" s="49" t="s">
        <v>135</v>
      </c>
      <c r="E57" s="49">
        <v>7.3083724849699996</v>
      </c>
      <c r="F57" s="103">
        <v>7.51</v>
      </c>
      <c r="G57" s="103">
        <v>0</v>
      </c>
      <c r="H57" s="49" t="s">
        <v>138</v>
      </c>
      <c r="I57" s="49"/>
      <c r="J57" s="44"/>
      <c r="K57" s="44"/>
      <c r="L57" s="44"/>
      <c r="M57" s="44"/>
      <c r="N57" s="44" t="e">
        <f>(Table2[[#This Row],[Crest_Elevation]]-Table2[[#This Row],[Toe_Elevation]])/(Table2[[#This Row],[Crest Elevation X]]-Table2[[#This Row],[Toe Elevation X ]])</f>
        <v>#DIV/0!</v>
      </c>
      <c r="O57" s="44"/>
      <c r="P57" s="44"/>
      <c r="Q57" s="44"/>
      <c r="R57" s="44"/>
      <c r="S57" s="44"/>
      <c r="T57" s="44"/>
      <c r="U57" s="44"/>
      <c r="V57" s="44"/>
      <c r="W57" s="49" t="s">
        <v>145</v>
      </c>
      <c r="X57" s="44"/>
      <c r="Y57" s="45"/>
      <c r="Z57" s="100"/>
      <c r="AA57" s="45"/>
    </row>
    <row r="58" spans="1:27" ht="17.100000000000001" customHeight="1">
      <c r="A58" s="49">
        <v>21</v>
      </c>
      <c r="B58" s="49">
        <v>10570</v>
      </c>
      <c r="C58" s="49" t="s">
        <v>129</v>
      </c>
      <c r="D58" s="49" t="s">
        <v>135</v>
      </c>
      <c r="E58" s="49">
        <v>7.4444960571900003</v>
      </c>
      <c r="F58" s="103">
        <v>7.72</v>
      </c>
      <c r="G58" s="103">
        <v>0</v>
      </c>
      <c r="H58" s="49" t="s">
        <v>138</v>
      </c>
      <c r="I58" s="49"/>
      <c r="J58" s="44"/>
      <c r="K58" s="44"/>
      <c r="L58" s="44"/>
      <c r="M58" s="44"/>
      <c r="N58" s="44" t="e">
        <f>(Table2[[#This Row],[Crest_Elevation]]-Table2[[#This Row],[Toe_Elevation]])/(Table2[[#This Row],[Crest Elevation X]]-Table2[[#This Row],[Toe Elevation X ]])</f>
        <v>#DIV/0!</v>
      </c>
      <c r="O58" s="44"/>
      <c r="P58" s="44"/>
      <c r="Q58" s="44"/>
      <c r="R58" s="44"/>
      <c r="S58" s="44"/>
      <c r="T58" s="44"/>
      <c r="U58" s="44"/>
      <c r="V58" s="44"/>
      <c r="W58" s="49" t="s">
        <v>145</v>
      </c>
      <c r="X58" s="44"/>
      <c r="Y58" s="45"/>
      <c r="Z58" s="100"/>
      <c r="AA58" s="45"/>
    </row>
    <row r="59" spans="1:27" ht="17.100000000000001" customHeight="1">
      <c r="A59" s="49"/>
      <c r="B59" s="49">
        <v>10580</v>
      </c>
      <c r="C59" s="49" t="s">
        <v>129</v>
      </c>
      <c r="D59" s="49" t="s">
        <v>135</v>
      </c>
      <c r="E59" s="49">
        <v>7.4287790206700004</v>
      </c>
      <c r="F59" s="103">
        <v>7.93</v>
      </c>
      <c r="G59" s="103">
        <v>0</v>
      </c>
      <c r="H59" s="49" t="s">
        <v>138</v>
      </c>
      <c r="I59" s="49"/>
      <c r="J59" s="44"/>
      <c r="K59" s="44"/>
      <c r="L59" s="44"/>
      <c r="M59" s="44"/>
      <c r="N59" s="44" t="e">
        <f>(Table2[[#This Row],[Crest_Elevation]]-Table2[[#This Row],[Toe_Elevation]])/(Table2[[#This Row],[Crest Elevation X]]-Table2[[#This Row],[Toe Elevation X ]])</f>
        <v>#DIV/0!</v>
      </c>
      <c r="O59" s="44"/>
      <c r="P59" s="44"/>
      <c r="Q59" s="44"/>
      <c r="R59" s="44"/>
      <c r="S59" s="44"/>
      <c r="T59" s="44"/>
      <c r="U59" s="44"/>
      <c r="V59" s="44"/>
      <c r="W59" s="49" t="s">
        <v>145</v>
      </c>
      <c r="X59" s="44"/>
      <c r="Y59" s="45"/>
      <c r="Z59" s="100"/>
      <c r="AA59" s="45"/>
    </row>
    <row r="60" spans="1:27" ht="17.100000000000001" customHeight="1">
      <c r="A60" s="49">
        <v>22</v>
      </c>
      <c r="B60" s="49">
        <v>10590</v>
      </c>
      <c r="C60" s="49" t="s">
        <v>129</v>
      </c>
      <c r="D60" s="49" t="s">
        <v>135</v>
      </c>
      <c r="E60" s="49">
        <v>7.4728554780499996</v>
      </c>
      <c r="F60" s="103">
        <v>7.99</v>
      </c>
      <c r="G60" s="103">
        <v>0</v>
      </c>
      <c r="H60" s="49" t="s">
        <v>138</v>
      </c>
      <c r="I60" s="49"/>
      <c r="J60" s="44"/>
      <c r="K60" s="44"/>
      <c r="L60" s="44"/>
      <c r="M60" s="44"/>
      <c r="N60" s="44" t="e">
        <f>(Table2[[#This Row],[Crest_Elevation]]-Table2[[#This Row],[Toe_Elevation]])/(Table2[[#This Row],[Crest Elevation X]]-Table2[[#This Row],[Toe Elevation X ]])</f>
        <v>#DIV/0!</v>
      </c>
      <c r="O60" s="44"/>
      <c r="P60" s="44"/>
      <c r="Q60" s="44"/>
      <c r="R60" s="44"/>
      <c r="S60" s="44"/>
      <c r="T60" s="44"/>
      <c r="U60" s="44"/>
      <c r="V60" s="44"/>
      <c r="W60" s="49" t="s">
        <v>145</v>
      </c>
      <c r="X60" s="44"/>
      <c r="Y60" s="45"/>
      <c r="Z60" s="100"/>
      <c r="AA60" s="45"/>
    </row>
    <row r="61" spans="1:27" ht="17.100000000000001" customHeight="1">
      <c r="A61" s="49"/>
      <c r="B61" s="49">
        <v>10600</v>
      </c>
      <c r="C61" s="49" t="s">
        <v>129</v>
      </c>
      <c r="D61" s="49" t="s">
        <v>135</v>
      </c>
      <c r="E61" s="49">
        <v>7.5777157200899996</v>
      </c>
      <c r="F61" s="103">
        <v>8.1199999999999992</v>
      </c>
      <c r="G61" s="103">
        <v>0</v>
      </c>
      <c r="H61" s="49"/>
      <c r="I61" s="49"/>
      <c r="J61" s="44"/>
      <c r="K61" s="44"/>
      <c r="L61" s="44"/>
      <c r="M61" s="44"/>
      <c r="N61" s="44" t="e">
        <f>(Table2[[#This Row],[Crest_Elevation]]-Table2[[#This Row],[Toe_Elevation]])/(Table2[[#This Row],[Crest Elevation X]]-Table2[[#This Row],[Toe Elevation X ]])</f>
        <v>#DIV/0!</v>
      </c>
      <c r="O61" s="44"/>
      <c r="P61" s="44"/>
      <c r="Q61" s="44"/>
      <c r="R61" s="44"/>
      <c r="S61" s="44"/>
      <c r="T61" s="44"/>
      <c r="U61" s="44"/>
      <c r="V61" s="44"/>
      <c r="W61" s="49" t="s">
        <v>145</v>
      </c>
      <c r="X61" s="44"/>
      <c r="Y61" s="45"/>
      <c r="Z61" s="100"/>
      <c r="AA61" s="45"/>
    </row>
    <row r="62" spans="1:27" ht="17.100000000000001" customHeight="1">
      <c r="A62" s="49"/>
      <c r="B62" s="49">
        <v>10610</v>
      </c>
      <c r="C62" s="49" t="s">
        <v>129</v>
      </c>
      <c r="D62" s="49" t="s">
        <v>135</v>
      </c>
      <c r="E62" s="49">
        <v>7.7268680009899997</v>
      </c>
      <c r="F62" s="103">
        <v>8.2899999999999991</v>
      </c>
      <c r="G62" s="103">
        <v>0</v>
      </c>
      <c r="H62" s="49"/>
      <c r="I62" s="49"/>
      <c r="J62" s="44"/>
      <c r="K62" s="44"/>
      <c r="L62" s="44"/>
      <c r="M62" s="44"/>
      <c r="N62" s="44" t="e">
        <f>(Table2[[#This Row],[Crest_Elevation]]-Table2[[#This Row],[Toe_Elevation]])/(Table2[[#This Row],[Crest Elevation X]]-Table2[[#This Row],[Toe Elevation X ]])</f>
        <v>#DIV/0!</v>
      </c>
      <c r="O62" s="44"/>
      <c r="P62" s="44"/>
      <c r="Q62" s="44"/>
      <c r="R62" s="44"/>
      <c r="S62" s="44"/>
      <c r="T62" s="44"/>
      <c r="U62" s="44"/>
      <c r="V62" s="44"/>
      <c r="W62" s="49" t="s">
        <v>143</v>
      </c>
      <c r="X62" s="44"/>
      <c r="Y62" s="45"/>
      <c r="Z62" s="100"/>
      <c r="AA62" s="45"/>
    </row>
    <row r="63" spans="1:27" ht="17.100000000000001" customHeight="1">
      <c r="A63" s="49">
        <v>23</v>
      </c>
      <c r="B63" s="49">
        <v>10620</v>
      </c>
      <c r="C63" s="49" t="s">
        <v>129</v>
      </c>
      <c r="D63" s="49" t="s">
        <v>135</v>
      </c>
      <c r="E63" s="49">
        <v>7.7832948784899996</v>
      </c>
      <c r="F63" s="103">
        <v>8.49</v>
      </c>
      <c r="G63" s="103">
        <v>0</v>
      </c>
      <c r="H63" s="49" t="s">
        <v>138</v>
      </c>
      <c r="I63" s="49"/>
      <c r="J63" s="44"/>
      <c r="K63" s="44"/>
      <c r="L63" s="44"/>
      <c r="M63" s="44"/>
      <c r="N63" s="44" t="e">
        <f>(Table2[[#This Row],[Crest_Elevation]]-Table2[[#This Row],[Toe_Elevation]])/(Table2[[#This Row],[Crest Elevation X]]-Table2[[#This Row],[Toe Elevation X ]])</f>
        <v>#DIV/0!</v>
      </c>
      <c r="O63" s="44"/>
      <c r="P63" s="44"/>
      <c r="Q63" s="44"/>
      <c r="R63" s="44"/>
      <c r="S63" s="44"/>
      <c r="T63" s="44"/>
      <c r="U63" s="44"/>
      <c r="V63" s="44"/>
      <c r="W63" s="49" t="s">
        <v>143</v>
      </c>
      <c r="X63" s="44"/>
      <c r="Y63" s="45"/>
      <c r="Z63" s="100"/>
      <c r="AA63" s="45"/>
    </row>
    <row r="64" spans="1:27" ht="17.100000000000001" customHeight="1">
      <c r="A64" s="49"/>
      <c r="B64" s="49">
        <v>10640</v>
      </c>
      <c r="C64" s="49" t="s">
        <v>129</v>
      </c>
      <c r="D64" s="49" t="s">
        <v>135</v>
      </c>
      <c r="E64" s="49">
        <v>7.9514434591600001</v>
      </c>
      <c r="F64" s="103">
        <v>8.57</v>
      </c>
      <c r="G64" s="103">
        <v>0</v>
      </c>
      <c r="H64" s="49"/>
      <c r="I64" s="49"/>
      <c r="J64" s="44"/>
      <c r="K64" s="44"/>
      <c r="L64" s="44"/>
      <c r="M64" s="44"/>
      <c r="N64" s="44" t="e">
        <f>(Table2[[#This Row],[Crest_Elevation]]-Table2[[#This Row],[Toe_Elevation]])/(Table2[[#This Row],[Crest Elevation X]]-Table2[[#This Row],[Toe Elevation X ]])</f>
        <v>#DIV/0!</v>
      </c>
      <c r="O64" s="44"/>
      <c r="P64" s="44"/>
      <c r="Q64" s="44"/>
      <c r="R64" s="44"/>
      <c r="S64" s="44"/>
      <c r="T64" s="44"/>
      <c r="U64" s="44"/>
      <c r="V64" s="44"/>
      <c r="W64" s="49" t="s">
        <v>143</v>
      </c>
      <c r="X64" s="44"/>
      <c r="Y64" s="45"/>
      <c r="Z64" s="100"/>
      <c r="AA64" s="45"/>
    </row>
    <row r="65" spans="1:27" ht="22.5" customHeight="1">
      <c r="A65" s="49"/>
      <c r="B65" s="49">
        <v>10650</v>
      </c>
      <c r="C65" s="49" t="s">
        <v>129</v>
      </c>
      <c r="D65" s="49" t="s">
        <v>135</v>
      </c>
      <c r="E65" s="49">
        <v>7.9969097145900001</v>
      </c>
      <c r="F65" s="103">
        <v>8.56</v>
      </c>
      <c r="G65" s="103">
        <v>0</v>
      </c>
      <c r="H65" s="49" t="s">
        <v>138</v>
      </c>
      <c r="I65" s="49"/>
      <c r="J65" s="12"/>
      <c r="K65" s="12"/>
      <c r="L65" s="12"/>
      <c r="M65" s="12"/>
      <c r="N65" s="12" t="e">
        <f>(Table2[[#This Row],[Crest_Elevation]]-Table2[[#This Row],[Toe_Elevation]])/(Table2[[#This Row],[Crest Elevation X]]-Table2[[#This Row],[Toe Elevation X ]])</f>
        <v>#DIV/0!</v>
      </c>
      <c r="O65" s="12"/>
      <c r="P65" s="12"/>
      <c r="Q65" s="12"/>
      <c r="R65" s="12"/>
      <c r="S65" s="12"/>
      <c r="T65" s="44"/>
      <c r="U65" s="44"/>
      <c r="V65" s="55"/>
      <c r="W65" s="49" t="s">
        <v>143</v>
      </c>
      <c r="X65" s="44"/>
      <c r="Y65" s="45"/>
      <c r="Z65" s="100"/>
      <c r="AA65" s="45"/>
    </row>
    <row r="66" spans="1:27" ht="17.100000000000001" customHeight="1">
      <c r="A66" s="49">
        <v>24</v>
      </c>
      <c r="B66" s="49">
        <v>10660</v>
      </c>
      <c r="C66" s="49" t="s">
        <v>129</v>
      </c>
      <c r="D66" s="49" t="s">
        <v>135</v>
      </c>
      <c r="E66" s="49">
        <v>8.0167332103</v>
      </c>
      <c r="F66" s="103">
        <v>8.61</v>
      </c>
      <c r="G66" s="103">
        <v>0</v>
      </c>
      <c r="H66" s="49"/>
      <c r="I66" s="49"/>
      <c r="J66" s="44"/>
      <c r="K66" s="44"/>
      <c r="L66" s="44"/>
      <c r="M66" s="44"/>
      <c r="N66" s="44" t="e">
        <f>(Table2[[#This Row],[Crest_Elevation]]-Table2[[#This Row],[Toe_Elevation]])/(Table2[[#This Row],[Crest Elevation X]]-Table2[[#This Row],[Toe Elevation X ]])</f>
        <v>#DIV/0!</v>
      </c>
      <c r="O66" s="44"/>
      <c r="P66" s="44"/>
      <c r="Q66" s="44"/>
      <c r="R66" s="44"/>
      <c r="S66" s="44"/>
      <c r="T66" s="44"/>
      <c r="U66" s="44"/>
      <c r="V66" s="44"/>
      <c r="W66" s="49" t="s">
        <v>143</v>
      </c>
      <c r="X66" s="44"/>
      <c r="Y66" s="45"/>
      <c r="Z66" s="100"/>
      <c r="AA66" s="45"/>
    </row>
    <row r="67" spans="1:27" ht="15">
      <c r="A67" s="49"/>
      <c r="B67" s="49">
        <v>10670</v>
      </c>
      <c r="C67" s="49" t="s">
        <v>129</v>
      </c>
      <c r="D67" s="49" t="s">
        <v>135</v>
      </c>
      <c r="E67" s="49">
        <v>8.0161371356900002</v>
      </c>
      <c r="F67" s="103">
        <v>8.57</v>
      </c>
      <c r="G67" s="103">
        <v>0</v>
      </c>
      <c r="H67" s="49" t="s">
        <v>138</v>
      </c>
      <c r="I67" s="49"/>
      <c r="J67" s="12"/>
      <c r="K67" s="12"/>
      <c r="L67" s="12"/>
      <c r="M67" s="12"/>
      <c r="N67" s="12" t="e">
        <f>(Table2[[#This Row],[Crest_Elevation]]-Table2[[#This Row],[Toe_Elevation]])/(Table2[[#This Row],[Crest Elevation X]]-Table2[[#This Row],[Toe Elevation X ]])</f>
        <v>#DIV/0!</v>
      </c>
      <c r="O67" s="12"/>
      <c r="P67" s="12"/>
      <c r="Q67" s="12"/>
      <c r="R67" s="12"/>
      <c r="S67" s="12"/>
      <c r="T67" s="44"/>
      <c r="U67" s="44"/>
      <c r="V67" s="55"/>
      <c r="W67" s="49" t="s">
        <v>143</v>
      </c>
      <c r="X67" s="44"/>
      <c r="Y67" s="45"/>
      <c r="Z67" s="100"/>
      <c r="AA67" s="45"/>
    </row>
    <row r="68" spans="1:27" ht="17.100000000000001" customHeight="1">
      <c r="A68" s="49"/>
      <c r="B68" s="49">
        <v>10680</v>
      </c>
      <c r="C68" s="49" t="s">
        <v>129</v>
      </c>
      <c r="D68" s="49" t="s">
        <v>135</v>
      </c>
      <c r="E68" s="49">
        <v>8.0100491852999998</v>
      </c>
      <c r="F68" s="103">
        <v>8.61</v>
      </c>
      <c r="G68" s="103">
        <v>0</v>
      </c>
      <c r="H68" s="49" t="s">
        <v>138</v>
      </c>
      <c r="I68" s="49"/>
      <c r="J68" s="44"/>
      <c r="K68" s="44"/>
      <c r="L68" s="44"/>
      <c r="M68" s="44"/>
      <c r="N68" s="44" t="e">
        <f>(Table2[[#This Row],[Crest_Elevation]]-Table2[[#This Row],[Toe_Elevation]])/(Table2[[#This Row],[Crest Elevation X]]-Table2[[#This Row],[Toe Elevation X ]])</f>
        <v>#DIV/0!</v>
      </c>
      <c r="O68" s="44"/>
      <c r="P68" s="44"/>
      <c r="Q68" s="44"/>
      <c r="R68" s="44"/>
      <c r="S68" s="44"/>
      <c r="T68" s="44"/>
      <c r="U68" s="44"/>
      <c r="V68" s="44"/>
      <c r="W68" s="49" t="s">
        <v>143</v>
      </c>
      <c r="X68" s="44"/>
      <c r="Y68" s="45"/>
      <c r="Z68" s="100"/>
      <c r="AA68" s="45"/>
    </row>
    <row r="69" spans="1:27" ht="17.100000000000001" customHeight="1">
      <c r="A69" s="49">
        <v>25</v>
      </c>
      <c r="B69" s="49">
        <v>10690</v>
      </c>
      <c r="C69" s="49" t="s">
        <v>129</v>
      </c>
      <c r="D69" s="49" t="s">
        <v>135</v>
      </c>
      <c r="E69" s="49">
        <v>7.9890274628800002</v>
      </c>
      <c r="F69" s="103">
        <v>8.58</v>
      </c>
      <c r="G69" s="103">
        <v>0</v>
      </c>
      <c r="H69" s="49" t="s">
        <v>138</v>
      </c>
      <c r="I69" s="49"/>
      <c r="J69" s="44"/>
      <c r="K69" s="44"/>
      <c r="L69" s="44"/>
      <c r="M69" s="44"/>
      <c r="N69" s="44" t="e">
        <f>(Table2[[#This Row],[Crest_Elevation]]-Table2[[#This Row],[Toe_Elevation]])/(Table2[[#This Row],[Crest Elevation X]]-Table2[[#This Row],[Toe Elevation X ]])</f>
        <v>#DIV/0!</v>
      </c>
      <c r="O69" s="44"/>
      <c r="P69" s="44"/>
      <c r="Q69" s="44"/>
      <c r="R69" s="44"/>
      <c r="S69" s="44"/>
      <c r="T69" s="44"/>
      <c r="U69" s="44"/>
      <c r="V69" s="44"/>
      <c r="W69" s="49" t="s">
        <v>143</v>
      </c>
      <c r="X69" s="44"/>
      <c r="Y69" s="46"/>
      <c r="Z69" s="100"/>
      <c r="AA69" s="45"/>
    </row>
    <row r="70" spans="1:27" ht="17.100000000000001" customHeight="1">
      <c r="A70" s="49">
        <v>26</v>
      </c>
      <c r="B70" s="49">
        <v>10700</v>
      </c>
      <c r="C70" s="49" t="s">
        <v>129</v>
      </c>
      <c r="D70" s="49" t="s">
        <v>135</v>
      </c>
      <c r="E70" s="49">
        <v>7.9444259771999999</v>
      </c>
      <c r="F70" s="103">
        <v>8.49</v>
      </c>
      <c r="G70" s="103">
        <v>0</v>
      </c>
      <c r="H70" s="49" t="s">
        <v>138</v>
      </c>
      <c r="I70" s="49"/>
      <c r="J70" s="44"/>
      <c r="K70" s="44"/>
      <c r="L70" s="44"/>
      <c r="M70" s="44"/>
      <c r="N70" s="44" t="e">
        <f>(Table2[[#This Row],[Crest_Elevation]]-Table2[[#This Row],[Toe_Elevation]])/(Table2[[#This Row],[Crest Elevation X]]-Table2[[#This Row],[Toe Elevation X ]])</f>
        <v>#DIV/0!</v>
      </c>
      <c r="O70" s="44"/>
      <c r="P70" s="44"/>
      <c r="Q70" s="44"/>
      <c r="R70" s="44"/>
      <c r="S70" s="44"/>
      <c r="T70" s="44"/>
      <c r="U70" s="44"/>
      <c r="V70" s="44"/>
      <c r="W70" s="49" t="s">
        <v>143</v>
      </c>
      <c r="X70" s="44"/>
      <c r="Y70" s="46"/>
      <c r="Z70" s="100"/>
      <c r="AA70" s="45"/>
    </row>
    <row r="71" spans="1:27" ht="17.100000000000001" customHeight="1">
      <c r="A71" s="49"/>
      <c r="B71" s="49">
        <v>10710</v>
      </c>
      <c r="C71" s="49" t="s">
        <v>129</v>
      </c>
      <c r="D71" s="49" t="s">
        <v>135</v>
      </c>
      <c r="E71" s="49">
        <v>7.9228595927900001</v>
      </c>
      <c r="F71" s="103">
        <v>8.4499999999999993</v>
      </c>
      <c r="G71" s="103">
        <v>0</v>
      </c>
      <c r="H71" s="49" t="s">
        <v>138</v>
      </c>
      <c r="I71" s="49"/>
      <c r="J71" s="44"/>
      <c r="K71" s="44"/>
      <c r="L71" s="44"/>
      <c r="M71" s="44"/>
      <c r="N71" s="44" t="e">
        <f>(Table2[[#This Row],[Crest_Elevation]]-Table2[[#This Row],[Toe_Elevation]])/(Table2[[#This Row],[Crest Elevation X]]-Table2[[#This Row],[Toe Elevation X ]])</f>
        <v>#DIV/0!</v>
      </c>
      <c r="O71" s="44"/>
      <c r="P71" s="44"/>
      <c r="Q71" s="44"/>
      <c r="R71" s="44"/>
      <c r="S71" s="44"/>
      <c r="T71" s="44"/>
      <c r="U71" s="44"/>
      <c r="V71" s="44"/>
      <c r="W71" s="49" t="s">
        <v>143</v>
      </c>
      <c r="X71" s="44"/>
      <c r="Y71" s="46"/>
      <c r="Z71" s="100"/>
      <c r="AA71" s="45"/>
    </row>
    <row r="72" spans="1:27" ht="17.100000000000001" customHeight="1">
      <c r="A72" s="49">
        <v>27</v>
      </c>
      <c r="B72" s="49">
        <v>10720</v>
      </c>
      <c r="C72" s="49" t="s">
        <v>129</v>
      </c>
      <c r="D72" s="49" t="s">
        <v>135</v>
      </c>
      <c r="E72" s="49">
        <v>7.9103942866499999</v>
      </c>
      <c r="F72" s="103">
        <v>8.3800000000000008</v>
      </c>
      <c r="G72" s="103">
        <v>0</v>
      </c>
      <c r="H72" s="49" t="s">
        <v>138</v>
      </c>
      <c r="I72" s="49"/>
      <c r="J72" s="44"/>
      <c r="K72" s="44"/>
      <c r="L72" s="44"/>
      <c r="M72" s="44"/>
      <c r="N72" s="44" t="e">
        <f>(Table2[[#This Row],[Crest_Elevation]]-Table2[[#This Row],[Toe_Elevation]])/(Table2[[#This Row],[Crest Elevation X]]-Table2[[#This Row],[Toe Elevation X ]])</f>
        <v>#DIV/0!</v>
      </c>
      <c r="O72" s="44"/>
      <c r="P72" s="44"/>
      <c r="Q72" s="44"/>
      <c r="R72" s="44"/>
      <c r="S72" s="44"/>
      <c r="T72" s="44"/>
      <c r="U72" s="44"/>
      <c r="V72" s="44"/>
      <c r="W72" s="49" t="s">
        <v>143</v>
      </c>
      <c r="X72" s="44"/>
      <c r="Y72" s="46"/>
      <c r="Z72" s="100"/>
      <c r="AA72" s="45"/>
    </row>
    <row r="73" spans="1:27" ht="17.100000000000001" customHeight="1">
      <c r="A73" s="50"/>
      <c r="B73" s="97">
        <v>10730</v>
      </c>
      <c r="C73" s="97" t="s">
        <v>77</v>
      </c>
      <c r="D73" s="50" t="s">
        <v>135</v>
      </c>
      <c r="E73" s="97">
        <v>7.8696425549400004</v>
      </c>
      <c r="F73" s="106">
        <v>8.09</v>
      </c>
      <c r="G73" s="104">
        <v>21.366866999999999</v>
      </c>
      <c r="H73" s="50" t="s">
        <v>138</v>
      </c>
      <c r="I73" s="53">
        <f>Table2[[#This Row],[SWEL (From CHAMP)]]+Table2[[#This Row],[2%_Runup]]</f>
        <v>29.456866999999999</v>
      </c>
      <c r="J73" s="98">
        <v>12.8</v>
      </c>
      <c r="K73" s="44">
        <v>31.86</v>
      </c>
      <c r="L73" s="44">
        <v>3.54</v>
      </c>
      <c r="M73" s="44">
        <v>12.85</v>
      </c>
      <c r="N73" s="98">
        <f>(Table2[[#This Row],[Crest_Elevation]]-Table2[[#This Row],[Toe_Elevation]])/(Table2[[#This Row],[Crest Elevation X]]-Table2[[#This Row],[Toe Elevation X ]])</f>
        <v>0.48711204629142568</v>
      </c>
      <c r="O73" s="98">
        <v>8</v>
      </c>
      <c r="P73" s="98">
        <v>6.18</v>
      </c>
      <c r="Q73" s="98">
        <v>10.97</v>
      </c>
      <c r="R73" s="98"/>
      <c r="S73" s="98"/>
      <c r="T73" s="98"/>
      <c r="U73" s="98"/>
      <c r="V73" s="44" t="s">
        <v>547</v>
      </c>
      <c r="W73" s="50" t="s">
        <v>145</v>
      </c>
      <c r="X73" s="51" t="s">
        <v>152</v>
      </c>
      <c r="Y73" s="112" t="s">
        <v>542</v>
      </c>
      <c r="Z73" s="102">
        <v>6.5043070218459856E-2</v>
      </c>
      <c r="AA73" s="99"/>
    </row>
    <row r="74" spans="1:27" ht="17.100000000000001" customHeight="1">
      <c r="A74" s="50"/>
      <c r="B74" s="49">
        <v>10740</v>
      </c>
      <c r="C74" s="49" t="s">
        <v>77</v>
      </c>
      <c r="D74" s="50" t="s">
        <v>135</v>
      </c>
      <c r="E74" s="49">
        <v>7.8526864117199997</v>
      </c>
      <c r="F74" s="106">
        <v>8.32</v>
      </c>
      <c r="G74" s="103">
        <v>20.770371999999998</v>
      </c>
      <c r="H74" s="50" t="s">
        <v>138</v>
      </c>
      <c r="I74" s="53">
        <f>Table2[[#This Row],[SWEL (From CHAMP)]]+Table2[[#This Row],[2%_Runup]]</f>
        <v>29.090371999999999</v>
      </c>
      <c r="J74" s="44">
        <v>12</v>
      </c>
      <c r="K74" s="44">
        <v>30.44</v>
      </c>
      <c r="L74" s="44">
        <v>0.99</v>
      </c>
      <c r="M74" s="44">
        <v>3.1</v>
      </c>
      <c r="N74" s="44">
        <f>(Table2[[#This Row],[Crest_Elevation]]-Table2[[#This Row],[Toe_Elevation]])/(Table2[[#This Row],[Crest Elevation X]]-Table2[[#This Row],[Toe Elevation X ]])</f>
        <v>0.40270665691294805</v>
      </c>
      <c r="O74" s="44">
        <v>4</v>
      </c>
      <c r="P74" s="44">
        <v>6.33</v>
      </c>
      <c r="Q74" s="44">
        <v>10.050000000000001</v>
      </c>
      <c r="R74" s="44"/>
      <c r="S74" s="44"/>
      <c r="T74" s="44"/>
      <c r="U74" s="44"/>
      <c r="V74" s="44" t="s">
        <v>547</v>
      </c>
      <c r="W74" s="50" t="s">
        <v>143</v>
      </c>
      <c r="X74" s="51" t="s">
        <v>136</v>
      </c>
      <c r="Y74" s="112" t="s">
        <v>541</v>
      </c>
      <c r="Z74" s="100">
        <v>6.0822884957756847E-2</v>
      </c>
      <c r="AA74" s="45"/>
    </row>
    <row r="75" spans="1:27" ht="17.100000000000001" customHeight="1">
      <c r="A75" s="49">
        <v>28</v>
      </c>
      <c r="B75" s="49">
        <v>10750</v>
      </c>
      <c r="C75" s="49" t="s">
        <v>129</v>
      </c>
      <c r="D75" s="49" t="s">
        <v>135</v>
      </c>
      <c r="E75" s="49">
        <v>7.8600926340499999</v>
      </c>
      <c r="F75" s="103">
        <v>8.5500000000000007</v>
      </c>
      <c r="G75" s="103">
        <v>0</v>
      </c>
      <c r="H75" s="49"/>
      <c r="I75" s="49"/>
      <c r="J75" s="44"/>
      <c r="K75" s="44"/>
      <c r="L75" s="44"/>
      <c r="M75" s="44"/>
      <c r="N75" s="44" t="e">
        <f>(Table2[[#This Row],[Crest_Elevation]]-Table2[[#This Row],[Toe_Elevation]])/(Table2[[#This Row],[Crest Elevation X]]-Table2[[#This Row],[Toe Elevation X ]])</f>
        <v>#DIV/0!</v>
      </c>
      <c r="O75" s="44"/>
      <c r="P75" s="44"/>
      <c r="Q75" s="44"/>
      <c r="R75" s="44"/>
      <c r="S75" s="44"/>
      <c r="T75" s="44"/>
      <c r="U75" s="44"/>
      <c r="V75" s="44"/>
      <c r="W75" s="49" t="s">
        <v>143</v>
      </c>
      <c r="X75" s="44"/>
      <c r="Y75" s="45"/>
      <c r="Z75" s="100"/>
      <c r="AA75" s="45"/>
    </row>
    <row r="76" spans="1:27" ht="17.100000000000001" customHeight="1">
      <c r="A76" s="49"/>
      <c r="B76" s="49">
        <v>10760</v>
      </c>
      <c r="C76" s="49" t="s">
        <v>129</v>
      </c>
      <c r="D76" s="49" t="s">
        <v>135</v>
      </c>
      <c r="E76" s="49">
        <v>7.8637359526899999</v>
      </c>
      <c r="F76" s="103">
        <v>8.3000000000000007</v>
      </c>
      <c r="G76" s="103">
        <v>0</v>
      </c>
      <c r="H76" s="49"/>
      <c r="I76" s="49"/>
      <c r="J76" s="44"/>
      <c r="K76" s="44"/>
      <c r="L76" s="44"/>
      <c r="M76" s="44"/>
      <c r="N76" s="44" t="e">
        <f>(Table2[[#This Row],[Crest_Elevation]]-Table2[[#This Row],[Toe_Elevation]])/(Table2[[#This Row],[Crest Elevation X]]-Table2[[#This Row],[Toe Elevation X ]])</f>
        <v>#DIV/0!</v>
      </c>
      <c r="O76" s="44"/>
      <c r="P76" s="44"/>
      <c r="Q76" s="44"/>
      <c r="R76" s="44"/>
      <c r="S76" s="44"/>
      <c r="T76" s="44"/>
      <c r="U76" s="44"/>
      <c r="V76" s="44"/>
      <c r="W76" s="49" t="s">
        <v>143</v>
      </c>
      <c r="X76" s="44"/>
      <c r="Y76" s="46"/>
      <c r="Z76" s="100"/>
      <c r="AA76" s="45"/>
    </row>
    <row r="77" spans="1:27" ht="17.100000000000001" customHeight="1">
      <c r="A77" s="49"/>
      <c r="B77" s="49">
        <v>10770</v>
      </c>
      <c r="C77" s="49" t="s">
        <v>129</v>
      </c>
      <c r="D77" s="49" t="s">
        <v>135</v>
      </c>
      <c r="E77" s="49">
        <v>7.8807081302000004</v>
      </c>
      <c r="F77" s="103">
        <v>8.4499999999999993</v>
      </c>
      <c r="G77" s="103">
        <v>0</v>
      </c>
      <c r="H77" s="49"/>
      <c r="I77" s="49"/>
      <c r="J77" s="44"/>
      <c r="K77" s="44"/>
      <c r="L77" s="44"/>
      <c r="M77" s="44"/>
      <c r="N77" s="44" t="e">
        <f>(Table2[[#This Row],[Crest_Elevation]]-Table2[[#This Row],[Toe_Elevation]])/(Table2[[#This Row],[Crest Elevation X]]-Table2[[#This Row],[Toe Elevation X ]])</f>
        <v>#DIV/0!</v>
      </c>
      <c r="O77" s="44"/>
      <c r="P77" s="44"/>
      <c r="Q77" s="44"/>
      <c r="R77" s="44"/>
      <c r="S77" s="44"/>
      <c r="T77" s="44"/>
      <c r="U77" s="44"/>
      <c r="V77" s="44"/>
      <c r="W77" s="49" t="s">
        <v>143</v>
      </c>
      <c r="X77" s="44"/>
      <c r="Y77" s="46"/>
      <c r="Z77" s="100"/>
      <c r="AA77" s="45"/>
    </row>
    <row r="78" spans="1:27" ht="17.100000000000001" customHeight="1">
      <c r="A78" s="49">
        <v>29</v>
      </c>
      <c r="B78" s="49">
        <v>10780</v>
      </c>
      <c r="C78" s="49" t="s">
        <v>129</v>
      </c>
      <c r="D78" s="49" t="s">
        <v>135</v>
      </c>
      <c r="E78" s="49">
        <v>7.8693974710700001</v>
      </c>
      <c r="F78" s="103">
        <v>8.2799999999999994</v>
      </c>
      <c r="G78" s="103">
        <v>0</v>
      </c>
      <c r="H78" s="49" t="s">
        <v>138</v>
      </c>
      <c r="I78" s="49"/>
      <c r="J78" s="44"/>
      <c r="K78" s="44"/>
      <c r="L78" s="44"/>
      <c r="M78" s="44"/>
      <c r="N78" s="44" t="e">
        <f>(Table2[[#This Row],[Crest_Elevation]]-Table2[[#This Row],[Toe_Elevation]])/(Table2[[#This Row],[Crest Elevation X]]-Table2[[#This Row],[Toe Elevation X ]])</f>
        <v>#DIV/0!</v>
      </c>
      <c r="O78" s="44"/>
      <c r="P78" s="44"/>
      <c r="Q78" s="44"/>
      <c r="R78" s="44"/>
      <c r="S78" s="44"/>
      <c r="T78" s="44"/>
      <c r="U78" s="44"/>
      <c r="V78" s="44"/>
      <c r="W78" s="49" t="s">
        <v>143</v>
      </c>
      <c r="X78" s="44"/>
      <c r="Y78" s="45"/>
      <c r="Z78" s="100"/>
      <c r="AA78" s="45"/>
    </row>
    <row r="79" spans="1:27" ht="17.100000000000001" customHeight="1">
      <c r="A79" s="49"/>
      <c r="B79" s="49">
        <v>10790</v>
      </c>
      <c r="C79" s="49" t="s">
        <v>129</v>
      </c>
      <c r="D79" s="49" t="s">
        <v>135</v>
      </c>
      <c r="E79" s="49">
        <v>7.8659947362300002</v>
      </c>
      <c r="F79" s="103">
        <v>8.26</v>
      </c>
      <c r="G79" s="103">
        <v>0</v>
      </c>
      <c r="H79" s="49" t="s">
        <v>138</v>
      </c>
      <c r="I79" s="49"/>
      <c r="J79" s="44"/>
      <c r="K79" s="44"/>
      <c r="L79" s="44"/>
      <c r="M79" s="44"/>
      <c r="N79" s="44" t="e">
        <f>(Table2[[#This Row],[Crest_Elevation]]-Table2[[#This Row],[Toe_Elevation]])/(Table2[[#This Row],[Crest Elevation X]]-Table2[[#This Row],[Toe Elevation X ]])</f>
        <v>#DIV/0!</v>
      </c>
      <c r="O79" s="44"/>
      <c r="P79" s="44"/>
      <c r="Q79" s="44"/>
      <c r="R79" s="44"/>
      <c r="S79" s="44"/>
      <c r="T79" s="44"/>
      <c r="U79" s="44"/>
      <c r="V79" s="44"/>
      <c r="W79" s="49" t="s">
        <v>143</v>
      </c>
      <c r="X79" s="44"/>
      <c r="Y79" s="45"/>
      <c r="Z79" s="100"/>
      <c r="AA79" s="45"/>
    </row>
    <row r="80" spans="1:27" ht="17.100000000000001" customHeight="1">
      <c r="A80" s="49"/>
      <c r="B80" s="49">
        <v>10800</v>
      </c>
      <c r="C80" s="49" t="s">
        <v>129</v>
      </c>
      <c r="D80" s="49" t="s">
        <v>135</v>
      </c>
      <c r="E80" s="49">
        <v>7.8505404469500002</v>
      </c>
      <c r="F80" s="103">
        <v>8.2200000000000006</v>
      </c>
      <c r="G80" s="103">
        <v>0</v>
      </c>
      <c r="H80" s="49" t="s">
        <v>138</v>
      </c>
      <c r="I80" s="49"/>
      <c r="J80" s="44"/>
      <c r="K80" s="44"/>
      <c r="L80" s="44"/>
      <c r="M80" s="44"/>
      <c r="N80" s="44" t="e">
        <f>(Table2[[#This Row],[Crest_Elevation]]-Table2[[#This Row],[Toe_Elevation]])/(Table2[[#This Row],[Crest Elevation X]]-Table2[[#This Row],[Toe Elevation X ]])</f>
        <v>#DIV/0!</v>
      </c>
      <c r="O80" s="44"/>
      <c r="P80" s="44"/>
      <c r="Q80" s="44"/>
      <c r="R80" s="44"/>
      <c r="S80" s="44"/>
      <c r="T80" s="44"/>
      <c r="U80" s="44"/>
      <c r="V80" s="45"/>
      <c r="W80" s="49" t="s">
        <v>143</v>
      </c>
      <c r="X80" s="44"/>
      <c r="Y80" s="46"/>
      <c r="Z80" s="100"/>
      <c r="AA80" s="45"/>
    </row>
    <row r="81" spans="1:27" ht="17.100000000000001" customHeight="1">
      <c r="A81" s="49">
        <v>30</v>
      </c>
      <c r="B81" s="49">
        <v>10810</v>
      </c>
      <c r="C81" s="49" t="s">
        <v>129</v>
      </c>
      <c r="D81" s="49" t="s">
        <v>135</v>
      </c>
      <c r="E81" s="49">
        <v>7.8319179200900004</v>
      </c>
      <c r="F81" s="103">
        <v>8.26</v>
      </c>
      <c r="G81" s="103">
        <v>0</v>
      </c>
      <c r="H81" s="49" t="s">
        <v>138</v>
      </c>
      <c r="I81" s="49"/>
      <c r="J81" s="44"/>
      <c r="K81" s="44"/>
      <c r="L81" s="44"/>
      <c r="M81" s="44"/>
      <c r="N81" s="44" t="e">
        <f>(Table2[[#This Row],[Crest_Elevation]]-Table2[[#This Row],[Toe_Elevation]])/(Table2[[#This Row],[Crest Elevation X]]-Table2[[#This Row],[Toe Elevation X ]])</f>
        <v>#DIV/0!</v>
      </c>
      <c r="O81" s="44"/>
      <c r="P81" s="44"/>
      <c r="Q81" s="44"/>
      <c r="R81" s="44"/>
      <c r="S81" s="44"/>
      <c r="T81" s="44"/>
      <c r="U81" s="44"/>
      <c r="V81" s="44"/>
      <c r="W81" s="49" t="s">
        <v>143</v>
      </c>
      <c r="X81" s="44"/>
      <c r="Y81" s="45"/>
      <c r="Z81" s="100"/>
      <c r="AA81" s="45"/>
    </row>
    <row r="82" spans="1:27" ht="17.100000000000001" customHeight="1">
      <c r="A82" s="49"/>
      <c r="B82" s="49">
        <v>10820</v>
      </c>
      <c r="C82" s="49" t="s">
        <v>129</v>
      </c>
      <c r="D82" s="49" t="s">
        <v>135</v>
      </c>
      <c r="E82" s="49">
        <v>7.8254905898500002</v>
      </c>
      <c r="F82" s="103">
        <v>8.26</v>
      </c>
      <c r="G82" s="103">
        <v>0</v>
      </c>
      <c r="H82" s="49" t="s">
        <v>138</v>
      </c>
      <c r="I82" s="49"/>
      <c r="J82" s="44"/>
      <c r="K82" s="44"/>
      <c r="L82" s="44"/>
      <c r="M82" s="44"/>
      <c r="N82" s="44" t="e">
        <f>(Table2[[#This Row],[Crest_Elevation]]-Table2[[#This Row],[Toe_Elevation]])/(Table2[[#This Row],[Crest Elevation X]]-Table2[[#This Row],[Toe Elevation X ]])</f>
        <v>#DIV/0!</v>
      </c>
      <c r="O82" s="44"/>
      <c r="P82" s="44"/>
      <c r="Q82" s="44"/>
      <c r="R82" s="44"/>
      <c r="S82" s="44"/>
      <c r="T82" s="44"/>
      <c r="U82" s="44"/>
      <c r="V82" s="44"/>
      <c r="W82" s="49" t="s">
        <v>143</v>
      </c>
      <c r="X82" s="44"/>
      <c r="Y82" s="45"/>
      <c r="Z82" s="100"/>
      <c r="AA82" s="45"/>
    </row>
    <row r="83" spans="1:27" ht="17.100000000000001" customHeight="1">
      <c r="A83" s="49"/>
      <c r="B83" s="49">
        <v>10830</v>
      </c>
      <c r="C83" s="49" t="s">
        <v>129</v>
      </c>
      <c r="D83" s="49" t="s">
        <v>135</v>
      </c>
      <c r="E83" s="49">
        <v>7.81499051665</v>
      </c>
      <c r="F83" s="103">
        <v>8.2899999999999991</v>
      </c>
      <c r="G83" s="103">
        <v>0</v>
      </c>
      <c r="H83" s="49" t="s">
        <v>138</v>
      </c>
      <c r="I83" s="49"/>
      <c r="J83" s="44"/>
      <c r="K83" s="44"/>
      <c r="L83" s="44"/>
      <c r="M83" s="44"/>
      <c r="N83" s="44" t="e">
        <f>(Table2[[#This Row],[Crest_Elevation]]-Table2[[#This Row],[Toe_Elevation]])/(Table2[[#This Row],[Crest Elevation X]]-Table2[[#This Row],[Toe Elevation X ]])</f>
        <v>#DIV/0!</v>
      </c>
      <c r="O83" s="44"/>
      <c r="P83" s="44"/>
      <c r="Q83" s="44"/>
      <c r="R83" s="44"/>
      <c r="S83" s="44"/>
      <c r="T83" s="44"/>
      <c r="U83" s="44"/>
      <c r="V83" s="44"/>
      <c r="W83" s="49" t="s">
        <v>143</v>
      </c>
      <c r="X83" s="44"/>
      <c r="Y83" s="45"/>
      <c r="Z83" s="100"/>
      <c r="AA83" s="45"/>
    </row>
    <row r="84" spans="1:27" ht="17.100000000000001" customHeight="1">
      <c r="A84" s="49">
        <v>31</v>
      </c>
      <c r="B84" s="49">
        <v>10840</v>
      </c>
      <c r="C84" s="49" t="s">
        <v>129</v>
      </c>
      <c r="D84" s="49" t="s">
        <v>135</v>
      </c>
      <c r="E84" s="49">
        <v>7.79180856233</v>
      </c>
      <c r="F84" s="103">
        <v>8.35</v>
      </c>
      <c r="G84" s="103">
        <v>0</v>
      </c>
      <c r="H84" s="49" t="s">
        <v>138</v>
      </c>
      <c r="I84" s="49"/>
      <c r="J84" s="44"/>
      <c r="K84" s="44"/>
      <c r="L84" s="44"/>
      <c r="M84" s="44"/>
      <c r="N84" s="44" t="e">
        <f>(Table2[[#This Row],[Crest_Elevation]]-Table2[[#This Row],[Toe_Elevation]])/(Table2[[#This Row],[Crest Elevation X]]-Table2[[#This Row],[Toe Elevation X ]])</f>
        <v>#DIV/0!</v>
      </c>
      <c r="O84" s="44"/>
      <c r="P84" s="44"/>
      <c r="Q84" s="44"/>
      <c r="R84" s="44"/>
      <c r="S84" s="44"/>
      <c r="T84" s="44"/>
      <c r="U84" s="44"/>
      <c r="V84" s="44"/>
      <c r="W84" s="49" t="s">
        <v>143</v>
      </c>
      <c r="X84" s="44"/>
      <c r="Y84" s="45"/>
      <c r="Z84" s="100"/>
      <c r="AA84" s="45"/>
    </row>
    <row r="85" spans="1:27" ht="17.100000000000001" customHeight="1">
      <c r="A85" s="49"/>
      <c r="B85" s="49">
        <v>10850</v>
      </c>
      <c r="C85" s="49" t="s">
        <v>129</v>
      </c>
      <c r="D85" s="49" t="s">
        <v>135</v>
      </c>
      <c r="E85" s="49">
        <v>7.7783087470799996</v>
      </c>
      <c r="F85" s="103">
        <v>8.2899999999999991</v>
      </c>
      <c r="G85" s="103">
        <v>0</v>
      </c>
      <c r="H85" s="49" t="s">
        <v>138</v>
      </c>
      <c r="I85" s="49"/>
      <c r="J85" s="44"/>
      <c r="K85" s="44"/>
      <c r="L85" s="44"/>
      <c r="M85" s="44"/>
      <c r="N85" s="44" t="e">
        <f>(Table2[[#This Row],[Crest_Elevation]]-Table2[[#This Row],[Toe_Elevation]])/(Table2[[#This Row],[Crest Elevation X]]-Table2[[#This Row],[Toe Elevation X ]])</f>
        <v>#DIV/0!</v>
      </c>
      <c r="O85" s="44"/>
      <c r="P85" s="44"/>
      <c r="Q85" s="44"/>
      <c r="R85" s="44"/>
      <c r="S85" s="44"/>
      <c r="T85" s="44"/>
      <c r="U85" s="44"/>
      <c r="V85" s="44"/>
      <c r="W85" s="49" t="s">
        <v>143</v>
      </c>
      <c r="X85" s="44"/>
      <c r="Y85" s="45"/>
      <c r="Z85" s="100"/>
      <c r="AA85" s="45"/>
    </row>
    <row r="86" spans="1:27" ht="17.100000000000001" customHeight="1">
      <c r="A86" s="49"/>
      <c r="B86" s="49">
        <v>10860</v>
      </c>
      <c r="C86" s="49" t="s">
        <v>129</v>
      </c>
      <c r="D86" s="49" t="s">
        <v>135</v>
      </c>
      <c r="E86" s="49">
        <v>7.7795317339399999</v>
      </c>
      <c r="F86" s="103">
        <v>8.09</v>
      </c>
      <c r="G86" s="103">
        <v>0</v>
      </c>
      <c r="H86" s="49" t="s">
        <v>138</v>
      </c>
      <c r="I86" s="49"/>
      <c r="J86" s="44"/>
      <c r="K86" s="44"/>
      <c r="L86" s="44"/>
      <c r="M86" s="44"/>
      <c r="N86" s="44" t="e">
        <f>(Table2[[#This Row],[Crest_Elevation]]-Table2[[#This Row],[Toe_Elevation]])/(Table2[[#This Row],[Crest Elevation X]]-Table2[[#This Row],[Toe Elevation X ]])</f>
        <v>#DIV/0!</v>
      </c>
      <c r="O86" s="44"/>
      <c r="P86" s="44"/>
      <c r="Q86" s="44"/>
      <c r="R86" s="44"/>
      <c r="S86" s="44"/>
      <c r="T86" s="44"/>
      <c r="U86" s="44"/>
      <c r="V86" s="44"/>
      <c r="W86" s="49" t="s">
        <v>145</v>
      </c>
      <c r="X86" s="44"/>
      <c r="Y86" s="45"/>
      <c r="Z86" s="100"/>
      <c r="AA86" s="45"/>
    </row>
    <row r="87" spans="1:27" ht="17.100000000000001" customHeight="1">
      <c r="A87" s="49">
        <v>32</v>
      </c>
      <c r="B87" s="49">
        <v>10870</v>
      </c>
      <c r="C87" s="49" t="s">
        <v>129</v>
      </c>
      <c r="D87" s="49" t="s">
        <v>135</v>
      </c>
      <c r="E87" s="49">
        <v>7.7581153456000003</v>
      </c>
      <c r="F87" s="103">
        <v>8.17</v>
      </c>
      <c r="G87" s="103">
        <v>0</v>
      </c>
      <c r="H87" s="49" t="s">
        <v>138</v>
      </c>
      <c r="I87" s="49"/>
      <c r="J87" s="44"/>
      <c r="K87" s="44"/>
      <c r="L87" s="44"/>
      <c r="M87" s="44"/>
      <c r="N87" s="44" t="e">
        <f>(Table2[[#This Row],[Crest_Elevation]]-Table2[[#This Row],[Toe_Elevation]])/(Table2[[#This Row],[Crest Elevation X]]-Table2[[#This Row],[Toe Elevation X ]])</f>
        <v>#DIV/0!</v>
      </c>
      <c r="O87" s="44"/>
      <c r="P87" s="44"/>
      <c r="Q87" s="44"/>
      <c r="R87" s="44"/>
      <c r="S87" s="44"/>
      <c r="T87" s="44"/>
      <c r="U87" s="44"/>
      <c r="V87" s="44"/>
      <c r="W87" s="49" t="s">
        <v>143</v>
      </c>
      <c r="X87" s="44"/>
      <c r="Y87" s="46"/>
      <c r="Z87" s="100"/>
      <c r="AA87" s="45"/>
    </row>
    <row r="88" spans="1:27" ht="17.100000000000001" customHeight="1">
      <c r="A88" s="49"/>
      <c r="B88" s="49">
        <v>10880</v>
      </c>
      <c r="C88" s="49" t="s">
        <v>129</v>
      </c>
      <c r="D88" s="49" t="s">
        <v>135</v>
      </c>
      <c r="E88" s="49">
        <v>7.7438744250999996</v>
      </c>
      <c r="F88" s="103">
        <v>8.14</v>
      </c>
      <c r="G88" s="103">
        <v>0</v>
      </c>
      <c r="H88" s="49" t="s">
        <v>138</v>
      </c>
      <c r="I88" s="49"/>
      <c r="J88" s="44"/>
      <c r="K88" s="44"/>
      <c r="L88" s="44"/>
      <c r="M88" s="44"/>
      <c r="N88" s="44" t="e">
        <f>(Table2[[#This Row],[Crest_Elevation]]-Table2[[#This Row],[Toe_Elevation]])/(Table2[[#This Row],[Crest Elevation X]]-Table2[[#This Row],[Toe Elevation X ]])</f>
        <v>#DIV/0!</v>
      </c>
      <c r="O88" s="44"/>
      <c r="P88" s="44"/>
      <c r="Q88" s="44"/>
      <c r="R88" s="44"/>
      <c r="S88" s="44"/>
      <c r="T88" s="44"/>
      <c r="U88" s="44"/>
      <c r="V88" s="44"/>
      <c r="W88" s="49" t="s">
        <v>145</v>
      </c>
      <c r="X88" s="44"/>
      <c r="Y88" s="46"/>
      <c r="Z88" s="100"/>
      <c r="AA88" s="45"/>
    </row>
    <row r="89" spans="1:27" ht="17.100000000000001" customHeight="1">
      <c r="A89" s="49"/>
      <c r="B89" s="49">
        <v>10890</v>
      </c>
      <c r="C89" s="49" t="s">
        <v>129</v>
      </c>
      <c r="D89" s="49" t="s">
        <v>135</v>
      </c>
      <c r="E89" s="49">
        <v>7.7346103731899998</v>
      </c>
      <c r="F89" s="103">
        <v>8.19</v>
      </c>
      <c r="G89" s="103">
        <v>0</v>
      </c>
      <c r="H89" s="49" t="s">
        <v>138</v>
      </c>
      <c r="I89" s="49"/>
      <c r="J89" s="12"/>
      <c r="K89" s="12"/>
      <c r="L89" s="12"/>
      <c r="M89" s="12"/>
      <c r="N89" s="12" t="e">
        <f>(Table2[[#This Row],[Crest_Elevation]]-Table2[[#This Row],[Toe_Elevation]])/(Table2[[#This Row],[Crest Elevation X]]-Table2[[#This Row],[Toe Elevation X ]])</f>
        <v>#DIV/0!</v>
      </c>
      <c r="O89" s="12"/>
      <c r="P89" s="12"/>
      <c r="Q89" s="12"/>
      <c r="R89" s="12"/>
      <c r="S89" s="12"/>
      <c r="T89" s="44"/>
      <c r="U89" s="44"/>
      <c r="V89" s="44"/>
      <c r="W89" s="49" t="s">
        <v>143</v>
      </c>
      <c r="X89" s="44"/>
      <c r="Y89" s="45"/>
      <c r="Z89" s="100"/>
      <c r="AA89" s="45"/>
    </row>
    <row r="90" spans="1:27" ht="17.100000000000001" customHeight="1">
      <c r="A90" s="49"/>
      <c r="B90" s="49">
        <v>10900</v>
      </c>
      <c r="C90" s="49" t="s">
        <v>129</v>
      </c>
      <c r="D90" s="49" t="s">
        <v>135</v>
      </c>
      <c r="E90" s="49">
        <v>7.7117217325</v>
      </c>
      <c r="F90" s="103">
        <v>8.16</v>
      </c>
      <c r="G90" s="103">
        <v>0</v>
      </c>
      <c r="H90" s="49" t="s">
        <v>138</v>
      </c>
      <c r="I90" s="49"/>
      <c r="J90" s="44"/>
      <c r="K90" s="44"/>
      <c r="L90" s="44"/>
      <c r="M90" s="44"/>
      <c r="N90" s="44" t="e">
        <f>(Table2[[#This Row],[Crest_Elevation]]-Table2[[#This Row],[Toe_Elevation]])/(Table2[[#This Row],[Crest Elevation X]]-Table2[[#This Row],[Toe Elevation X ]])</f>
        <v>#DIV/0!</v>
      </c>
      <c r="O90" s="44"/>
      <c r="P90" s="44"/>
      <c r="Q90" s="44"/>
      <c r="R90" s="44"/>
      <c r="S90" s="44"/>
      <c r="T90" s="44"/>
      <c r="U90" s="44"/>
      <c r="V90" s="44"/>
      <c r="W90" s="49" t="s">
        <v>143</v>
      </c>
      <c r="X90" s="44"/>
      <c r="Y90" s="45"/>
      <c r="Z90" s="100"/>
      <c r="AA90" s="45"/>
    </row>
    <row r="91" spans="1:27" ht="17.100000000000001" customHeight="1">
      <c r="A91" s="49">
        <v>33</v>
      </c>
      <c r="B91" s="49">
        <v>10910</v>
      </c>
      <c r="C91" s="49" t="s">
        <v>129</v>
      </c>
      <c r="D91" s="49" t="s">
        <v>135</v>
      </c>
      <c r="E91" s="49">
        <v>7.7112640343300001</v>
      </c>
      <c r="F91" s="103">
        <v>8.18</v>
      </c>
      <c r="G91" s="103">
        <v>0</v>
      </c>
      <c r="H91" s="49" t="s">
        <v>138</v>
      </c>
      <c r="I91" s="49"/>
      <c r="J91" s="44"/>
      <c r="K91" s="44"/>
      <c r="L91" s="44"/>
      <c r="M91" s="44"/>
      <c r="N91" s="44" t="e">
        <f>(Table2[[#This Row],[Crest_Elevation]]-Table2[[#This Row],[Toe_Elevation]])/(Table2[[#This Row],[Crest Elevation X]]-Table2[[#This Row],[Toe Elevation X ]])</f>
        <v>#DIV/0!</v>
      </c>
      <c r="O91" s="44"/>
      <c r="P91" s="44"/>
      <c r="Q91" s="44"/>
      <c r="R91" s="44"/>
      <c r="S91" s="44"/>
      <c r="T91" s="44"/>
      <c r="U91" s="44"/>
      <c r="V91" s="44"/>
      <c r="W91" s="49" t="s">
        <v>143</v>
      </c>
      <c r="X91" s="44"/>
      <c r="Y91" s="45"/>
      <c r="Z91" s="100"/>
      <c r="AA91" s="45"/>
    </row>
    <row r="92" spans="1:27" s="45" customFormat="1" ht="17.100000000000001" customHeight="1">
      <c r="A92" s="49"/>
      <c r="B92" s="49">
        <v>10920</v>
      </c>
      <c r="C92" s="49" t="s">
        <v>129</v>
      </c>
      <c r="D92" s="49" t="s">
        <v>135</v>
      </c>
      <c r="E92" s="49">
        <v>7.7229211260400001</v>
      </c>
      <c r="F92" s="103">
        <v>8.11</v>
      </c>
      <c r="G92" s="103">
        <v>0</v>
      </c>
      <c r="H92" s="49" t="s">
        <v>138</v>
      </c>
      <c r="I92" s="49"/>
      <c r="J92" s="44"/>
      <c r="K92" s="44"/>
      <c r="L92" s="44"/>
      <c r="M92" s="44"/>
      <c r="N92" s="44" t="e">
        <f>(Table2[[#This Row],[Crest_Elevation]]-Table2[[#This Row],[Toe_Elevation]])/(Table2[[#This Row],[Crest Elevation X]]-Table2[[#This Row],[Toe Elevation X ]])</f>
        <v>#DIV/0!</v>
      </c>
      <c r="O92" s="44"/>
      <c r="P92" s="44"/>
      <c r="Q92" s="44"/>
      <c r="R92" s="44"/>
      <c r="S92" s="44"/>
      <c r="T92" s="44"/>
      <c r="U92" s="44"/>
      <c r="V92" s="44"/>
      <c r="W92" s="49" t="s">
        <v>145</v>
      </c>
      <c r="X92" s="44"/>
      <c r="Z92" s="100"/>
    </row>
    <row r="93" spans="1:27" ht="17.100000000000001" customHeight="1">
      <c r="A93" s="49"/>
      <c r="B93" s="49">
        <v>10930</v>
      </c>
      <c r="C93" s="49" t="s">
        <v>139</v>
      </c>
      <c r="D93" s="49" t="s">
        <v>135</v>
      </c>
      <c r="E93" s="49">
        <v>8.1999999999999993</v>
      </c>
      <c r="F93" s="106">
        <v>8.19</v>
      </c>
      <c r="G93" s="103">
        <v>2.8</v>
      </c>
      <c r="H93" s="49" t="s">
        <v>138</v>
      </c>
      <c r="I93" s="53">
        <f>Table2[[#This Row],[SWEL (From CHAMP)]]+Table2[[#This Row],[2%_Runup]]</f>
        <v>10.989999999999998</v>
      </c>
      <c r="J93" s="44">
        <v>8.8000000000000007</v>
      </c>
      <c r="K93" s="44">
        <v>297.75</v>
      </c>
      <c r="L93" s="44">
        <v>3.6</v>
      </c>
      <c r="M93" s="44">
        <v>36.369999999999997</v>
      </c>
      <c r="N93" s="44">
        <f>(Table2[[#This Row],[Crest_Elevation]]-Table2[[#This Row],[Toe_Elevation]])/(Table2[[#This Row],[Crest Elevation X]]-Table2[[#This Row],[Toe Elevation X ]])</f>
        <v>1.9894406611064355E-2</v>
      </c>
      <c r="O93" s="44">
        <v>3.3</v>
      </c>
      <c r="P93" s="44">
        <v>6.24</v>
      </c>
      <c r="Q93" s="44">
        <v>10.43</v>
      </c>
      <c r="R93" s="44"/>
      <c r="S93" s="44"/>
      <c r="T93" s="44"/>
      <c r="U93" s="44"/>
      <c r="V93" s="44"/>
      <c r="W93" s="49" t="s">
        <v>143</v>
      </c>
      <c r="X93" s="44" t="s">
        <v>143</v>
      </c>
      <c r="Y93" s="112" t="s">
        <v>542</v>
      </c>
      <c r="Z93" s="100">
        <v>0.18644396310927233</v>
      </c>
      <c r="AA93" s="45"/>
    </row>
    <row r="94" spans="1:27" ht="17.100000000000001" customHeight="1">
      <c r="A94" s="49">
        <v>34</v>
      </c>
      <c r="B94" s="49">
        <v>10940</v>
      </c>
      <c r="C94" s="49" t="s">
        <v>139</v>
      </c>
      <c r="D94" s="49" t="s">
        <v>135</v>
      </c>
      <c r="E94" s="49">
        <v>8.1999999999999993</v>
      </c>
      <c r="F94" s="106">
        <v>8.16</v>
      </c>
      <c r="G94" s="103">
        <v>4.3499999999999996</v>
      </c>
      <c r="H94" s="49" t="s">
        <v>138</v>
      </c>
      <c r="I94" s="53">
        <f>Table2[[#This Row],[SWEL (From CHAMP)]]+Table2[[#This Row],[2%_Runup]]</f>
        <v>12.51</v>
      </c>
      <c r="J94" s="44">
        <v>10.83</v>
      </c>
      <c r="K94" s="44">
        <v>356.95</v>
      </c>
      <c r="L94" s="44">
        <v>0.05</v>
      </c>
      <c r="M94" s="44">
        <v>2.19</v>
      </c>
      <c r="N94" s="44">
        <f>(Table2[[#This Row],[Crest_Elevation]]-Table2[[#This Row],[Toe_Elevation]])/(Table2[[#This Row],[Crest Elevation X]]-Table2[[#This Row],[Toe Elevation X ]])</f>
        <v>3.0386740331491711E-2</v>
      </c>
      <c r="O94" s="44">
        <v>7.3</v>
      </c>
      <c r="P94" s="44">
        <v>6.22</v>
      </c>
      <c r="Q94" s="44">
        <v>10.57</v>
      </c>
      <c r="R94" s="44"/>
      <c r="S94" s="44"/>
      <c r="T94" s="44"/>
      <c r="U94" s="44"/>
      <c r="V94" s="44"/>
      <c r="W94" s="49" t="s">
        <v>143</v>
      </c>
      <c r="X94" s="44" t="s">
        <v>143</v>
      </c>
      <c r="Y94" s="112" t="s">
        <v>542</v>
      </c>
      <c r="Z94" s="101">
        <v>2.9071333068828969E-4</v>
      </c>
      <c r="AA94" s="45"/>
    </row>
    <row r="95" spans="1:27" ht="17.100000000000001" customHeight="1">
      <c r="A95" s="49"/>
      <c r="B95" s="49">
        <v>10950</v>
      </c>
      <c r="C95" s="49" t="s">
        <v>139</v>
      </c>
      <c r="D95" s="49" t="s">
        <v>135</v>
      </c>
      <c r="E95" s="49">
        <v>8.1</v>
      </c>
      <c r="F95" s="106">
        <v>8.1300000000000008</v>
      </c>
      <c r="G95" s="103">
        <v>6.2</v>
      </c>
      <c r="H95" s="49" t="s">
        <v>138</v>
      </c>
      <c r="I95" s="53">
        <f>Table2[[#This Row],[SWEL (From CHAMP)]]+Table2[[#This Row],[2%_Runup]]</f>
        <v>14.330000000000002</v>
      </c>
      <c r="J95" s="44">
        <v>10.01</v>
      </c>
      <c r="K95" s="44">
        <v>203.85</v>
      </c>
      <c r="L95" s="44">
        <v>3.55</v>
      </c>
      <c r="M95" s="44">
        <v>31.77</v>
      </c>
      <c r="N95" s="44">
        <f>(Table2[[#This Row],[Crest_Elevation]]-Table2[[#This Row],[Toe_Elevation]])/(Table2[[#This Row],[Crest Elevation X]]-Table2[[#This Row],[Toe Elevation X ]])</f>
        <v>3.7540678754067879E-2</v>
      </c>
      <c r="O95" s="44">
        <v>5.7</v>
      </c>
      <c r="P95" s="44">
        <v>6.2</v>
      </c>
      <c r="Q95" s="44">
        <v>10.61</v>
      </c>
      <c r="R95" s="44"/>
      <c r="S95" s="44"/>
      <c r="T95" s="44"/>
      <c r="U95" s="44"/>
      <c r="V95" s="44" t="s">
        <v>547</v>
      </c>
      <c r="W95" s="49" t="s">
        <v>145</v>
      </c>
      <c r="X95" s="44" t="s">
        <v>143</v>
      </c>
      <c r="Y95" s="112" t="s">
        <v>541</v>
      </c>
      <c r="Z95" s="100">
        <v>2.3408931044600758E-2</v>
      </c>
      <c r="AA95" s="45"/>
    </row>
    <row r="96" spans="1:27" ht="17.100000000000001" customHeight="1">
      <c r="A96" s="49"/>
      <c r="B96" s="49">
        <v>10956</v>
      </c>
      <c r="C96" s="49" t="s">
        <v>129</v>
      </c>
      <c r="D96" s="49" t="s">
        <v>135</v>
      </c>
      <c r="E96" s="49">
        <v>8.0639159320200005</v>
      </c>
      <c r="F96" s="103">
        <v>8.19</v>
      </c>
      <c r="G96" s="103">
        <v>0</v>
      </c>
      <c r="H96" s="49"/>
      <c r="I96" s="49"/>
      <c r="J96" s="44"/>
      <c r="K96" s="44"/>
      <c r="L96" s="44"/>
      <c r="M96" s="44"/>
      <c r="N96" s="44" t="e">
        <f>(Table2[[#This Row],[Crest_Elevation]]-Table2[[#This Row],[Toe_Elevation]])/(Table2[[#This Row],[Crest Elevation X]]-Table2[[#This Row],[Toe Elevation X ]])</f>
        <v>#DIV/0!</v>
      </c>
      <c r="O96" s="44"/>
      <c r="P96" s="44"/>
      <c r="Q96" s="44"/>
      <c r="R96" s="44"/>
      <c r="S96" s="44"/>
      <c r="T96" s="44"/>
      <c r="U96" s="44"/>
      <c r="V96" s="44"/>
      <c r="W96" s="49" t="s">
        <v>145</v>
      </c>
      <c r="X96" s="44"/>
      <c r="Y96" s="45"/>
      <c r="Z96" s="100"/>
      <c r="AA96" s="45"/>
    </row>
    <row r="97" spans="1:27" ht="17.100000000000001" customHeight="1">
      <c r="A97" s="49"/>
      <c r="B97" s="49">
        <v>10960</v>
      </c>
      <c r="C97" s="49" t="s">
        <v>139</v>
      </c>
      <c r="D97" s="49" t="s">
        <v>135</v>
      </c>
      <c r="E97" s="49">
        <v>8.1</v>
      </c>
      <c r="F97" s="106">
        <v>8.1199999999999992</v>
      </c>
      <c r="G97" s="103">
        <v>31.8</v>
      </c>
      <c r="H97" s="49" t="s">
        <v>138</v>
      </c>
      <c r="I97" s="53">
        <f>Table2[[#This Row],[SWEL (From CHAMP)]]+Table2[[#This Row],[2%_Runup]]</f>
        <v>39.92</v>
      </c>
      <c r="J97" s="44">
        <v>9.6</v>
      </c>
      <c r="K97" s="44">
        <v>138.27000000000001</v>
      </c>
      <c r="L97" s="44">
        <v>3.65</v>
      </c>
      <c r="M97" s="44">
        <v>32.770000000000003</v>
      </c>
      <c r="N97" s="44">
        <f>(Table2[[#This Row],[Crest_Elevation]]-Table2[[#This Row],[Toe_Elevation]])/(Table2[[#This Row],[Crest Elevation X]]-Table2[[#This Row],[Toe Elevation X ]])</f>
        <v>5.6398104265402836E-2</v>
      </c>
      <c r="O97" s="44">
        <v>8.6999999999999993</v>
      </c>
      <c r="P97" s="44">
        <v>6.2</v>
      </c>
      <c r="Q97" s="44">
        <v>10.76</v>
      </c>
      <c r="R97" s="44"/>
      <c r="S97" s="44"/>
      <c r="T97" s="44"/>
      <c r="U97" s="44"/>
      <c r="V97" s="44" t="s">
        <v>547</v>
      </c>
      <c r="W97" s="49" t="s">
        <v>145</v>
      </c>
      <c r="X97" s="44" t="s">
        <v>143</v>
      </c>
      <c r="Y97" s="112" t="s">
        <v>543</v>
      </c>
      <c r="Z97" s="100">
        <v>0.41012514235816139</v>
      </c>
      <c r="AA97" s="45"/>
    </row>
    <row r="98" spans="1:27" ht="17.100000000000001" customHeight="1">
      <c r="A98" s="49">
        <v>35</v>
      </c>
      <c r="B98" s="49">
        <v>10970</v>
      </c>
      <c r="C98" s="49" t="s">
        <v>5</v>
      </c>
      <c r="D98" s="49" t="s">
        <v>135</v>
      </c>
      <c r="E98" s="50">
        <v>7.67401412222</v>
      </c>
      <c r="F98" s="103">
        <v>8.02</v>
      </c>
      <c r="G98" s="103">
        <v>6.9</v>
      </c>
      <c r="H98" s="49" t="s">
        <v>138</v>
      </c>
      <c r="I98" s="53">
        <f>Table2[[#This Row],[GF_SWEL]]+Table2[[#This Row],[2%_Runup]]</f>
        <v>14.574014122219999</v>
      </c>
      <c r="J98" s="44">
        <v>9.6</v>
      </c>
      <c r="K98" s="44">
        <v>120.51</v>
      </c>
      <c r="L98" s="44">
        <v>3.61</v>
      </c>
      <c r="M98" s="44">
        <v>34.43</v>
      </c>
      <c r="N98" s="44">
        <f>(Table2[[#This Row],[Crest_Elevation]]-Table2[[#This Row],[Toe_Elevation]])/(Table2[[#This Row],[Crest Elevation X]]-Table2[[#This Row],[Toe Elevation X ]])</f>
        <v>6.9586431226765791E-2</v>
      </c>
      <c r="O98" s="44">
        <v>10</v>
      </c>
      <c r="P98" s="44">
        <v>3.46</v>
      </c>
      <c r="Q98" s="44">
        <v>11.01</v>
      </c>
      <c r="R98" s="44"/>
      <c r="S98" s="44"/>
      <c r="T98" s="44"/>
      <c r="U98" s="44"/>
      <c r="V98" s="44" t="s">
        <v>547</v>
      </c>
      <c r="W98" s="49" t="s">
        <v>145</v>
      </c>
      <c r="X98" s="44" t="s">
        <v>143</v>
      </c>
      <c r="Y98" s="112" t="s">
        <v>542</v>
      </c>
      <c r="Z98" s="100">
        <v>8.8844148671183509E-2</v>
      </c>
      <c r="AA98" s="45"/>
    </row>
    <row r="99" spans="1:27" ht="17.100000000000001" customHeight="1">
      <c r="A99" s="49"/>
      <c r="B99" s="49">
        <v>10980</v>
      </c>
      <c r="C99" s="49" t="s">
        <v>5</v>
      </c>
      <c r="D99" s="49" t="s">
        <v>135</v>
      </c>
      <c r="E99" s="50">
        <v>7.6643671607900004</v>
      </c>
      <c r="F99" s="103">
        <v>8</v>
      </c>
      <c r="G99" s="103">
        <v>4.7405330000000001</v>
      </c>
      <c r="H99" s="49" t="s">
        <v>138</v>
      </c>
      <c r="I99" s="53">
        <f>Table2[[#This Row],[GF_SWEL]]+Table2[[#This Row],[2%_Runup]]</f>
        <v>12.40490016079</v>
      </c>
      <c r="J99" s="44">
        <v>10.1</v>
      </c>
      <c r="K99" s="44">
        <v>99.14</v>
      </c>
      <c r="L99" s="44">
        <v>3.48</v>
      </c>
      <c r="M99" s="44">
        <v>28.98</v>
      </c>
      <c r="N99" s="44">
        <f>(Table2[[#This Row],[Crest_Elevation]]-Table2[[#This Row],[Toe_Elevation]])/(Table2[[#This Row],[Crest Elevation X]]-Table2[[#This Row],[Toe Elevation X ]])</f>
        <v>9.435575826681869E-2</v>
      </c>
      <c r="O99" s="44">
        <v>9.6999999999999993</v>
      </c>
      <c r="P99" s="44">
        <v>3.51</v>
      </c>
      <c r="Q99" s="44">
        <v>11.02</v>
      </c>
      <c r="R99" s="44"/>
      <c r="S99" s="44"/>
      <c r="T99" s="44"/>
      <c r="U99" s="44"/>
      <c r="V99" s="44"/>
      <c r="W99" s="49" t="s">
        <v>145</v>
      </c>
      <c r="X99" s="44" t="s">
        <v>145</v>
      </c>
      <c r="Y99" s="112" t="s">
        <v>543</v>
      </c>
      <c r="Z99" s="100">
        <v>0.14069484730771095</v>
      </c>
      <c r="AA99" s="45"/>
    </row>
    <row r="100" spans="1:27" ht="17.100000000000001" customHeight="1">
      <c r="A100" s="56"/>
      <c r="B100" s="49">
        <v>10990</v>
      </c>
      <c r="C100" s="49" t="s">
        <v>139</v>
      </c>
      <c r="D100" s="56" t="s">
        <v>135</v>
      </c>
      <c r="E100" s="49">
        <v>8</v>
      </c>
      <c r="F100" s="106">
        <v>7.98</v>
      </c>
      <c r="G100" s="103">
        <v>7.75</v>
      </c>
      <c r="H100" s="56" t="s">
        <v>138</v>
      </c>
      <c r="I100" s="53">
        <f>Table2[[#This Row],[SWEL (From CHAMP)]]+Table2[[#This Row],[2%_Runup]]</f>
        <v>15.73</v>
      </c>
      <c r="J100" s="44">
        <v>8.11</v>
      </c>
      <c r="K100" s="44">
        <v>111.31</v>
      </c>
      <c r="L100" s="44">
        <v>2.54</v>
      </c>
      <c r="M100" s="44">
        <v>36.18</v>
      </c>
      <c r="N100" s="44">
        <f>(Table2[[#This Row],[Crest_Elevation]]-Table2[[#This Row],[Toe_Elevation]])/(Table2[[#This Row],[Crest Elevation X]]-Table2[[#This Row],[Toe Elevation X ]])</f>
        <v>7.4138160521762281E-2</v>
      </c>
      <c r="O100" s="44">
        <v>8</v>
      </c>
      <c r="P100" s="44">
        <v>3.43</v>
      </c>
      <c r="Q100" s="44">
        <v>11</v>
      </c>
      <c r="R100" s="44">
        <v>216.13</v>
      </c>
      <c r="S100" s="44">
        <v>10.85</v>
      </c>
      <c r="T100" s="44" t="s">
        <v>153</v>
      </c>
      <c r="U100" s="44">
        <v>11.093253756076965</v>
      </c>
      <c r="V100" s="44" t="s">
        <v>547</v>
      </c>
      <c r="W100" s="56" t="s">
        <v>145</v>
      </c>
      <c r="X100" s="57" t="s">
        <v>145</v>
      </c>
      <c r="Y100" s="112" t="s">
        <v>544</v>
      </c>
      <c r="Z100" s="100">
        <v>3.5102118890538607</v>
      </c>
      <c r="AA100" s="45"/>
    </row>
    <row r="101" spans="1:27" ht="17.100000000000001" customHeight="1">
      <c r="A101" s="49">
        <v>36</v>
      </c>
      <c r="B101" s="49">
        <v>11000</v>
      </c>
      <c r="C101" s="49" t="s">
        <v>139</v>
      </c>
      <c r="D101" s="49" t="s">
        <v>135</v>
      </c>
      <c r="E101" s="49">
        <v>7.9</v>
      </c>
      <c r="F101" s="106">
        <v>7.91</v>
      </c>
      <c r="G101" s="103">
        <v>5.76</v>
      </c>
      <c r="H101" s="49" t="s">
        <v>138</v>
      </c>
      <c r="I101" s="53">
        <f>Table2[[#This Row],[SWEL (From CHAMP)]]+Table2[[#This Row],[2%_Runup]]</f>
        <v>13.67</v>
      </c>
      <c r="J101" s="44">
        <v>8.43</v>
      </c>
      <c r="K101" s="44">
        <v>174.47</v>
      </c>
      <c r="L101" s="44">
        <v>3.41</v>
      </c>
      <c r="M101" s="44">
        <v>44.02</v>
      </c>
      <c r="N101" s="44">
        <f>(Table2[[#This Row],[Crest_Elevation]]-Table2[[#This Row],[Toe_Elevation]])/(Table2[[#This Row],[Crest Elevation X]]-Table2[[#This Row],[Toe Elevation X ]])</f>
        <v>3.8482177079340742E-2</v>
      </c>
      <c r="O101" s="44">
        <v>7.9</v>
      </c>
      <c r="P101" s="44">
        <v>3.39</v>
      </c>
      <c r="Q101" s="44">
        <v>10.96</v>
      </c>
      <c r="R101" s="44"/>
      <c r="S101" s="44"/>
      <c r="T101" s="44"/>
      <c r="U101" s="44"/>
      <c r="V101" s="44" t="s">
        <v>547</v>
      </c>
      <c r="W101" s="49" t="s">
        <v>145</v>
      </c>
      <c r="X101" s="44" t="s">
        <v>145</v>
      </c>
      <c r="Y101" s="112" t="s">
        <v>543</v>
      </c>
      <c r="Z101" s="100">
        <v>0.44482078572468925</v>
      </c>
      <c r="AA101" s="45"/>
    </row>
    <row r="102" spans="1:27" ht="17.100000000000001" customHeight="1">
      <c r="A102" s="49"/>
      <c r="B102" s="49">
        <v>11010</v>
      </c>
      <c r="C102" s="49" t="s">
        <v>5</v>
      </c>
      <c r="D102" s="49" t="s">
        <v>135</v>
      </c>
      <c r="E102" s="49">
        <v>7.6346188236600003</v>
      </c>
      <c r="F102" s="106">
        <v>7.95</v>
      </c>
      <c r="G102" s="103">
        <v>4.6058130000000004</v>
      </c>
      <c r="H102" s="49" t="s">
        <v>138</v>
      </c>
      <c r="I102" s="53">
        <f>Table2[[#This Row],[SWEL (From CHAMP)]]+Table2[[#This Row],[2%_Runup]]</f>
        <v>12.555813000000001</v>
      </c>
      <c r="J102" s="44">
        <v>9.3000000000000007</v>
      </c>
      <c r="K102" s="44">
        <v>101.41</v>
      </c>
      <c r="L102" s="44">
        <v>3.59</v>
      </c>
      <c r="M102" s="44">
        <v>46.68</v>
      </c>
      <c r="N102" s="44">
        <f>(Table2[[#This Row],[Crest_Elevation]]-Table2[[#This Row],[Toe_Elevation]])/(Table2[[#This Row],[Crest Elevation X]]-Table2[[#This Row],[Toe Elevation X ]])</f>
        <v>0.10433034898593095</v>
      </c>
      <c r="O102" s="44">
        <v>8.8000000000000007</v>
      </c>
      <c r="P102" s="44">
        <v>3.43</v>
      </c>
      <c r="Q102" s="44">
        <v>11.17</v>
      </c>
      <c r="R102" s="44"/>
      <c r="S102" s="44"/>
      <c r="T102" s="44"/>
      <c r="U102" s="44"/>
      <c r="V102" s="44" t="s">
        <v>547</v>
      </c>
      <c r="W102" s="49" t="s">
        <v>145</v>
      </c>
      <c r="X102" s="44" t="s">
        <v>145</v>
      </c>
      <c r="Y102" s="112" t="s">
        <v>543</v>
      </c>
      <c r="Z102" s="100">
        <v>0.89043985244340806</v>
      </c>
      <c r="AA102" s="45"/>
    </row>
    <row r="103" spans="1:27" ht="17.100000000000001" customHeight="1">
      <c r="A103" s="49"/>
      <c r="B103" s="49">
        <v>11020</v>
      </c>
      <c r="C103" s="49" t="s">
        <v>5</v>
      </c>
      <c r="D103" s="49" t="s">
        <v>135</v>
      </c>
      <c r="E103" s="50">
        <v>7.5944503445100002</v>
      </c>
      <c r="F103" s="103">
        <v>7.96</v>
      </c>
      <c r="G103" s="103">
        <v>3.6454469999999999</v>
      </c>
      <c r="H103" s="49" t="s">
        <v>138</v>
      </c>
      <c r="I103" s="53">
        <f>Table2[[#This Row],[GF_SWEL]]+Table2[[#This Row],[2%_Runup]]</f>
        <v>11.23989734451</v>
      </c>
      <c r="J103" s="44">
        <v>8.9</v>
      </c>
      <c r="K103" s="44">
        <v>125.94</v>
      </c>
      <c r="L103" s="44">
        <v>3.57</v>
      </c>
      <c r="M103" s="44">
        <v>68.91</v>
      </c>
      <c r="N103" s="44">
        <f>(Table2[[#This Row],[Crest_Elevation]]-Table2[[#This Row],[Toe_Elevation]])/(Table2[[#This Row],[Crest Elevation X]]-Table2[[#This Row],[Toe Elevation X ]])</f>
        <v>9.3459582675784678E-2</v>
      </c>
      <c r="O103" s="44">
        <v>8.6999999999999993</v>
      </c>
      <c r="P103" s="44">
        <v>3.4</v>
      </c>
      <c r="Q103" s="44">
        <v>11.31</v>
      </c>
      <c r="R103" s="44"/>
      <c r="S103" s="44"/>
      <c r="T103" s="44"/>
      <c r="U103" s="44"/>
      <c r="V103" s="44"/>
      <c r="W103" s="49" t="s">
        <v>145</v>
      </c>
      <c r="X103" s="44" t="s">
        <v>145</v>
      </c>
      <c r="Y103" s="112" t="s">
        <v>543</v>
      </c>
      <c r="Z103" s="100">
        <v>0.74420112121935134</v>
      </c>
      <c r="AA103" s="45"/>
    </row>
    <row r="104" spans="1:27" ht="17.100000000000001" customHeight="1">
      <c r="A104" s="49">
        <v>37</v>
      </c>
      <c r="B104" s="49">
        <v>11030</v>
      </c>
      <c r="C104" s="49" t="s">
        <v>5</v>
      </c>
      <c r="D104" s="49" t="s">
        <v>135</v>
      </c>
      <c r="E104" s="50">
        <v>7.6197342396299996</v>
      </c>
      <c r="F104" s="103">
        <v>8.0399999999999991</v>
      </c>
      <c r="G104" s="103">
        <v>8.9700000000000006</v>
      </c>
      <c r="H104" s="49" t="s">
        <v>138</v>
      </c>
      <c r="I104" s="53">
        <f>Table2[[#This Row],[GF_SWEL]]+Table2[[#This Row],[2%_Runup]]</f>
        <v>16.589734239630001</v>
      </c>
      <c r="J104" s="44">
        <v>10</v>
      </c>
      <c r="K104" s="44">
        <v>124.77</v>
      </c>
      <c r="L104" s="44">
        <v>3.68</v>
      </c>
      <c r="M104" s="44">
        <v>59.45</v>
      </c>
      <c r="N104" s="44">
        <f>(Table2[[#This Row],[Crest_Elevation]]-Table2[[#This Row],[Toe_Elevation]])/(Table2[[#This Row],[Crest Elevation X]]-Table2[[#This Row],[Toe Elevation X ]])</f>
        <v>9.6754439681567675E-2</v>
      </c>
      <c r="O104" s="44">
        <v>8.8000000000000007</v>
      </c>
      <c r="P104" s="44">
        <v>3.43</v>
      </c>
      <c r="Q104" s="44">
        <v>11.21</v>
      </c>
      <c r="R104" s="44"/>
      <c r="S104" s="44"/>
      <c r="T104" s="44"/>
      <c r="U104" s="44"/>
      <c r="V104" s="44" t="s">
        <v>547</v>
      </c>
      <c r="W104" s="49" t="s">
        <v>145</v>
      </c>
      <c r="X104" s="44" t="s">
        <v>143</v>
      </c>
      <c r="Y104" s="112" t="s">
        <v>543</v>
      </c>
      <c r="Z104" s="100">
        <v>0.17103234641867149</v>
      </c>
      <c r="AA104" s="45"/>
    </row>
    <row r="105" spans="1:27" ht="17.100000000000001" customHeight="1">
      <c r="A105" s="56"/>
      <c r="B105" s="49">
        <v>11040</v>
      </c>
      <c r="C105" s="49" t="s">
        <v>5</v>
      </c>
      <c r="D105" s="56" t="s">
        <v>135</v>
      </c>
      <c r="E105" s="50">
        <v>7.6315565653900004</v>
      </c>
      <c r="F105" s="103">
        <v>8.02</v>
      </c>
      <c r="G105" s="103">
        <v>8.7015700000000002</v>
      </c>
      <c r="H105" s="56" t="s">
        <v>138</v>
      </c>
      <c r="I105" s="53">
        <f>Table2[[#This Row],[GF_SWEL]]+Table2[[#This Row],[2%_Runup]]</f>
        <v>16.33312656539</v>
      </c>
      <c r="J105" s="44">
        <v>11.7</v>
      </c>
      <c r="K105" s="44">
        <v>176.38</v>
      </c>
      <c r="L105" s="44">
        <v>3.48</v>
      </c>
      <c r="M105" s="44">
        <v>69.33</v>
      </c>
      <c r="N105" s="44">
        <f>(Table2[[#This Row],[Crest_Elevation]]-Table2[[#This Row],[Toe_Elevation]])/(Table2[[#This Row],[Crest Elevation X]]-Table2[[#This Row],[Toe Elevation X ]])</f>
        <v>7.6786548341896299E-2</v>
      </c>
      <c r="O105" s="44">
        <v>11.2</v>
      </c>
      <c r="P105" s="44">
        <v>3.47</v>
      </c>
      <c r="Q105" s="44">
        <v>10.87</v>
      </c>
      <c r="R105" s="44">
        <v>177.01</v>
      </c>
      <c r="S105" s="44">
        <v>11.76</v>
      </c>
      <c r="T105" s="44" t="s">
        <v>153</v>
      </c>
      <c r="U105" s="44">
        <v>14.93640202212443</v>
      </c>
      <c r="V105" s="44" t="s">
        <v>547</v>
      </c>
      <c r="W105" s="56" t="s">
        <v>145</v>
      </c>
      <c r="X105" s="57" t="s">
        <v>136</v>
      </c>
      <c r="Y105" s="112" t="s">
        <v>541</v>
      </c>
      <c r="Z105" s="100">
        <v>2.3922457498787753E-3</v>
      </c>
      <c r="AA105" s="45"/>
    </row>
    <row r="106" spans="1:27" ht="17.100000000000001" customHeight="1">
      <c r="A106" s="50"/>
      <c r="B106" s="49">
        <v>11050</v>
      </c>
      <c r="C106" s="49" t="s">
        <v>5</v>
      </c>
      <c r="D106" s="50" t="s">
        <v>135</v>
      </c>
      <c r="E106" s="49">
        <v>7.6298441782299999</v>
      </c>
      <c r="F106" s="106">
        <v>8.09</v>
      </c>
      <c r="G106" s="103">
        <v>12.286076</v>
      </c>
      <c r="H106" s="50" t="s">
        <v>138</v>
      </c>
      <c r="I106" s="53">
        <f>Table2[[#This Row],[SWEL (From CHAMP)]]+Table2[[#This Row],[2%_Runup]]</f>
        <v>20.376075999999998</v>
      </c>
      <c r="J106" s="44">
        <v>11.31</v>
      </c>
      <c r="K106" s="44">
        <v>101.22</v>
      </c>
      <c r="L106" s="44">
        <v>3.79</v>
      </c>
      <c r="M106" s="44">
        <v>59.11</v>
      </c>
      <c r="N106" s="44">
        <f>(Table2[[#This Row],[Crest_Elevation]]-Table2[[#This Row],[Toe_Elevation]])/(Table2[[#This Row],[Crest Elevation X]]-Table2[[#This Row],[Toe Elevation X ]])</f>
        <v>0.17857990976015201</v>
      </c>
      <c r="O106" s="44">
        <v>8.6</v>
      </c>
      <c r="P106" s="44">
        <v>3.39</v>
      </c>
      <c r="Q106" s="44">
        <v>10.7</v>
      </c>
      <c r="R106" s="44"/>
      <c r="S106" s="44"/>
      <c r="T106" s="44"/>
      <c r="U106" s="44"/>
      <c r="V106" s="44" t="s">
        <v>547</v>
      </c>
      <c r="W106" s="50" t="s">
        <v>145</v>
      </c>
      <c r="X106" s="51" t="s">
        <v>142</v>
      </c>
      <c r="Y106" s="112" t="s">
        <v>543</v>
      </c>
      <c r="Z106" s="100">
        <v>0.10619086193552976</v>
      </c>
      <c r="AA106" s="45"/>
    </row>
    <row r="107" spans="1:27" ht="17.100000000000001" customHeight="1">
      <c r="A107" s="50"/>
      <c r="B107" s="49">
        <v>11060</v>
      </c>
      <c r="C107" s="49" t="s">
        <v>5</v>
      </c>
      <c r="D107" s="50" t="s">
        <v>135</v>
      </c>
      <c r="E107" s="49">
        <v>7.6192774609800002</v>
      </c>
      <c r="F107" s="106">
        <v>8.0500000000000007</v>
      </c>
      <c r="G107" s="103">
        <v>8.9988390000000003</v>
      </c>
      <c r="H107" s="50" t="s">
        <v>138</v>
      </c>
      <c r="I107" s="53">
        <f>Table2[[#This Row],[SWEL (From CHAMP)]]+Table2[[#This Row],[2%_Runup]]</f>
        <v>17.048839000000001</v>
      </c>
      <c r="J107" s="44">
        <v>10.4</v>
      </c>
      <c r="K107" s="44">
        <v>98.97</v>
      </c>
      <c r="L107" s="44">
        <v>3.67</v>
      </c>
      <c r="M107" s="44">
        <v>53.25</v>
      </c>
      <c r="N107" s="44">
        <f>(Table2[[#This Row],[Crest_Elevation]]-Table2[[#This Row],[Toe_Elevation]])/(Table2[[#This Row],[Crest Elevation X]]-Table2[[#This Row],[Toe Elevation X ]])</f>
        <v>0.14720034995625547</v>
      </c>
      <c r="O107" s="44">
        <v>10.8</v>
      </c>
      <c r="P107" s="44">
        <v>4.08</v>
      </c>
      <c r="Q107" s="44">
        <v>10.82</v>
      </c>
      <c r="R107" s="44">
        <v>209</v>
      </c>
      <c r="S107" s="44">
        <v>11.32</v>
      </c>
      <c r="T107" s="44"/>
      <c r="U107" s="44"/>
      <c r="V107" s="44" t="s">
        <v>547</v>
      </c>
      <c r="W107" s="50" t="s">
        <v>145</v>
      </c>
      <c r="X107" s="51" t="s">
        <v>143</v>
      </c>
      <c r="Y107" s="46" t="s">
        <v>543</v>
      </c>
      <c r="Z107" s="100">
        <v>5.1437610313190309E-2</v>
      </c>
      <c r="AA107" s="45"/>
    </row>
    <row r="108" spans="1:27" ht="17.100000000000001" customHeight="1">
      <c r="A108" s="49">
        <v>38</v>
      </c>
      <c r="B108" s="49">
        <v>11070</v>
      </c>
      <c r="C108" s="49" t="s">
        <v>5</v>
      </c>
      <c r="D108" s="49" t="s">
        <v>135</v>
      </c>
      <c r="E108" s="50">
        <v>7.6159826026699999</v>
      </c>
      <c r="F108" s="103">
        <v>8.1</v>
      </c>
      <c r="G108" s="103">
        <v>11.26</v>
      </c>
      <c r="H108" s="49" t="s">
        <v>138</v>
      </c>
      <c r="I108" s="53">
        <f>Table2[[#This Row],[GF_SWEL]]+Table2[[#This Row],[2%_Runup]]</f>
        <v>18.87598260267</v>
      </c>
      <c r="J108" s="44">
        <v>11.3</v>
      </c>
      <c r="K108" s="44">
        <v>140.47999999999999</v>
      </c>
      <c r="L108" s="44">
        <v>3.5</v>
      </c>
      <c r="M108" s="44">
        <v>62.96</v>
      </c>
      <c r="N108" s="44">
        <f>(Table2[[#This Row],[Crest_Elevation]]-Table2[[#This Row],[Toe_Elevation]])/(Table2[[#This Row],[Crest Elevation X]]-Table2[[#This Row],[Toe Elevation X ]])</f>
        <v>0.10061919504643967</v>
      </c>
      <c r="O108" s="44">
        <v>9.4</v>
      </c>
      <c r="P108" s="44">
        <v>3.79</v>
      </c>
      <c r="Q108" s="44">
        <v>10.78</v>
      </c>
      <c r="R108" s="44"/>
      <c r="S108" s="44"/>
      <c r="T108" s="44"/>
      <c r="U108" s="44"/>
      <c r="V108" s="44" t="s">
        <v>547</v>
      </c>
      <c r="W108" s="49" t="s">
        <v>145</v>
      </c>
      <c r="X108" s="44" t="s">
        <v>142</v>
      </c>
      <c r="Y108" s="46" t="s">
        <v>542</v>
      </c>
      <c r="Z108" s="100">
        <v>2.7051073712085275E-2</v>
      </c>
      <c r="AA108" s="45"/>
    </row>
    <row r="109" spans="1:27" ht="17.100000000000001" customHeight="1">
      <c r="A109" s="49"/>
      <c r="B109" s="49">
        <v>11080</v>
      </c>
      <c r="C109" s="49" t="s">
        <v>5</v>
      </c>
      <c r="D109" s="49" t="s">
        <v>135</v>
      </c>
      <c r="E109" s="50">
        <v>7.6354512778699997</v>
      </c>
      <c r="F109" s="103">
        <v>8.07</v>
      </c>
      <c r="G109" s="103">
        <v>16.774584000000001</v>
      </c>
      <c r="H109" s="49" t="s">
        <v>138</v>
      </c>
      <c r="I109" s="53">
        <f>Table2[[#This Row],[GF_SWEL]]+Table2[[#This Row],[2%_Runup]]</f>
        <v>24.410035277870001</v>
      </c>
      <c r="J109" s="44">
        <v>12.54</v>
      </c>
      <c r="K109" s="44">
        <v>110.22</v>
      </c>
      <c r="L109" s="44">
        <v>3.61</v>
      </c>
      <c r="M109" s="44">
        <v>29.17</v>
      </c>
      <c r="N109" s="44">
        <f>(Table2[[#This Row],[Crest_Elevation]]-Table2[[#This Row],[Toe_Elevation]])/(Table2[[#This Row],[Crest Elevation X]]-Table2[[#This Row],[Toe Elevation X ]])</f>
        <v>0.11017890191239975</v>
      </c>
      <c r="O109" s="44">
        <v>8.1</v>
      </c>
      <c r="P109" s="44">
        <v>3.55</v>
      </c>
      <c r="Q109" s="44">
        <v>10.65</v>
      </c>
      <c r="R109" s="44"/>
      <c r="S109" s="44"/>
      <c r="T109" s="44"/>
      <c r="U109" s="44"/>
      <c r="V109" s="44" t="s">
        <v>547</v>
      </c>
      <c r="W109" s="49" t="s">
        <v>145</v>
      </c>
      <c r="X109" s="44" t="s">
        <v>152</v>
      </c>
      <c r="Y109" s="46" t="s">
        <v>542</v>
      </c>
      <c r="Z109" s="100">
        <v>2.3236E-2</v>
      </c>
      <c r="AA109" s="45"/>
    </row>
    <row r="110" spans="1:27" ht="17.100000000000001" customHeight="1">
      <c r="A110" s="49"/>
      <c r="B110" s="49">
        <v>11090</v>
      </c>
      <c r="C110" s="49" t="s">
        <v>5</v>
      </c>
      <c r="D110" s="49" t="s">
        <v>135</v>
      </c>
      <c r="E110" s="50">
        <v>7.64142971386</v>
      </c>
      <c r="F110" s="103">
        <v>8.17</v>
      </c>
      <c r="G110" s="103">
        <v>10.912592</v>
      </c>
      <c r="H110" s="49" t="s">
        <v>138</v>
      </c>
      <c r="I110" s="53">
        <f>Table2[[#This Row],[GF_SWEL]]+Table2[[#This Row],[2%_Runup]]</f>
        <v>18.554021713859999</v>
      </c>
      <c r="J110" s="44">
        <v>12.5</v>
      </c>
      <c r="K110" s="44">
        <v>90.86</v>
      </c>
      <c r="L110" s="44">
        <v>3.85</v>
      </c>
      <c r="M110" s="44">
        <v>49.7</v>
      </c>
      <c r="N110" s="44">
        <f>(Table2[[#This Row],[Crest_Elevation]]-Table2[[#This Row],[Toe_Elevation]])/(Table2[[#This Row],[Crest Elevation X]]-Table2[[#This Row],[Toe Elevation X ]])</f>
        <v>0.21015549076773568</v>
      </c>
      <c r="O110" s="44">
        <v>11</v>
      </c>
      <c r="P110" s="44">
        <v>2.8</v>
      </c>
      <c r="Q110" s="44">
        <v>10.62</v>
      </c>
      <c r="R110" s="44"/>
      <c r="S110" s="44"/>
      <c r="T110" s="44"/>
      <c r="U110" s="44"/>
      <c r="V110" s="44" t="s">
        <v>547</v>
      </c>
      <c r="W110" s="49" t="s">
        <v>143</v>
      </c>
      <c r="X110" s="44" t="s">
        <v>152</v>
      </c>
      <c r="Y110" s="46" t="s">
        <v>541</v>
      </c>
      <c r="Z110" s="100">
        <v>4.4296876469404065E-3</v>
      </c>
      <c r="AA110" s="45"/>
    </row>
    <row r="111" spans="1:27" ht="17.100000000000001" customHeight="1">
      <c r="A111" s="50">
        <v>39</v>
      </c>
      <c r="B111" s="49">
        <v>11100</v>
      </c>
      <c r="C111" s="49" t="s">
        <v>5</v>
      </c>
      <c r="D111" s="50" t="s">
        <v>135</v>
      </c>
      <c r="E111" s="49">
        <v>7.6449680301300003</v>
      </c>
      <c r="F111" s="106">
        <v>8.07</v>
      </c>
      <c r="G111" s="103">
        <v>17.609435000000001</v>
      </c>
      <c r="H111" s="50" t="s">
        <v>138</v>
      </c>
      <c r="I111" s="53">
        <f>Table2[[#This Row],[SWEL (From CHAMP)]]+Table2[[#This Row],[2%_Runup]]</f>
        <v>25.679435000000002</v>
      </c>
      <c r="J111" s="44">
        <v>12.8</v>
      </c>
      <c r="K111" s="44">
        <v>92.53</v>
      </c>
      <c r="L111" s="44">
        <v>3.8</v>
      </c>
      <c r="M111" s="44">
        <v>50.06</v>
      </c>
      <c r="N111" s="44">
        <f>(Table2[[#This Row],[Crest_Elevation]]-Table2[[#This Row],[Toe_Elevation]])/(Table2[[#This Row],[Crest Elevation X]]-Table2[[#This Row],[Toe Elevation X ]])</f>
        <v>0.21191429244172358</v>
      </c>
      <c r="O111" s="44">
        <v>4.4000000000000004</v>
      </c>
      <c r="P111" s="44">
        <v>3.47</v>
      </c>
      <c r="Q111" s="44">
        <v>10.67</v>
      </c>
      <c r="R111" s="44"/>
      <c r="S111" s="44"/>
      <c r="T111" s="44"/>
      <c r="U111" s="44"/>
      <c r="V111" s="44" t="s">
        <v>547</v>
      </c>
      <c r="W111" s="50" t="s">
        <v>145</v>
      </c>
      <c r="X111" s="51" t="s">
        <v>152</v>
      </c>
      <c r="Y111" s="46" t="s">
        <v>542</v>
      </c>
      <c r="Z111" s="100">
        <v>2.4033019396623327E-2</v>
      </c>
      <c r="AA111" s="45"/>
    </row>
    <row r="112" spans="1:27" ht="17.100000000000001" customHeight="1">
      <c r="A112" s="49"/>
      <c r="B112" s="49">
        <v>11110</v>
      </c>
      <c r="C112" s="49" t="s">
        <v>5</v>
      </c>
      <c r="D112" s="49" t="s">
        <v>135</v>
      </c>
      <c r="E112" s="50">
        <v>7.64580199214</v>
      </c>
      <c r="F112" s="103">
        <v>8.1300000000000008</v>
      </c>
      <c r="G112" s="103">
        <v>13.144204999999999</v>
      </c>
      <c r="H112" s="49" t="s">
        <v>138</v>
      </c>
      <c r="I112" s="53">
        <f>Table2[[#This Row],[GF_SWEL]]+Table2[[#This Row],[2%_Runup]]</f>
        <v>20.79000699214</v>
      </c>
      <c r="J112" s="44">
        <v>13.02</v>
      </c>
      <c r="K112" s="44">
        <v>112.01</v>
      </c>
      <c r="L112" s="44">
        <v>3.58</v>
      </c>
      <c r="M112" s="44">
        <v>48.55</v>
      </c>
      <c r="N112" s="44">
        <f>(Table2[[#This Row],[Crest_Elevation]]-Table2[[#This Row],[Toe_Elevation]])/(Table2[[#This Row],[Crest Elevation X]]-Table2[[#This Row],[Toe Elevation X ]])</f>
        <v>0.1487551213362748</v>
      </c>
      <c r="O112" s="44">
        <v>10</v>
      </c>
      <c r="P112" s="44">
        <v>3.47</v>
      </c>
      <c r="Q112" s="44">
        <v>10.67</v>
      </c>
      <c r="R112" s="44"/>
      <c r="S112" s="44"/>
      <c r="T112" s="44"/>
      <c r="U112" s="44"/>
      <c r="V112" s="44" t="s">
        <v>547</v>
      </c>
      <c r="W112" s="49" t="s">
        <v>145</v>
      </c>
      <c r="X112" s="44" t="s">
        <v>152</v>
      </c>
      <c r="Y112" s="46" t="s">
        <v>541</v>
      </c>
      <c r="Z112" s="100">
        <v>7.3070000000000001E-3</v>
      </c>
      <c r="AA112" s="45"/>
    </row>
    <row r="113" spans="1:27" ht="17.100000000000001" customHeight="1">
      <c r="A113" s="49"/>
      <c r="B113" s="49">
        <v>11120</v>
      </c>
      <c r="C113" s="49" t="s">
        <v>5</v>
      </c>
      <c r="D113" s="49" t="s">
        <v>135</v>
      </c>
      <c r="E113" s="50">
        <v>7.6372553598100001</v>
      </c>
      <c r="F113" s="103">
        <v>8.09</v>
      </c>
      <c r="G113" s="103">
        <v>14.766804</v>
      </c>
      <c r="H113" s="49" t="s">
        <v>138</v>
      </c>
      <c r="I113" s="53">
        <f>Table2[[#This Row],[GF_SWEL]]+Table2[[#This Row],[2%_Runup]]</f>
        <v>22.404059359809999</v>
      </c>
      <c r="J113" s="12">
        <v>13.04</v>
      </c>
      <c r="K113" s="12">
        <v>199.53</v>
      </c>
      <c r="L113" s="12">
        <v>3.54</v>
      </c>
      <c r="M113" s="12">
        <v>44.4</v>
      </c>
      <c r="N113" s="12">
        <f>(Table2[[#This Row],[Crest_Elevation]]-Table2[[#This Row],[Toe_Elevation]])/(Table2[[#This Row],[Crest Elevation X]]-Table2[[#This Row],[Toe Elevation X ]])</f>
        <v>6.1238960871527109E-2</v>
      </c>
      <c r="O113" s="12">
        <v>10.9</v>
      </c>
      <c r="P113" s="12">
        <v>3.47</v>
      </c>
      <c r="Q113" s="12">
        <v>10.68</v>
      </c>
      <c r="R113" s="12"/>
      <c r="S113" s="12"/>
      <c r="T113" s="44"/>
      <c r="U113" s="44"/>
      <c r="V113" s="44" t="s">
        <v>547</v>
      </c>
      <c r="W113" s="49" t="s">
        <v>145</v>
      </c>
      <c r="X113" s="44" t="s">
        <v>152</v>
      </c>
      <c r="Y113" s="46" t="s">
        <v>541</v>
      </c>
      <c r="Z113" s="100">
        <v>2.0152154076919955E-3</v>
      </c>
      <c r="AA113" s="45"/>
    </row>
    <row r="114" spans="1:27" ht="17.100000000000001" customHeight="1">
      <c r="A114" s="49">
        <v>40</v>
      </c>
      <c r="B114" s="49">
        <v>11130</v>
      </c>
      <c r="C114" s="49" t="s">
        <v>5</v>
      </c>
      <c r="D114" s="49" t="s">
        <v>135</v>
      </c>
      <c r="E114" s="50">
        <v>7.6473966207700004</v>
      </c>
      <c r="F114" s="103">
        <v>8.09</v>
      </c>
      <c r="G114" s="103">
        <v>10.45</v>
      </c>
      <c r="H114" s="49" t="s">
        <v>138</v>
      </c>
      <c r="I114" s="53">
        <f>Table2[[#This Row],[GF_SWEL]]+Table2[[#This Row],[2%_Runup]]</f>
        <v>18.097396620769999</v>
      </c>
      <c r="J114" s="44">
        <v>9.48</v>
      </c>
      <c r="K114" s="44">
        <v>180.58</v>
      </c>
      <c r="L114" s="44">
        <v>3.49</v>
      </c>
      <c r="M114" s="44">
        <v>55.51</v>
      </c>
      <c r="N114" s="44">
        <f>(Table2[[#This Row],[Crest_Elevation]]-Table2[[#This Row],[Toe_Elevation]])/(Table2[[#This Row],[Crest Elevation X]]-Table2[[#This Row],[Toe Elevation X ]])</f>
        <v>4.7893179819301183E-2</v>
      </c>
      <c r="O114" s="44">
        <v>11.7</v>
      </c>
      <c r="P114" s="44">
        <v>3.88</v>
      </c>
      <c r="Q114" s="44">
        <v>10.71</v>
      </c>
      <c r="R114" s="44"/>
      <c r="S114" s="44"/>
      <c r="T114" s="44"/>
      <c r="U114" s="44"/>
      <c r="V114" s="44" t="s">
        <v>547</v>
      </c>
      <c r="W114" s="49" t="s">
        <v>145</v>
      </c>
      <c r="X114" s="44" t="s">
        <v>145</v>
      </c>
      <c r="Y114" s="46" t="s">
        <v>543</v>
      </c>
      <c r="Z114" s="100">
        <v>0.17793900000000001</v>
      </c>
      <c r="AA114" s="45"/>
    </row>
    <row r="115" spans="1:27" ht="17.100000000000001" customHeight="1">
      <c r="A115" s="50"/>
      <c r="B115" s="49">
        <v>11140</v>
      </c>
      <c r="C115" s="49" t="s">
        <v>5</v>
      </c>
      <c r="D115" s="50" t="s">
        <v>135</v>
      </c>
      <c r="E115" s="49">
        <v>7.6427257912300002</v>
      </c>
      <c r="F115" s="106">
        <v>8.0500000000000007</v>
      </c>
      <c r="G115" s="103">
        <v>6.8982029999999996</v>
      </c>
      <c r="H115" s="50" t="s">
        <v>138</v>
      </c>
      <c r="I115" s="53">
        <f>Table2[[#This Row],[SWEL (From CHAMP)]]+Table2[[#This Row],[2%_Runup]]</f>
        <v>14.948202999999999</v>
      </c>
      <c r="J115" s="44">
        <v>9.08</v>
      </c>
      <c r="K115" s="44">
        <v>158.63999999999999</v>
      </c>
      <c r="L115" s="44">
        <v>3.49</v>
      </c>
      <c r="M115" s="44">
        <v>53.95</v>
      </c>
      <c r="N115" s="44">
        <f>(Table2[[#This Row],[Crest_Elevation]]-Table2[[#This Row],[Toe_Elevation]])/(Table2[[#This Row],[Crest Elevation X]]-Table2[[#This Row],[Toe Elevation X ]])</f>
        <v>5.3395739803228585E-2</v>
      </c>
      <c r="O115" s="44">
        <v>12.3</v>
      </c>
      <c r="P115" s="44">
        <v>3.69</v>
      </c>
      <c r="Q115" s="44">
        <v>10.71</v>
      </c>
      <c r="R115" s="44"/>
      <c r="S115" s="44"/>
      <c r="T115" s="44"/>
      <c r="U115" s="44"/>
      <c r="V115" s="44" t="s">
        <v>547</v>
      </c>
      <c r="W115" s="50" t="s">
        <v>145</v>
      </c>
      <c r="X115" s="51" t="s">
        <v>145</v>
      </c>
      <c r="Y115" s="46" t="s">
        <v>544</v>
      </c>
      <c r="Z115" s="48">
        <v>1.1327973270716758</v>
      </c>
      <c r="AA115" s="45"/>
    </row>
    <row r="116" spans="1:27" ht="17.100000000000001" customHeight="1">
      <c r="A116" s="49"/>
      <c r="B116" s="49">
        <v>11150</v>
      </c>
      <c r="C116" s="49" t="s">
        <v>5</v>
      </c>
      <c r="D116" s="49" t="s">
        <v>135</v>
      </c>
      <c r="E116" s="50">
        <v>7.6305925807300001</v>
      </c>
      <c r="F116" s="103">
        <v>8.0299999999999994</v>
      </c>
      <c r="G116" s="103">
        <v>12.026541999999999</v>
      </c>
      <c r="H116" s="49" t="s">
        <v>138</v>
      </c>
      <c r="I116" s="53">
        <f>Table2[[#This Row],[GF_SWEL]]+Table2[[#This Row],[2%_Runup]]</f>
        <v>19.657134580729998</v>
      </c>
      <c r="J116" s="44">
        <v>8.8800000000000008</v>
      </c>
      <c r="K116" s="44">
        <v>256.88</v>
      </c>
      <c r="L116" s="44">
        <v>3.86</v>
      </c>
      <c r="M116" s="44">
        <v>50.74</v>
      </c>
      <c r="N116" s="44">
        <f>(Table2[[#This Row],[Crest_Elevation]]-Table2[[#This Row],[Toe_Elevation]])/(Table2[[#This Row],[Crest Elevation X]]-Table2[[#This Row],[Toe Elevation X ]])</f>
        <v>2.4352381876394692E-2</v>
      </c>
      <c r="O116" s="44">
        <v>5</v>
      </c>
      <c r="P116" s="44">
        <v>3.79</v>
      </c>
      <c r="Q116" s="44">
        <v>10.68</v>
      </c>
      <c r="R116" s="44"/>
      <c r="S116" s="44"/>
      <c r="T116" s="44"/>
      <c r="U116" s="44"/>
      <c r="V116" s="44" t="s">
        <v>547</v>
      </c>
      <c r="W116" s="49" t="s">
        <v>145</v>
      </c>
      <c r="X116" s="44" t="s">
        <v>145</v>
      </c>
      <c r="Y116" s="46" t="s">
        <v>543</v>
      </c>
      <c r="Z116" s="100">
        <v>0.10649841837037546</v>
      </c>
      <c r="AA116" s="45"/>
    </row>
    <row r="117" spans="1:27" ht="17.100000000000001" customHeight="1">
      <c r="A117" s="49">
        <v>41</v>
      </c>
      <c r="B117" s="49">
        <v>11160</v>
      </c>
      <c r="C117" s="49" t="s">
        <v>5</v>
      </c>
      <c r="D117" s="49" t="s">
        <v>135</v>
      </c>
      <c r="E117" s="50">
        <v>7.6314271653199999</v>
      </c>
      <c r="F117" s="103">
        <v>7.97</v>
      </c>
      <c r="G117" s="103">
        <v>12.8</v>
      </c>
      <c r="H117" s="49" t="s">
        <v>138</v>
      </c>
      <c r="I117" s="53">
        <f>Table2[[#This Row],[GF_SWEL]]+Table2[[#This Row],[2%_Runup]]</f>
        <v>20.431427165320002</v>
      </c>
      <c r="J117" s="44">
        <v>9.11</v>
      </c>
      <c r="K117" s="44">
        <v>156.37</v>
      </c>
      <c r="L117" s="44">
        <v>3.53</v>
      </c>
      <c r="M117" s="44">
        <v>52.51</v>
      </c>
      <c r="N117" s="44">
        <f>(Table2[[#This Row],[Crest_Elevation]]-Table2[[#This Row],[Toe_Elevation]])/(Table2[[#This Row],[Crest Elevation X]]-Table2[[#This Row],[Toe Elevation X ]])</f>
        <v>5.3726169844020788E-2</v>
      </c>
      <c r="O117" s="44">
        <v>12</v>
      </c>
      <c r="P117" s="44">
        <v>3.89</v>
      </c>
      <c r="Q117" s="44">
        <v>10.32</v>
      </c>
      <c r="R117" s="44"/>
      <c r="S117" s="44"/>
      <c r="T117" s="44"/>
      <c r="U117" s="44"/>
      <c r="V117" s="44" t="s">
        <v>547</v>
      </c>
      <c r="W117" s="49" t="s">
        <v>145</v>
      </c>
      <c r="X117" s="44" t="s">
        <v>145</v>
      </c>
      <c r="Y117" s="46" t="s">
        <v>543</v>
      </c>
      <c r="Z117" s="100">
        <v>0.5637924785507703</v>
      </c>
      <c r="AA117" s="45"/>
    </row>
    <row r="118" spans="1:27" ht="17.100000000000001" customHeight="1">
      <c r="A118" s="49"/>
      <c r="B118" s="107">
        <v>11170</v>
      </c>
      <c r="C118" s="107" t="s">
        <v>129</v>
      </c>
      <c r="D118" s="107" t="s">
        <v>135</v>
      </c>
      <c r="E118" s="107">
        <v>7.6106456340999999</v>
      </c>
      <c r="F118" s="108">
        <v>8</v>
      </c>
      <c r="G118" s="108">
        <v>0</v>
      </c>
      <c r="H118" s="107" t="s">
        <v>138</v>
      </c>
      <c r="I118" s="107"/>
      <c r="J118" s="109"/>
      <c r="K118" s="109"/>
      <c r="L118" s="109"/>
      <c r="M118" s="109"/>
      <c r="N118" s="109" t="e">
        <f>(Table2[[#This Row],[Crest_Elevation]]-Table2[[#This Row],[Toe_Elevation]])/(Table2[[#This Row],[Crest Elevation X]]-Table2[[#This Row],[Toe Elevation X ]])</f>
        <v>#DIV/0!</v>
      </c>
      <c r="O118" s="109"/>
      <c r="P118" s="109"/>
      <c r="Q118" s="109"/>
      <c r="R118" s="109"/>
      <c r="S118" s="109"/>
      <c r="T118" s="109"/>
      <c r="U118" s="109"/>
      <c r="V118" s="109"/>
      <c r="W118" s="107" t="s">
        <v>145</v>
      </c>
      <c r="X118" s="109"/>
      <c r="Y118" s="110"/>
      <c r="Z118" s="111"/>
      <c r="AA118" s="110"/>
    </row>
    <row r="119" spans="1:27" ht="17.100000000000001" customHeight="1">
      <c r="A119" s="49">
        <v>42</v>
      </c>
      <c r="B119" s="49">
        <v>11180</v>
      </c>
      <c r="C119" s="49" t="s">
        <v>139</v>
      </c>
      <c r="D119" s="49" t="s">
        <v>135</v>
      </c>
      <c r="E119" s="49">
        <v>8</v>
      </c>
      <c r="F119" s="106">
        <v>7.97</v>
      </c>
      <c r="G119" s="103">
        <v>6.21</v>
      </c>
      <c r="H119" s="49" t="s">
        <v>138</v>
      </c>
      <c r="I119" s="53">
        <f>Table2[[#This Row],[SWEL (From CHAMP)]]+Table2[[#This Row],[2%_Runup]]</f>
        <v>14.18</v>
      </c>
      <c r="J119" s="44">
        <v>13.7</v>
      </c>
      <c r="K119" s="44">
        <v>191.67</v>
      </c>
      <c r="L119" s="44">
        <v>3.55</v>
      </c>
      <c r="M119" s="44">
        <v>64.42</v>
      </c>
      <c r="N119" s="44">
        <f>(Table2[[#This Row],[Crest_Elevation]]-Table2[[#This Row],[Toe_Elevation]])/(Table2[[#This Row],[Crest Elevation X]]-Table2[[#This Row],[Toe Elevation X ]])</f>
        <v>7.9764243614931229E-2</v>
      </c>
      <c r="O119" s="44">
        <v>10</v>
      </c>
      <c r="P119" s="44">
        <v>3.4</v>
      </c>
      <c r="Q119" s="44">
        <v>10.73</v>
      </c>
      <c r="R119" s="44"/>
      <c r="S119" s="44"/>
      <c r="T119" s="44"/>
      <c r="U119" s="44"/>
      <c r="V119" s="44"/>
      <c r="W119" s="49" t="s">
        <v>145</v>
      </c>
      <c r="X119" s="44" t="s">
        <v>142</v>
      </c>
      <c r="Y119" s="46" t="s">
        <v>541</v>
      </c>
      <c r="Z119" s="100">
        <v>1.260536516423202E-4</v>
      </c>
      <c r="AA119" s="45"/>
    </row>
    <row r="120" spans="1:27" ht="17.100000000000001" customHeight="1">
      <c r="A120" s="56"/>
      <c r="B120" s="49">
        <v>11190</v>
      </c>
      <c r="C120" s="49" t="s">
        <v>139</v>
      </c>
      <c r="D120" s="56" t="s">
        <v>135</v>
      </c>
      <c r="E120" s="49">
        <v>8</v>
      </c>
      <c r="F120" s="106">
        <v>7.95</v>
      </c>
      <c r="G120" s="103">
        <v>8.3800000000000008</v>
      </c>
      <c r="H120" s="56" t="s">
        <v>138</v>
      </c>
      <c r="I120" s="53">
        <f>Table2[[#This Row],[SWEL (From CHAMP)]]+Table2[[#This Row],[2%_Runup]]</f>
        <v>16.330000000000002</v>
      </c>
      <c r="J120" s="44">
        <v>10.25</v>
      </c>
      <c r="K120" s="44">
        <v>207.85</v>
      </c>
      <c r="L120" s="44">
        <v>3.49</v>
      </c>
      <c r="M120" s="44">
        <v>64.13</v>
      </c>
      <c r="N120" s="44">
        <f>(Table2[[#This Row],[Crest_Elevation]]-Table2[[#This Row],[Toe_Elevation]])/(Table2[[#This Row],[Crest Elevation X]]-Table2[[#This Row],[Toe Elevation X ]])</f>
        <v>4.7035903145004172E-2</v>
      </c>
      <c r="O120" s="44">
        <v>6.5</v>
      </c>
      <c r="P120" s="44">
        <v>3.4</v>
      </c>
      <c r="Q120" s="44">
        <v>10.72</v>
      </c>
      <c r="R120" s="44">
        <v>285.95</v>
      </c>
      <c r="S120" s="44">
        <v>12.2</v>
      </c>
      <c r="T120" s="44"/>
      <c r="U120" s="44"/>
      <c r="V120" s="44" t="s">
        <v>547</v>
      </c>
      <c r="W120" s="56" t="s">
        <v>145</v>
      </c>
      <c r="X120" s="57" t="s">
        <v>143</v>
      </c>
      <c r="Y120" s="46" t="s">
        <v>541</v>
      </c>
      <c r="Z120" s="100">
        <v>2.1152333132393598E-4</v>
      </c>
      <c r="AA120" s="45"/>
    </row>
    <row r="121" spans="1:27" ht="17.100000000000001" customHeight="1">
      <c r="A121" s="49"/>
      <c r="B121" s="49">
        <v>11200</v>
      </c>
      <c r="C121" s="49" t="s">
        <v>5</v>
      </c>
      <c r="D121" s="49" t="s">
        <v>135</v>
      </c>
      <c r="E121" s="50">
        <v>7.5659929485999999</v>
      </c>
      <c r="F121" s="103">
        <v>7.96</v>
      </c>
      <c r="G121" s="103">
        <v>5.62</v>
      </c>
      <c r="H121" s="49" t="s">
        <v>138</v>
      </c>
      <c r="I121" s="53">
        <f>Table2[[#This Row],[GF_SWEL]]+Table2[[#This Row],[2%_Runup]]</f>
        <v>13.185992948599999</v>
      </c>
      <c r="J121" s="44">
        <v>10.24</v>
      </c>
      <c r="K121" s="44">
        <v>109.16</v>
      </c>
      <c r="L121" s="44">
        <v>3.49</v>
      </c>
      <c r="M121" s="44">
        <v>66.8</v>
      </c>
      <c r="N121" s="44">
        <f>(Table2[[#This Row],[Crest_Elevation]]-Table2[[#This Row],[Toe_Elevation]])/(Table2[[#This Row],[Crest Elevation X]]-Table2[[#This Row],[Toe Elevation X ]])</f>
        <v>0.15934844192634562</v>
      </c>
      <c r="O121" s="44">
        <v>10</v>
      </c>
      <c r="P121" s="44">
        <v>3.4</v>
      </c>
      <c r="Q121" s="44">
        <v>10.8</v>
      </c>
      <c r="R121" s="44"/>
      <c r="S121" s="44"/>
      <c r="T121" s="44"/>
      <c r="U121" s="44"/>
      <c r="V121" s="44"/>
      <c r="W121" s="49" t="s">
        <v>145</v>
      </c>
      <c r="X121" s="44" t="s">
        <v>143</v>
      </c>
      <c r="Y121" s="46" t="s">
        <v>543</v>
      </c>
      <c r="Z121" s="100">
        <v>0.19458967839839245</v>
      </c>
      <c r="AA121" s="45"/>
    </row>
    <row r="122" spans="1:27" ht="17.100000000000001" customHeight="1">
      <c r="A122" s="49">
        <v>43</v>
      </c>
      <c r="B122" s="107">
        <v>11210</v>
      </c>
      <c r="C122" s="107" t="s">
        <v>129</v>
      </c>
      <c r="D122" s="107" t="s">
        <v>135</v>
      </c>
      <c r="E122" s="107">
        <v>7.5612156794400001</v>
      </c>
      <c r="F122" s="108">
        <v>7.9</v>
      </c>
      <c r="G122" s="108">
        <v>0</v>
      </c>
      <c r="H122" s="107" t="s">
        <v>138</v>
      </c>
      <c r="I122" s="107"/>
      <c r="J122" s="109"/>
      <c r="K122" s="109"/>
      <c r="L122" s="109"/>
      <c r="M122" s="109"/>
      <c r="N122" s="109" t="e">
        <f>(Table2[[#This Row],[Crest_Elevation]]-Table2[[#This Row],[Toe_Elevation]])/(Table2[[#This Row],[Crest Elevation X]]-Table2[[#This Row],[Toe Elevation X ]])</f>
        <v>#DIV/0!</v>
      </c>
      <c r="O122" s="109"/>
      <c r="P122" s="109"/>
      <c r="Q122" s="109"/>
      <c r="R122" s="109"/>
      <c r="S122" s="109"/>
      <c r="T122" s="109"/>
      <c r="U122" s="109"/>
      <c r="V122" s="109"/>
      <c r="W122" s="107" t="s">
        <v>145</v>
      </c>
      <c r="X122" s="109"/>
      <c r="Y122" s="110"/>
      <c r="Z122" s="111"/>
      <c r="AA122" s="110"/>
    </row>
    <row r="123" spans="1:27" ht="17.100000000000001" customHeight="1">
      <c r="A123" s="49"/>
      <c r="B123" s="49">
        <v>11220</v>
      </c>
      <c r="C123" s="49" t="s">
        <v>139</v>
      </c>
      <c r="D123" s="49" t="s">
        <v>135</v>
      </c>
      <c r="E123" s="49">
        <v>8</v>
      </c>
      <c r="F123" s="106">
        <v>7.97</v>
      </c>
      <c r="G123" s="103">
        <v>0.51</v>
      </c>
      <c r="H123" s="49" t="s">
        <v>138</v>
      </c>
      <c r="I123" s="53">
        <f>Table2[[#This Row],[SWEL (From CHAMP)]]+Table2[[#This Row],[2%_Runup]]</f>
        <v>8.48</v>
      </c>
      <c r="J123" s="44">
        <v>9.6</v>
      </c>
      <c r="K123" s="44">
        <v>238.89</v>
      </c>
      <c r="L123" s="44">
        <v>3.55</v>
      </c>
      <c r="M123" s="44">
        <v>78.81</v>
      </c>
      <c r="N123" s="44">
        <f>(Table2[[#This Row],[Crest_Elevation]]-Table2[[#This Row],[Toe_Elevation]])/(Table2[[#This Row],[Crest Elevation X]]-Table2[[#This Row],[Toe Elevation X ]])</f>
        <v>3.7793603198400805E-2</v>
      </c>
      <c r="O123" s="44">
        <v>9</v>
      </c>
      <c r="P123" s="44">
        <v>3.4</v>
      </c>
      <c r="Q123" s="44">
        <v>11.09</v>
      </c>
      <c r="R123" s="44"/>
      <c r="S123" s="44"/>
      <c r="T123" s="44"/>
      <c r="U123" s="44"/>
      <c r="V123" s="44"/>
      <c r="W123" s="49" t="s">
        <v>145</v>
      </c>
      <c r="X123" s="44" t="s">
        <v>145</v>
      </c>
      <c r="Y123" s="46" t="s">
        <v>541</v>
      </c>
      <c r="Z123" s="100">
        <v>8.4383395233304272E-3</v>
      </c>
      <c r="AA123" s="45"/>
    </row>
    <row r="124" spans="1:27" ht="17.100000000000001" customHeight="1">
      <c r="A124" s="49"/>
      <c r="B124" s="49">
        <v>11230</v>
      </c>
      <c r="C124" s="49" t="s">
        <v>129</v>
      </c>
      <c r="D124" s="49" t="s">
        <v>135</v>
      </c>
      <c r="E124" s="49">
        <v>7.5353281598499997</v>
      </c>
      <c r="F124" s="103">
        <v>7.81</v>
      </c>
      <c r="G124" s="103">
        <v>0</v>
      </c>
      <c r="H124" s="49" t="s">
        <v>138</v>
      </c>
      <c r="I124" s="49"/>
      <c r="J124" s="44"/>
      <c r="K124" s="44"/>
      <c r="L124" s="44"/>
      <c r="M124" s="44"/>
      <c r="N124" s="44" t="e">
        <f>(Table2[[#This Row],[Crest_Elevation]]-Table2[[#This Row],[Toe_Elevation]])/(Table2[[#This Row],[Crest Elevation X]]-Table2[[#This Row],[Toe Elevation X ]])</f>
        <v>#DIV/0!</v>
      </c>
      <c r="O124" s="44"/>
      <c r="P124" s="44"/>
      <c r="Q124" s="44"/>
      <c r="R124" s="44"/>
      <c r="S124" s="44"/>
      <c r="T124" s="44"/>
      <c r="U124" s="44"/>
      <c r="V124" s="44"/>
      <c r="W124" s="49" t="s">
        <v>145</v>
      </c>
      <c r="X124" s="44"/>
      <c r="Y124" s="46"/>
      <c r="Z124" s="100"/>
      <c r="AA124" s="45"/>
    </row>
    <row r="125" spans="1:27" ht="17.100000000000001" customHeight="1">
      <c r="A125" s="49">
        <v>44</v>
      </c>
      <c r="B125" s="49">
        <v>11240</v>
      </c>
      <c r="C125" s="49" t="s">
        <v>129</v>
      </c>
      <c r="D125" s="49" t="s">
        <v>135</v>
      </c>
      <c r="E125" s="49">
        <v>7.5055147777000002</v>
      </c>
      <c r="F125" s="103">
        <v>7.92</v>
      </c>
      <c r="G125" s="103">
        <v>0</v>
      </c>
      <c r="H125" s="49" t="s">
        <v>138</v>
      </c>
      <c r="I125" s="49"/>
      <c r="J125" s="44"/>
      <c r="K125" s="44"/>
      <c r="L125" s="44"/>
      <c r="M125" s="44"/>
      <c r="N125" s="44" t="e">
        <f>(Table2[[#This Row],[Crest_Elevation]]-Table2[[#This Row],[Toe_Elevation]])/(Table2[[#This Row],[Crest Elevation X]]-Table2[[#This Row],[Toe Elevation X ]])</f>
        <v>#DIV/0!</v>
      </c>
      <c r="O125" s="44"/>
      <c r="P125" s="44"/>
      <c r="Q125" s="44"/>
      <c r="R125" s="44"/>
      <c r="S125" s="44"/>
      <c r="T125" s="44"/>
      <c r="U125" s="44"/>
      <c r="V125" s="45"/>
      <c r="W125" s="49" t="s">
        <v>145</v>
      </c>
      <c r="X125" s="44"/>
      <c r="Y125" s="46"/>
      <c r="Z125" s="100"/>
      <c r="AA125" s="45"/>
    </row>
    <row r="126" spans="1:27" ht="17.100000000000001" customHeight="1">
      <c r="A126" s="49"/>
      <c r="B126" s="49">
        <v>11250</v>
      </c>
      <c r="C126" s="49" t="s">
        <v>129</v>
      </c>
      <c r="D126" s="49" t="s">
        <v>135</v>
      </c>
      <c r="E126" s="49">
        <v>7.5116650786000001</v>
      </c>
      <c r="F126" s="103">
        <v>7.91</v>
      </c>
      <c r="G126" s="103">
        <v>0</v>
      </c>
      <c r="H126" s="49" t="s">
        <v>138</v>
      </c>
      <c r="I126" s="49"/>
      <c r="J126" s="44"/>
      <c r="K126" s="44"/>
      <c r="L126" s="44"/>
      <c r="M126" s="44"/>
      <c r="N126" s="44" t="e">
        <f>(Table2[[#This Row],[Crest_Elevation]]-Table2[[#This Row],[Toe_Elevation]])/(Table2[[#This Row],[Crest Elevation X]]-Table2[[#This Row],[Toe Elevation X ]])</f>
        <v>#DIV/0!</v>
      </c>
      <c r="O126" s="44"/>
      <c r="P126" s="44"/>
      <c r="Q126" s="44"/>
      <c r="R126" s="44"/>
      <c r="S126" s="44"/>
      <c r="T126" s="44"/>
      <c r="U126" s="44"/>
      <c r="V126" s="45"/>
      <c r="W126" s="49" t="s">
        <v>145</v>
      </c>
      <c r="X126" s="44"/>
      <c r="Y126" s="46"/>
      <c r="Z126" s="100"/>
      <c r="AA126" s="45"/>
    </row>
    <row r="127" spans="1:27" ht="17.100000000000001" customHeight="1">
      <c r="A127" s="49">
        <v>45</v>
      </c>
      <c r="B127" s="49">
        <v>11260</v>
      </c>
      <c r="C127" s="49" t="s">
        <v>129</v>
      </c>
      <c r="D127" s="49" t="s">
        <v>135</v>
      </c>
      <c r="E127" s="49">
        <v>7.5003395184399997</v>
      </c>
      <c r="F127" s="103">
        <v>7.95</v>
      </c>
      <c r="G127" s="103">
        <v>0</v>
      </c>
      <c r="H127" s="49" t="s">
        <v>138</v>
      </c>
      <c r="I127" s="49"/>
      <c r="J127" s="44"/>
      <c r="K127" s="44"/>
      <c r="L127" s="44"/>
      <c r="M127" s="44"/>
      <c r="N127" s="44" t="e">
        <f>(Table2[[#This Row],[Crest_Elevation]]-Table2[[#This Row],[Toe_Elevation]])/(Table2[[#This Row],[Crest Elevation X]]-Table2[[#This Row],[Toe Elevation X ]])</f>
        <v>#DIV/0!</v>
      </c>
      <c r="O127" s="44"/>
      <c r="P127" s="44"/>
      <c r="Q127" s="44"/>
      <c r="R127" s="44"/>
      <c r="S127" s="44"/>
      <c r="T127" s="44"/>
      <c r="U127" s="44"/>
      <c r="V127" s="45"/>
      <c r="W127" s="49" t="s">
        <v>145</v>
      </c>
      <c r="X127" s="44"/>
      <c r="Y127" s="46"/>
      <c r="Z127" s="100"/>
      <c r="AA127" s="45"/>
    </row>
    <row r="128" spans="1:27" ht="17.25" customHeight="1">
      <c r="A128" s="49"/>
      <c r="B128" s="49">
        <v>11270</v>
      </c>
      <c r="C128" s="49" t="s">
        <v>129</v>
      </c>
      <c r="D128" s="49" t="s">
        <v>135</v>
      </c>
      <c r="E128" s="49">
        <v>7.3597652137000003</v>
      </c>
      <c r="F128" s="103">
        <v>7.35</v>
      </c>
      <c r="G128" s="103">
        <v>0</v>
      </c>
      <c r="H128" s="49"/>
      <c r="I128" s="49"/>
      <c r="J128" s="44"/>
      <c r="K128" s="44"/>
      <c r="L128" s="44"/>
      <c r="M128" s="44"/>
      <c r="N128" s="44" t="e">
        <f>(Table2[[#This Row],[Crest_Elevation]]-Table2[[#This Row],[Toe_Elevation]])/(Table2[[#This Row],[Crest Elevation X]]-Table2[[#This Row],[Toe Elevation X ]])</f>
        <v>#DIV/0!</v>
      </c>
      <c r="O128" s="44"/>
      <c r="P128" s="44"/>
      <c r="Q128" s="44"/>
      <c r="R128" s="44"/>
      <c r="S128" s="44"/>
      <c r="T128" s="44"/>
      <c r="U128" s="44"/>
      <c r="V128" s="44"/>
      <c r="W128" s="49" t="s">
        <v>144</v>
      </c>
      <c r="X128" s="44"/>
      <c r="Y128" s="46"/>
      <c r="Z128" s="100"/>
      <c r="AA128" s="45"/>
    </row>
    <row r="129" spans="1:27" ht="17.100000000000001" customHeight="1">
      <c r="A129" s="49">
        <v>46</v>
      </c>
      <c r="B129" s="49">
        <v>11280</v>
      </c>
      <c r="C129" s="49" t="s">
        <v>129</v>
      </c>
      <c r="D129" s="49" t="s">
        <v>135</v>
      </c>
      <c r="E129" s="49">
        <v>7.4601865345</v>
      </c>
      <c r="F129" s="103">
        <v>7.88</v>
      </c>
      <c r="G129" s="103">
        <v>0</v>
      </c>
      <c r="H129" s="49" t="s">
        <v>138</v>
      </c>
      <c r="I129" s="49"/>
      <c r="J129" s="44"/>
      <c r="K129" s="44"/>
      <c r="L129" s="44"/>
      <c r="M129" s="44"/>
      <c r="N129" s="44" t="e">
        <f>(Table2[[#This Row],[Crest_Elevation]]-Table2[[#This Row],[Toe_Elevation]])/(Table2[[#This Row],[Crest Elevation X]]-Table2[[#This Row],[Toe Elevation X ]])</f>
        <v>#DIV/0!</v>
      </c>
      <c r="O129" s="44"/>
      <c r="P129" s="44"/>
      <c r="Q129" s="44"/>
      <c r="R129" s="44"/>
      <c r="S129" s="44"/>
      <c r="T129" s="44"/>
      <c r="U129" s="44"/>
      <c r="V129" s="44"/>
      <c r="W129" s="49" t="s">
        <v>145</v>
      </c>
      <c r="X129" s="44"/>
      <c r="Y129" s="46"/>
      <c r="Z129" s="100"/>
      <c r="AA129" s="45"/>
    </row>
    <row r="130" spans="1:27" ht="17.100000000000001" customHeight="1">
      <c r="A130" s="49"/>
      <c r="B130" s="49">
        <v>11290</v>
      </c>
      <c r="C130" s="49" t="s">
        <v>139</v>
      </c>
      <c r="D130" s="49" t="s">
        <v>135</v>
      </c>
      <c r="E130" s="49">
        <v>8</v>
      </c>
      <c r="F130" s="106">
        <v>8.01</v>
      </c>
      <c r="G130" s="103">
        <v>3.47</v>
      </c>
      <c r="H130" s="49" t="s">
        <v>138</v>
      </c>
      <c r="I130" s="53">
        <f>Table2[[#This Row],[SWEL (From CHAMP)]]+Table2[[#This Row],[2%_Runup]]</f>
        <v>11.48</v>
      </c>
      <c r="J130" s="44">
        <v>8.3000000000000007</v>
      </c>
      <c r="K130" s="44">
        <v>263.73</v>
      </c>
      <c r="L130" s="44">
        <v>3.66</v>
      </c>
      <c r="M130" s="44">
        <v>34.99</v>
      </c>
      <c r="N130" s="44">
        <f>(Table2[[#This Row],[Crest_Elevation]]-Table2[[#This Row],[Toe_Elevation]])/(Table2[[#This Row],[Crest Elevation X]]-Table2[[#This Row],[Toe Elevation X ]])</f>
        <v>2.028503978315992E-2</v>
      </c>
      <c r="O130" s="44">
        <v>6</v>
      </c>
      <c r="P130" s="44">
        <v>3.39</v>
      </c>
      <c r="Q130" s="44">
        <v>11.41</v>
      </c>
      <c r="R130" s="44"/>
      <c r="S130" s="44"/>
      <c r="T130" s="44"/>
      <c r="U130" s="44"/>
      <c r="V130" s="44"/>
      <c r="W130" s="49" t="s">
        <v>145</v>
      </c>
      <c r="X130" s="44" t="s">
        <v>145</v>
      </c>
      <c r="Y130" s="46" t="s">
        <v>543</v>
      </c>
      <c r="Z130" s="100">
        <v>0.34013527618766243</v>
      </c>
      <c r="AA130" s="45"/>
    </row>
    <row r="131" spans="1:27" ht="17.100000000000001" customHeight="1">
      <c r="A131" s="49">
        <v>47</v>
      </c>
      <c r="B131" s="49">
        <v>11300</v>
      </c>
      <c r="C131" s="49" t="s">
        <v>129</v>
      </c>
      <c r="D131" s="49" t="s">
        <v>135</v>
      </c>
      <c r="E131" s="49">
        <v>7.5300898573900001</v>
      </c>
      <c r="F131" s="103">
        <v>7.94</v>
      </c>
      <c r="G131" s="103">
        <v>0</v>
      </c>
      <c r="H131" s="49" t="s">
        <v>138</v>
      </c>
      <c r="I131" s="49"/>
      <c r="J131" s="44"/>
      <c r="K131" s="44"/>
      <c r="L131" s="44"/>
      <c r="M131" s="44"/>
      <c r="N131" s="44" t="e">
        <f>(Table2[[#This Row],[Crest_Elevation]]-Table2[[#This Row],[Toe_Elevation]])/(Table2[[#This Row],[Crest Elevation X]]-Table2[[#This Row],[Toe Elevation X ]])</f>
        <v>#DIV/0!</v>
      </c>
      <c r="O131" s="44"/>
      <c r="P131" s="44"/>
      <c r="Q131" s="44"/>
      <c r="R131" s="44"/>
      <c r="S131" s="44"/>
      <c r="T131" s="44"/>
      <c r="U131" s="44"/>
      <c r="V131" s="44"/>
      <c r="W131" s="49" t="s">
        <v>145</v>
      </c>
      <c r="X131" s="44"/>
      <c r="Y131" s="45"/>
      <c r="Z131" s="100"/>
      <c r="AA131" s="45"/>
    </row>
    <row r="132" spans="1:27" ht="17.100000000000001" customHeight="1">
      <c r="A132" s="49"/>
      <c r="B132" s="49">
        <v>11310</v>
      </c>
      <c r="C132" s="49" t="s">
        <v>139</v>
      </c>
      <c r="D132" s="49" t="s">
        <v>135</v>
      </c>
      <c r="E132" s="49">
        <v>8</v>
      </c>
      <c r="F132" s="106">
        <v>8.0399999999999991</v>
      </c>
      <c r="G132" s="103">
        <v>3.95</v>
      </c>
      <c r="H132" s="49" t="s">
        <v>138</v>
      </c>
      <c r="I132" s="53">
        <f>Table2[[#This Row],[SWEL (From CHAMP)]]+Table2[[#This Row],[2%_Runup]]</f>
        <v>11.989999999999998</v>
      </c>
      <c r="J132" s="44">
        <v>8.8000000000000007</v>
      </c>
      <c r="K132" s="44">
        <v>227.79</v>
      </c>
      <c r="L132" s="44">
        <v>3.56</v>
      </c>
      <c r="M132" s="44">
        <v>40.58</v>
      </c>
      <c r="N132" s="44">
        <f>(Table2[[#This Row],[Crest_Elevation]]-Table2[[#This Row],[Toe_Elevation]])/(Table2[[#This Row],[Crest Elevation X]]-Table2[[#This Row],[Toe Elevation X ]])</f>
        <v>2.7989957801399502E-2</v>
      </c>
      <c r="O132" s="44">
        <v>7.8</v>
      </c>
      <c r="P132" s="44">
        <v>3.48</v>
      </c>
      <c r="Q132" s="44">
        <v>11.41</v>
      </c>
      <c r="R132" s="44"/>
      <c r="S132" s="44"/>
      <c r="T132" s="44"/>
      <c r="U132" s="44"/>
      <c r="V132" s="45"/>
      <c r="W132" s="49" t="s">
        <v>145</v>
      </c>
      <c r="X132" s="44" t="s">
        <v>145</v>
      </c>
      <c r="Y132" s="46" t="s">
        <v>542</v>
      </c>
      <c r="Z132" s="100">
        <v>7.3103410459922608E-2</v>
      </c>
      <c r="AA132" s="45"/>
    </row>
    <row r="133" spans="1:27" ht="17.100000000000001" customHeight="1">
      <c r="A133" s="56">
        <v>48</v>
      </c>
      <c r="B133" s="49">
        <v>11320</v>
      </c>
      <c r="C133" s="49" t="s">
        <v>139</v>
      </c>
      <c r="D133" s="56" t="s">
        <v>135</v>
      </c>
      <c r="E133" s="49">
        <v>8</v>
      </c>
      <c r="F133" s="106">
        <v>7.96</v>
      </c>
      <c r="G133" s="103">
        <v>3.87</v>
      </c>
      <c r="H133" s="56" t="s">
        <v>138</v>
      </c>
      <c r="I133" s="53">
        <f>Table2[[#This Row],[SWEL (From CHAMP)]]+Table2[[#This Row],[2%_Runup]]</f>
        <v>11.83</v>
      </c>
      <c r="J133" s="44">
        <v>9.2799999999999994</v>
      </c>
      <c r="K133" s="44">
        <v>295.67</v>
      </c>
      <c r="L133" s="44">
        <v>3.62</v>
      </c>
      <c r="M133" s="44">
        <v>44.64</v>
      </c>
      <c r="N133" s="44">
        <f>(Table2[[#This Row],[Crest_Elevation]]-Table2[[#This Row],[Toe_Elevation]])/(Table2[[#This Row],[Crest Elevation X]]-Table2[[#This Row],[Toe Elevation X ]])</f>
        <v>2.2547105923594785E-2</v>
      </c>
      <c r="O133" s="44">
        <v>8.5</v>
      </c>
      <c r="P133" s="44">
        <v>3.38</v>
      </c>
      <c r="Q133" s="44">
        <v>11.48</v>
      </c>
      <c r="R133" s="44">
        <v>474.59</v>
      </c>
      <c r="S133" s="44">
        <v>10.14</v>
      </c>
      <c r="T133" s="44"/>
      <c r="U133" s="44"/>
      <c r="V133" s="59"/>
      <c r="W133" s="56" t="s">
        <v>145</v>
      </c>
      <c r="X133" s="57" t="s">
        <v>145</v>
      </c>
      <c r="Y133" s="46" t="s">
        <v>541</v>
      </c>
      <c r="Z133" s="100">
        <v>8.4696284342480757E-4</v>
      </c>
      <c r="AA133" s="45"/>
    </row>
    <row r="134" spans="1:27" ht="17.100000000000001" customHeight="1">
      <c r="A134" s="56"/>
      <c r="B134" s="49">
        <v>11330</v>
      </c>
      <c r="C134" s="49" t="s">
        <v>139</v>
      </c>
      <c r="D134" s="56" t="s">
        <v>135</v>
      </c>
      <c r="E134" s="49">
        <v>7.8</v>
      </c>
      <c r="F134" s="106">
        <v>7.84</v>
      </c>
      <c r="G134" s="103">
        <v>3.93</v>
      </c>
      <c r="H134" s="56" t="s">
        <v>138</v>
      </c>
      <c r="I134" s="53">
        <f>Table2[[#This Row],[SWEL (From CHAMP)]]+Table2[[#This Row],[2%_Runup]]</f>
        <v>11.77</v>
      </c>
      <c r="J134" s="44">
        <v>9.0500000000000007</v>
      </c>
      <c r="K134" s="44">
        <v>297.97000000000003</v>
      </c>
      <c r="L134" s="44">
        <v>3.57</v>
      </c>
      <c r="M134" s="44">
        <v>53.75</v>
      </c>
      <c r="N134" s="44">
        <f>(Table2[[#This Row],[Crest_Elevation]]-Table2[[#This Row],[Toe_Elevation]])/(Table2[[#This Row],[Crest Elevation X]]-Table2[[#This Row],[Toe Elevation X ]])</f>
        <v>2.2438784702317582E-2</v>
      </c>
      <c r="O134" s="44">
        <v>8</v>
      </c>
      <c r="P134" s="44">
        <v>3.69</v>
      </c>
      <c r="Q134" s="44">
        <v>11.48</v>
      </c>
      <c r="R134" s="44">
        <v>566.01</v>
      </c>
      <c r="S134" s="44">
        <v>10.83</v>
      </c>
      <c r="T134" s="44"/>
      <c r="U134" s="44"/>
      <c r="V134" s="59"/>
      <c r="W134" s="56" t="s">
        <v>145</v>
      </c>
      <c r="X134" s="57" t="s">
        <v>145</v>
      </c>
      <c r="Y134" s="46" t="s">
        <v>541</v>
      </c>
      <c r="Z134" s="100">
        <v>2.3824416453042813E-3</v>
      </c>
      <c r="AA134" s="45"/>
    </row>
    <row r="135" spans="1:27" ht="17.100000000000001" customHeight="1">
      <c r="A135" s="56"/>
      <c r="B135" s="49">
        <v>11340</v>
      </c>
      <c r="C135" s="49" t="s">
        <v>139</v>
      </c>
      <c r="D135" s="56" t="s">
        <v>135</v>
      </c>
      <c r="E135" s="49">
        <v>7.9</v>
      </c>
      <c r="F135" s="106">
        <v>7.86</v>
      </c>
      <c r="G135" s="103">
        <v>6.05</v>
      </c>
      <c r="H135" s="56" t="s">
        <v>138</v>
      </c>
      <c r="I135" s="53">
        <f>Table2[[#This Row],[SWEL (From CHAMP)]]+Table2[[#This Row],[2%_Runup]]</f>
        <v>13.91</v>
      </c>
      <c r="J135" s="44">
        <v>8.1999999999999993</v>
      </c>
      <c r="K135" s="44">
        <v>185.53</v>
      </c>
      <c r="L135" s="44">
        <v>3.56</v>
      </c>
      <c r="M135" s="44">
        <v>45.01</v>
      </c>
      <c r="N135" s="44">
        <f>(Table2[[#This Row],[Crest_Elevation]]-Table2[[#This Row],[Toe_Elevation]])/(Table2[[#This Row],[Crest Elevation X]]-Table2[[#This Row],[Toe Elevation X ]])</f>
        <v>3.3020210646171354E-2</v>
      </c>
      <c r="O135" s="44">
        <v>8</v>
      </c>
      <c r="P135" s="44">
        <v>3.34</v>
      </c>
      <c r="Q135" s="44">
        <v>11.54</v>
      </c>
      <c r="R135" s="44">
        <v>307</v>
      </c>
      <c r="S135" s="44">
        <v>11.28</v>
      </c>
      <c r="T135" s="44"/>
      <c r="U135" s="44"/>
      <c r="V135" s="44" t="s">
        <v>547</v>
      </c>
      <c r="W135" s="56" t="s">
        <v>145</v>
      </c>
      <c r="X135" s="57" t="s">
        <v>145</v>
      </c>
      <c r="Y135" s="46" t="s">
        <v>543</v>
      </c>
      <c r="Z135" s="100">
        <v>0.74914230158951067</v>
      </c>
      <c r="AA135" s="45"/>
    </row>
    <row r="136" spans="1:27" ht="17.100000000000001" customHeight="1">
      <c r="A136" s="49">
        <v>49</v>
      </c>
      <c r="B136" s="49">
        <v>11350</v>
      </c>
      <c r="C136" s="49" t="s">
        <v>139</v>
      </c>
      <c r="D136" s="49" t="s">
        <v>135</v>
      </c>
      <c r="E136" s="49">
        <v>7.8</v>
      </c>
      <c r="F136" s="106">
        <v>7.8</v>
      </c>
      <c r="G136" s="103">
        <v>4.29</v>
      </c>
      <c r="H136" s="49" t="s">
        <v>138</v>
      </c>
      <c r="I136" s="53">
        <f>Table2[[#This Row],[SWEL (From CHAMP)]]+Table2[[#This Row],[2%_Runup]]</f>
        <v>12.09</v>
      </c>
      <c r="J136" s="44">
        <v>8.1</v>
      </c>
      <c r="K136" s="44">
        <v>245</v>
      </c>
      <c r="L136" s="44">
        <v>3.51</v>
      </c>
      <c r="M136" s="44">
        <v>33.19</v>
      </c>
      <c r="N136" s="44">
        <f>(Table2[[#This Row],[Crest_Elevation]]-Table2[[#This Row],[Toe_Elevation]])/(Table2[[#This Row],[Crest Elevation X]]-Table2[[#This Row],[Toe Elevation X ]])</f>
        <v>2.1670364949719086E-2</v>
      </c>
      <c r="O136" s="44">
        <v>7</v>
      </c>
      <c r="P136" s="44">
        <v>3.3</v>
      </c>
      <c r="Q136" s="44">
        <v>11.91</v>
      </c>
      <c r="R136" s="44"/>
      <c r="S136" s="44"/>
      <c r="T136" s="44"/>
      <c r="U136" s="44"/>
      <c r="V136" s="44" t="s">
        <v>547</v>
      </c>
      <c r="W136" s="49" t="s">
        <v>145</v>
      </c>
      <c r="X136" s="44" t="s">
        <v>145</v>
      </c>
      <c r="Y136" s="46" t="s">
        <v>543</v>
      </c>
      <c r="Z136" s="100">
        <v>0.39938261220282106</v>
      </c>
      <c r="AA136" s="45"/>
    </row>
    <row r="137" spans="1:27" ht="17.100000000000001" customHeight="1">
      <c r="A137" s="49"/>
      <c r="B137" s="49">
        <v>11360</v>
      </c>
      <c r="C137" s="49" t="s">
        <v>129</v>
      </c>
      <c r="D137" s="49" t="s">
        <v>135</v>
      </c>
      <c r="E137" s="49">
        <v>7.4897518318499996</v>
      </c>
      <c r="F137" s="103">
        <v>7.85</v>
      </c>
      <c r="G137" s="103">
        <v>0</v>
      </c>
      <c r="H137" s="49" t="s">
        <v>138</v>
      </c>
      <c r="I137" s="49"/>
      <c r="J137" s="44"/>
      <c r="K137" s="44"/>
      <c r="L137" s="44"/>
      <c r="M137" s="44"/>
      <c r="N137" s="44" t="e">
        <f>(Table2[[#This Row],[Crest_Elevation]]-Table2[[#This Row],[Toe_Elevation]])/(Table2[[#This Row],[Crest Elevation X]]-Table2[[#This Row],[Toe Elevation X ]])</f>
        <v>#DIV/0!</v>
      </c>
      <c r="O137" s="44"/>
      <c r="P137" s="44"/>
      <c r="Q137" s="44"/>
      <c r="R137" s="44"/>
      <c r="S137" s="44"/>
      <c r="T137" s="44"/>
      <c r="U137" s="44"/>
      <c r="V137" s="44"/>
      <c r="W137" s="49" t="s">
        <v>145</v>
      </c>
      <c r="X137" s="44"/>
      <c r="Y137" s="45"/>
      <c r="Z137" s="100"/>
      <c r="AA137" s="45"/>
    </row>
    <row r="138" spans="1:27" ht="17.100000000000001" customHeight="1">
      <c r="A138" s="49">
        <v>50</v>
      </c>
      <c r="B138" s="49">
        <v>11370</v>
      </c>
      <c r="C138" s="49" t="s">
        <v>129</v>
      </c>
      <c r="D138" s="49" t="s">
        <v>135</v>
      </c>
      <c r="E138" s="49">
        <v>7.4839601113800001</v>
      </c>
      <c r="F138" s="103">
        <v>7.89</v>
      </c>
      <c r="G138" s="103">
        <v>0</v>
      </c>
      <c r="H138" s="49" t="s">
        <v>138</v>
      </c>
      <c r="I138" s="49"/>
      <c r="J138" s="44"/>
      <c r="K138" s="44"/>
      <c r="L138" s="44"/>
      <c r="M138" s="44"/>
      <c r="N138" s="44" t="e">
        <f>(Table2[[#This Row],[Crest_Elevation]]-Table2[[#This Row],[Toe_Elevation]])/(Table2[[#This Row],[Crest Elevation X]]-Table2[[#This Row],[Toe Elevation X ]])</f>
        <v>#DIV/0!</v>
      </c>
      <c r="O138" s="44"/>
      <c r="P138" s="44"/>
      <c r="Q138" s="44"/>
      <c r="R138" s="44"/>
      <c r="S138" s="44"/>
      <c r="T138" s="44"/>
      <c r="U138" s="44"/>
      <c r="V138" s="45"/>
      <c r="W138" s="49" t="s">
        <v>145</v>
      </c>
      <c r="X138" s="44"/>
      <c r="Y138" s="46"/>
      <c r="Z138" s="100"/>
      <c r="AA138" s="45"/>
    </row>
    <row r="139" spans="1:27" ht="17.100000000000001" customHeight="1">
      <c r="A139" s="49"/>
      <c r="B139" s="49">
        <v>11380</v>
      </c>
      <c r="C139" s="49" t="s">
        <v>129</v>
      </c>
      <c r="D139" s="49" t="s">
        <v>135</v>
      </c>
      <c r="E139" s="49">
        <v>7.4926720484600002</v>
      </c>
      <c r="F139" s="103">
        <v>7.96</v>
      </c>
      <c r="G139" s="103">
        <v>0</v>
      </c>
      <c r="H139" s="49" t="s">
        <v>138</v>
      </c>
      <c r="I139" s="49"/>
      <c r="J139" s="44"/>
      <c r="K139" s="44"/>
      <c r="L139" s="44"/>
      <c r="M139" s="44"/>
      <c r="N139" s="44" t="e">
        <f>(Table2[[#This Row],[Crest_Elevation]]-Table2[[#This Row],[Toe_Elevation]])/(Table2[[#This Row],[Crest Elevation X]]-Table2[[#This Row],[Toe Elevation X ]])</f>
        <v>#DIV/0!</v>
      </c>
      <c r="O139" s="44"/>
      <c r="P139" s="44"/>
      <c r="Q139" s="44"/>
      <c r="R139" s="44"/>
      <c r="S139" s="44"/>
      <c r="T139" s="44"/>
      <c r="U139" s="44"/>
      <c r="V139" s="44"/>
      <c r="W139" s="49" t="s">
        <v>145</v>
      </c>
      <c r="X139" s="44"/>
      <c r="Y139" s="46"/>
      <c r="Z139" s="100"/>
      <c r="AA139" s="45"/>
    </row>
    <row r="140" spans="1:27" ht="17.100000000000001" customHeight="1">
      <c r="A140" s="49"/>
      <c r="B140" s="49">
        <v>11390</v>
      </c>
      <c r="C140" s="49" t="s">
        <v>139</v>
      </c>
      <c r="D140" s="49" t="s">
        <v>135</v>
      </c>
      <c r="E140" s="49">
        <v>8</v>
      </c>
      <c r="F140" s="106">
        <v>7.95</v>
      </c>
      <c r="G140" s="103">
        <v>8.75</v>
      </c>
      <c r="H140" s="49" t="s">
        <v>138</v>
      </c>
      <c r="I140" s="53">
        <f>Table2[[#This Row],[SWEL (From CHAMP)]]+Table2[[#This Row],[2%_Runup]]</f>
        <v>16.7</v>
      </c>
      <c r="J140" s="44">
        <v>10.4</v>
      </c>
      <c r="K140" s="44">
        <v>132.04</v>
      </c>
      <c r="L140" s="44">
        <v>3.58</v>
      </c>
      <c r="M140" s="44">
        <v>28.99</v>
      </c>
      <c r="N140" s="44">
        <f>(Table2[[#This Row],[Crest_Elevation]]-Table2[[#This Row],[Toe_Elevation]])/(Table2[[#This Row],[Crest Elevation X]]-Table2[[#This Row],[Toe Elevation X ]])</f>
        <v>6.6181465308102871E-2</v>
      </c>
      <c r="O140" s="44">
        <v>8</v>
      </c>
      <c r="P140" s="44">
        <v>3.38</v>
      </c>
      <c r="Q140" s="44">
        <v>12</v>
      </c>
      <c r="R140" s="44"/>
      <c r="S140" s="44"/>
      <c r="T140" s="44"/>
      <c r="U140" s="44"/>
      <c r="V140" s="44" t="s">
        <v>547</v>
      </c>
      <c r="W140" s="49" t="s">
        <v>145</v>
      </c>
      <c r="X140" s="44" t="s">
        <v>143</v>
      </c>
      <c r="Y140" s="46" t="s">
        <v>542</v>
      </c>
      <c r="Z140" s="100">
        <v>3.9661092937500447E-2</v>
      </c>
      <c r="AA140" s="45"/>
    </row>
    <row r="141" spans="1:27" ht="17.100000000000001" customHeight="1">
      <c r="A141" s="49">
        <v>51</v>
      </c>
      <c r="B141" s="49">
        <v>11400</v>
      </c>
      <c r="C141" s="49" t="s">
        <v>129</v>
      </c>
      <c r="D141" s="49" t="s">
        <v>135</v>
      </c>
      <c r="E141" s="49">
        <v>7.4785387867799997</v>
      </c>
      <c r="F141" s="103">
        <v>7.95</v>
      </c>
      <c r="G141" s="103">
        <v>0</v>
      </c>
      <c r="H141" s="49" t="s">
        <v>138</v>
      </c>
      <c r="I141" s="49"/>
      <c r="J141" s="44"/>
      <c r="K141" s="44"/>
      <c r="L141" s="44"/>
      <c r="M141" s="44"/>
      <c r="N141" s="44" t="e">
        <f>(Table2[[#This Row],[Crest_Elevation]]-Table2[[#This Row],[Toe_Elevation]])/(Table2[[#This Row],[Crest Elevation X]]-Table2[[#This Row],[Toe Elevation X ]])</f>
        <v>#DIV/0!</v>
      </c>
      <c r="O141" s="44"/>
      <c r="P141" s="44"/>
      <c r="Q141" s="44"/>
      <c r="R141" s="44"/>
      <c r="S141" s="44"/>
      <c r="T141" s="44"/>
      <c r="U141" s="44"/>
      <c r="V141" s="44"/>
      <c r="W141" s="49" t="s">
        <v>145</v>
      </c>
      <c r="X141" s="44"/>
      <c r="Y141" s="46"/>
      <c r="Z141" s="100"/>
      <c r="AA141" s="45"/>
    </row>
    <row r="142" spans="1:27" ht="17.100000000000001" customHeight="1">
      <c r="A142" s="49">
        <v>52</v>
      </c>
      <c r="B142" s="49">
        <v>11410</v>
      </c>
      <c r="C142" s="49" t="s">
        <v>129</v>
      </c>
      <c r="D142" s="49" t="s">
        <v>135</v>
      </c>
      <c r="E142" s="49">
        <v>7.4339853161000002</v>
      </c>
      <c r="F142" s="103">
        <v>7.82</v>
      </c>
      <c r="G142" s="103">
        <v>0</v>
      </c>
      <c r="H142" s="49" t="s">
        <v>138</v>
      </c>
      <c r="I142" s="49"/>
      <c r="J142" s="44"/>
      <c r="K142" s="44"/>
      <c r="L142" s="44"/>
      <c r="M142" s="44"/>
      <c r="N142" s="44" t="e">
        <f>(Table2[[#This Row],[Crest_Elevation]]-Table2[[#This Row],[Toe_Elevation]])/(Table2[[#This Row],[Crest Elevation X]]-Table2[[#This Row],[Toe Elevation X ]])</f>
        <v>#DIV/0!</v>
      </c>
      <c r="O142" s="44"/>
      <c r="P142" s="44"/>
      <c r="Q142" s="44"/>
      <c r="R142" s="44"/>
      <c r="S142" s="44"/>
      <c r="T142" s="44"/>
      <c r="U142" s="44"/>
      <c r="V142" s="44"/>
      <c r="W142" s="49" t="s">
        <v>145</v>
      </c>
      <c r="X142" s="44"/>
      <c r="Y142" s="45"/>
      <c r="Z142" s="100"/>
      <c r="AA142" s="45"/>
    </row>
    <row r="143" spans="1:27" ht="17.100000000000001" customHeight="1">
      <c r="A143" s="49"/>
      <c r="B143" s="49">
        <v>11420</v>
      </c>
      <c r="C143" s="49" t="s">
        <v>129</v>
      </c>
      <c r="D143" s="49" t="s">
        <v>135</v>
      </c>
      <c r="E143" s="49">
        <v>7.46997728869</v>
      </c>
      <c r="F143" s="103">
        <v>7.93</v>
      </c>
      <c r="G143" s="103">
        <v>0</v>
      </c>
      <c r="H143" s="49" t="s">
        <v>138</v>
      </c>
      <c r="I143" s="49"/>
      <c r="J143" s="44"/>
      <c r="K143" s="44"/>
      <c r="L143" s="44"/>
      <c r="M143" s="44"/>
      <c r="N143" s="44" t="e">
        <f>(Table2[[#This Row],[Crest_Elevation]]-Table2[[#This Row],[Toe_Elevation]])/(Table2[[#This Row],[Crest Elevation X]]-Table2[[#This Row],[Toe Elevation X ]])</f>
        <v>#DIV/0!</v>
      </c>
      <c r="O143" s="44"/>
      <c r="P143" s="44"/>
      <c r="Q143" s="44"/>
      <c r="R143" s="44"/>
      <c r="S143" s="44"/>
      <c r="T143" s="44"/>
      <c r="U143" s="44"/>
      <c r="V143" s="44"/>
      <c r="W143" s="49" t="s">
        <v>145</v>
      </c>
      <c r="X143" s="44"/>
      <c r="Y143" s="45"/>
      <c r="Z143" s="100"/>
      <c r="AA143" s="45"/>
    </row>
    <row r="144" spans="1:27" ht="17.100000000000001" customHeight="1">
      <c r="A144" s="49">
        <v>53</v>
      </c>
      <c r="B144" s="49">
        <v>11430</v>
      </c>
      <c r="C144" s="49" t="s">
        <v>129</v>
      </c>
      <c r="D144" s="49" t="s">
        <v>135</v>
      </c>
      <c r="E144" s="49">
        <v>7.4377244979399997</v>
      </c>
      <c r="F144" s="103">
        <v>7.86</v>
      </c>
      <c r="G144" s="103">
        <v>0</v>
      </c>
      <c r="H144" s="49" t="s">
        <v>138</v>
      </c>
      <c r="I144" s="49"/>
      <c r="J144" s="44"/>
      <c r="K144" s="44"/>
      <c r="L144" s="44"/>
      <c r="M144" s="44"/>
      <c r="N144" s="44" t="e">
        <f>(Table2[[#This Row],[Crest_Elevation]]-Table2[[#This Row],[Toe_Elevation]])/(Table2[[#This Row],[Crest Elevation X]]-Table2[[#This Row],[Toe Elevation X ]])</f>
        <v>#DIV/0!</v>
      </c>
      <c r="O144" s="44"/>
      <c r="P144" s="44"/>
      <c r="Q144" s="44"/>
      <c r="R144" s="44"/>
      <c r="S144" s="44"/>
      <c r="T144" s="44"/>
      <c r="U144" s="44"/>
      <c r="V144" s="44"/>
      <c r="W144" s="49" t="s">
        <v>145</v>
      </c>
      <c r="X144" s="44"/>
      <c r="Y144" s="46"/>
      <c r="Z144" s="100"/>
      <c r="AA144" s="45"/>
    </row>
    <row r="145" spans="1:27" ht="17.100000000000001" customHeight="1">
      <c r="A145" s="49">
        <v>54</v>
      </c>
      <c r="B145" s="49">
        <v>11440</v>
      </c>
      <c r="C145" s="49" t="s">
        <v>129</v>
      </c>
      <c r="D145" s="49" t="s">
        <v>135</v>
      </c>
      <c r="E145" s="49">
        <v>7.4440168168399996</v>
      </c>
      <c r="F145" s="103">
        <v>7.83</v>
      </c>
      <c r="G145" s="103">
        <v>0</v>
      </c>
      <c r="H145" s="49" t="s">
        <v>138</v>
      </c>
      <c r="I145" s="49"/>
      <c r="J145" s="44"/>
      <c r="K145" s="44"/>
      <c r="L145" s="44"/>
      <c r="M145" s="44"/>
      <c r="N145" s="44" t="e">
        <f>(Table2[[#This Row],[Crest_Elevation]]-Table2[[#This Row],[Toe_Elevation]])/(Table2[[#This Row],[Crest Elevation X]]-Table2[[#This Row],[Toe Elevation X ]])</f>
        <v>#DIV/0!</v>
      </c>
      <c r="O145" s="44"/>
      <c r="P145" s="44"/>
      <c r="Q145" s="44"/>
      <c r="R145" s="44"/>
      <c r="S145" s="44"/>
      <c r="T145" s="44"/>
      <c r="U145" s="44"/>
      <c r="V145" s="44"/>
      <c r="W145" s="49" t="s">
        <v>145</v>
      </c>
      <c r="X145" s="44"/>
      <c r="Y145" s="46"/>
      <c r="Z145" s="100"/>
      <c r="AA145" s="45"/>
    </row>
    <row r="146" spans="1:27" ht="17.100000000000001" customHeight="1">
      <c r="A146" s="49"/>
      <c r="B146" s="49">
        <v>11450</v>
      </c>
      <c r="C146" s="49" t="s">
        <v>129</v>
      </c>
      <c r="D146" s="49" t="s">
        <v>135</v>
      </c>
      <c r="E146" s="49">
        <v>7.5063302935999996</v>
      </c>
      <c r="F146" s="103">
        <v>8.09</v>
      </c>
      <c r="G146" s="103">
        <v>0</v>
      </c>
      <c r="H146" s="49" t="s">
        <v>138</v>
      </c>
      <c r="I146" s="49"/>
      <c r="J146" s="44"/>
      <c r="K146" s="44"/>
      <c r="L146" s="44"/>
      <c r="M146" s="44"/>
      <c r="N146" s="44" t="e">
        <f>(Table2[[#This Row],[Crest_Elevation]]-Table2[[#This Row],[Toe_Elevation]])/(Table2[[#This Row],[Crest Elevation X]]-Table2[[#This Row],[Toe Elevation X ]])</f>
        <v>#DIV/0!</v>
      </c>
      <c r="O146" s="44"/>
      <c r="P146" s="44"/>
      <c r="Q146" s="44"/>
      <c r="R146" s="44"/>
      <c r="S146" s="44"/>
      <c r="T146" s="44"/>
      <c r="U146" s="44"/>
      <c r="V146" s="44"/>
      <c r="W146" s="49" t="s">
        <v>145</v>
      </c>
      <c r="X146" s="44"/>
      <c r="Y146" s="46"/>
      <c r="Z146" s="100"/>
      <c r="AA146" s="45"/>
    </row>
    <row r="147" spans="1:27" ht="17.100000000000001" customHeight="1">
      <c r="A147" s="49">
        <v>55</v>
      </c>
      <c r="B147" s="49">
        <v>11460</v>
      </c>
      <c r="C147" s="49" t="s">
        <v>129</v>
      </c>
      <c r="D147" s="49" t="s">
        <v>135</v>
      </c>
      <c r="E147" s="49">
        <v>7.5211491085600004</v>
      </c>
      <c r="F147" s="103">
        <v>8.07</v>
      </c>
      <c r="G147" s="103">
        <v>0</v>
      </c>
      <c r="H147" s="49" t="s">
        <v>138</v>
      </c>
      <c r="I147" s="49"/>
      <c r="J147" s="44"/>
      <c r="K147" s="44"/>
      <c r="L147" s="44"/>
      <c r="M147" s="44"/>
      <c r="N147" s="44" t="e">
        <f>(Table2[[#This Row],[Crest_Elevation]]-Table2[[#This Row],[Toe_Elevation]])/(Table2[[#This Row],[Crest Elevation X]]-Table2[[#This Row],[Toe Elevation X ]])</f>
        <v>#DIV/0!</v>
      </c>
      <c r="O147" s="44"/>
      <c r="P147" s="44"/>
      <c r="Q147" s="44"/>
      <c r="R147" s="44"/>
      <c r="S147" s="44"/>
      <c r="T147" s="44"/>
      <c r="U147" s="44"/>
      <c r="V147" s="44"/>
      <c r="W147" s="49" t="s">
        <v>145</v>
      </c>
      <c r="X147" s="44"/>
      <c r="Y147" s="45"/>
      <c r="Z147" s="100"/>
      <c r="AA147" s="45"/>
    </row>
    <row r="148" spans="1:27" ht="17.100000000000001" customHeight="1">
      <c r="A148" s="49">
        <v>56</v>
      </c>
      <c r="B148" s="49">
        <v>11470</v>
      </c>
      <c r="C148" s="49" t="s">
        <v>129</v>
      </c>
      <c r="D148" s="49" t="s">
        <v>135</v>
      </c>
      <c r="E148" s="49">
        <v>7.5782819337799996</v>
      </c>
      <c r="F148" s="103">
        <v>8.02</v>
      </c>
      <c r="G148" s="103">
        <v>0</v>
      </c>
      <c r="H148" s="49" t="s">
        <v>138</v>
      </c>
      <c r="I148" s="49"/>
      <c r="J148" s="44"/>
      <c r="K148" s="44"/>
      <c r="L148" s="44"/>
      <c r="M148" s="44"/>
      <c r="N148" s="44" t="e">
        <f>(Table2[[#This Row],[Crest_Elevation]]-Table2[[#This Row],[Toe_Elevation]])/(Table2[[#This Row],[Crest Elevation X]]-Table2[[#This Row],[Toe Elevation X ]])</f>
        <v>#DIV/0!</v>
      </c>
      <c r="O148" s="44"/>
      <c r="P148" s="44"/>
      <c r="Q148" s="44"/>
      <c r="R148" s="44"/>
      <c r="S148" s="44"/>
      <c r="T148" s="44"/>
      <c r="U148" s="44"/>
      <c r="V148" s="44"/>
      <c r="W148" s="49" t="s">
        <v>145</v>
      </c>
      <c r="X148" s="44"/>
      <c r="Y148" s="46"/>
      <c r="Z148" s="100"/>
      <c r="AA148" s="45"/>
    </row>
    <row r="149" spans="1:27" ht="17.100000000000001" customHeight="1">
      <c r="A149" s="49"/>
      <c r="B149" s="49">
        <v>11480</v>
      </c>
      <c r="C149" s="49" t="s">
        <v>129</v>
      </c>
      <c r="D149" s="49" t="s">
        <v>135</v>
      </c>
      <c r="E149" s="49">
        <v>7.5885344767399996</v>
      </c>
      <c r="F149" s="103">
        <v>8.14</v>
      </c>
      <c r="G149" s="103">
        <v>0</v>
      </c>
      <c r="H149" s="49" t="s">
        <v>138</v>
      </c>
      <c r="I149" s="49"/>
      <c r="J149" s="44"/>
      <c r="K149" s="44"/>
      <c r="L149" s="44"/>
      <c r="M149" s="44"/>
      <c r="N149" s="44" t="e">
        <f>(Table2[[#This Row],[Crest_Elevation]]-Table2[[#This Row],[Toe_Elevation]])/(Table2[[#This Row],[Crest Elevation X]]-Table2[[#This Row],[Toe Elevation X ]])</f>
        <v>#DIV/0!</v>
      </c>
      <c r="O149" s="44"/>
      <c r="P149" s="44"/>
      <c r="Q149" s="44"/>
      <c r="R149" s="44"/>
      <c r="S149" s="44"/>
      <c r="T149" s="44"/>
      <c r="U149" s="44"/>
      <c r="V149" s="44"/>
      <c r="W149" s="49" t="s">
        <v>143</v>
      </c>
      <c r="X149" s="44"/>
      <c r="Y149" s="46"/>
      <c r="Z149" s="100"/>
      <c r="AA149" s="45"/>
    </row>
    <row r="150" spans="1:27" ht="17.100000000000001" customHeight="1">
      <c r="A150" s="49"/>
      <c r="B150" s="49">
        <v>11490</v>
      </c>
      <c r="C150" s="49" t="s">
        <v>129</v>
      </c>
      <c r="D150" s="49" t="s">
        <v>135</v>
      </c>
      <c r="E150" s="49">
        <v>7.6128654329699996</v>
      </c>
      <c r="F150" s="103">
        <v>8.1</v>
      </c>
      <c r="G150" s="103">
        <v>0</v>
      </c>
      <c r="H150" s="49" t="s">
        <v>138</v>
      </c>
      <c r="I150" s="49"/>
      <c r="J150" s="44"/>
      <c r="K150" s="44"/>
      <c r="L150" s="44"/>
      <c r="M150" s="44"/>
      <c r="N150" s="44" t="e">
        <f>(Table2[[#This Row],[Crest_Elevation]]-Table2[[#This Row],[Toe_Elevation]])/(Table2[[#This Row],[Crest Elevation X]]-Table2[[#This Row],[Toe Elevation X ]])</f>
        <v>#DIV/0!</v>
      </c>
      <c r="O150" s="44"/>
      <c r="P150" s="44"/>
      <c r="Q150" s="44"/>
      <c r="R150" s="44"/>
      <c r="S150" s="44"/>
      <c r="T150" s="44"/>
      <c r="U150" s="44"/>
      <c r="V150" s="44"/>
      <c r="W150" s="49" t="s">
        <v>145</v>
      </c>
      <c r="X150" s="44"/>
      <c r="Y150" s="46"/>
      <c r="Z150" s="100"/>
      <c r="AA150" s="45"/>
    </row>
    <row r="151" spans="1:27" ht="17.100000000000001" customHeight="1">
      <c r="A151" s="49"/>
      <c r="B151" s="49">
        <v>11500</v>
      </c>
      <c r="C151" s="49" t="s">
        <v>129</v>
      </c>
      <c r="D151" s="49" t="s">
        <v>135</v>
      </c>
      <c r="E151" s="49">
        <v>7.6237911502099998</v>
      </c>
      <c r="F151" s="103">
        <v>7.98</v>
      </c>
      <c r="G151" s="103">
        <v>0</v>
      </c>
      <c r="H151" s="49" t="s">
        <v>138</v>
      </c>
      <c r="I151" s="49"/>
      <c r="J151" s="44"/>
      <c r="K151" s="44"/>
      <c r="L151" s="44"/>
      <c r="M151" s="44"/>
      <c r="N151" s="44" t="e">
        <f>(Table2[[#This Row],[Crest_Elevation]]-Table2[[#This Row],[Toe_Elevation]])/(Table2[[#This Row],[Crest Elevation X]]-Table2[[#This Row],[Toe Elevation X ]])</f>
        <v>#DIV/0!</v>
      </c>
      <c r="O151" s="44"/>
      <c r="P151" s="44"/>
      <c r="Q151" s="44"/>
      <c r="R151" s="44"/>
      <c r="S151" s="44"/>
      <c r="T151" s="44"/>
      <c r="U151" s="44"/>
      <c r="V151" s="44"/>
      <c r="W151" s="49" t="s">
        <v>145</v>
      </c>
      <c r="X151" s="44"/>
      <c r="Y151" s="45"/>
      <c r="Z151" s="100"/>
      <c r="AA151" s="45"/>
    </row>
    <row r="152" spans="1:27" ht="17.100000000000001" customHeight="1">
      <c r="A152" s="49">
        <v>58</v>
      </c>
      <c r="B152" s="49">
        <v>11510</v>
      </c>
      <c r="C152" s="49" t="s">
        <v>5</v>
      </c>
      <c r="D152" s="49" t="s">
        <v>135</v>
      </c>
      <c r="E152" s="49">
        <v>7.6236027789699996</v>
      </c>
      <c r="F152" s="106">
        <v>8.0299999999999994</v>
      </c>
      <c r="G152" s="103">
        <v>11.630552</v>
      </c>
      <c r="H152" s="49" t="s">
        <v>138</v>
      </c>
      <c r="I152" s="53">
        <f>Table2[[#This Row],[SWEL (From CHAMP)]]+Table2[[#This Row],[2%_Runup]]</f>
        <v>19.660551999999999</v>
      </c>
      <c r="J152" s="44">
        <v>15.6</v>
      </c>
      <c r="K152" s="44">
        <v>198.62</v>
      </c>
      <c r="L152" s="44">
        <v>3.52</v>
      </c>
      <c r="M152" s="44">
        <v>82.17</v>
      </c>
      <c r="N152" s="44">
        <f>(Table2[[#This Row],[Crest_Elevation]]-Table2[[#This Row],[Toe_Elevation]])/(Table2[[#This Row],[Crest Elevation X]]-Table2[[#This Row],[Toe Elevation X ]])</f>
        <v>0.10373550880206096</v>
      </c>
      <c r="O152" s="44">
        <v>10</v>
      </c>
      <c r="P152" s="44">
        <v>3.45</v>
      </c>
      <c r="Q152" s="44">
        <v>11.14</v>
      </c>
      <c r="R152" s="44"/>
      <c r="S152" s="44"/>
      <c r="T152" s="44"/>
      <c r="U152" s="44"/>
      <c r="V152" s="44" t="s">
        <v>547</v>
      </c>
      <c r="W152" s="49" t="s">
        <v>145</v>
      </c>
      <c r="X152" s="44" t="s">
        <v>545</v>
      </c>
      <c r="Y152" s="46" t="s">
        <v>541</v>
      </c>
      <c r="Z152" s="100">
        <v>1.0675170657453079E-3</v>
      </c>
      <c r="AA152" s="45"/>
    </row>
    <row r="153" spans="1:27" ht="17.100000000000001" customHeight="1">
      <c r="A153" s="49"/>
      <c r="B153" s="49">
        <v>11520</v>
      </c>
      <c r="C153" s="49" t="s">
        <v>5</v>
      </c>
      <c r="D153" s="49" t="s">
        <v>135</v>
      </c>
      <c r="E153" s="50">
        <v>7.6225149845200004</v>
      </c>
      <c r="F153" s="103">
        <v>8.1199999999999992</v>
      </c>
      <c r="G153" s="103">
        <v>11.382453999999999</v>
      </c>
      <c r="H153" s="49" t="s">
        <v>138</v>
      </c>
      <c r="I153" s="53">
        <f>Table2[[#This Row],[GF_SWEL]]+Table2[[#This Row],[2%_Runup]]</f>
        <v>19.004968984519998</v>
      </c>
      <c r="J153" s="44">
        <v>13.1</v>
      </c>
      <c r="K153" s="44">
        <v>226.82</v>
      </c>
      <c r="L153" s="44">
        <v>3.47</v>
      </c>
      <c r="M153" s="44">
        <v>83.41</v>
      </c>
      <c r="N153" s="44">
        <f>(Table2[[#This Row],[Crest_Elevation]]-Table2[[#This Row],[Toe_Elevation]])/(Table2[[#This Row],[Crest Elevation X]]-Table2[[#This Row],[Toe Elevation X ]])</f>
        <v>6.7150129000767028E-2</v>
      </c>
      <c r="O153" s="44">
        <v>9</v>
      </c>
      <c r="P153" s="44">
        <v>3.52</v>
      </c>
      <c r="Q153" s="44">
        <v>11.17</v>
      </c>
      <c r="R153" s="44"/>
      <c r="S153" s="44"/>
      <c r="T153" s="44"/>
      <c r="U153" s="44"/>
      <c r="V153" s="44" t="s">
        <v>547</v>
      </c>
      <c r="W153" s="49" t="s">
        <v>145</v>
      </c>
      <c r="X153" s="44" t="s">
        <v>152</v>
      </c>
      <c r="Y153" s="46" t="s">
        <v>540</v>
      </c>
      <c r="Z153" s="100">
        <v>5.8575222701676891E-5</v>
      </c>
      <c r="AA153" s="45"/>
    </row>
    <row r="154" spans="1:27" ht="17.100000000000001" customHeight="1">
      <c r="A154" s="49"/>
      <c r="B154" s="49">
        <v>11530</v>
      </c>
      <c r="C154" s="49" t="s">
        <v>5</v>
      </c>
      <c r="D154" s="49" t="s">
        <v>135</v>
      </c>
      <c r="E154" s="50">
        <v>7.6228190005399998</v>
      </c>
      <c r="F154" s="103">
        <v>8.1</v>
      </c>
      <c r="G154" s="103">
        <v>11.74</v>
      </c>
      <c r="H154" s="49" t="s">
        <v>138</v>
      </c>
      <c r="I154" s="53">
        <f>Table2[[#This Row],[GF_SWEL]]+Table2[[#This Row],[2%_Runup]]</f>
        <v>19.36281900054</v>
      </c>
      <c r="J154" s="44">
        <v>10.28</v>
      </c>
      <c r="K154" s="44">
        <v>230.24</v>
      </c>
      <c r="L154" s="44">
        <v>3.65</v>
      </c>
      <c r="M154" s="44">
        <v>84.05</v>
      </c>
      <c r="N154" s="44">
        <f>(Table2[[#This Row],[Crest_Elevation]]-Table2[[#This Row],[Toe_Elevation]])/(Table2[[#This Row],[Crest Elevation X]]-Table2[[#This Row],[Toe Elevation X ]])</f>
        <v>4.5351939257131123E-2</v>
      </c>
      <c r="O154" s="44">
        <v>9.5</v>
      </c>
      <c r="P154" s="44">
        <v>3.47</v>
      </c>
      <c r="Q154" s="44">
        <v>11.24</v>
      </c>
      <c r="R154" s="44"/>
      <c r="S154" s="44"/>
      <c r="T154" s="44"/>
      <c r="U154" s="44"/>
      <c r="V154" s="44" t="s">
        <v>547</v>
      </c>
      <c r="W154" s="49" t="s">
        <v>145</v>
      </c>
      <c r="X154" s="44" t="s">
        <v>143</v>
      </c>
      <c r="Y154" s="46" t="s">
        <v>542</v>
      </c>
      <c r="Z154" s="100">
        <v>2.2953620804506431E-2</v>
      </c>
      <c r="AA154" s="45"/>
    </row>
    <row r="155" spans="1:27" ht="17.100000000000001" customHeight="1">
      <c r="A155" s="49">
        <v>59</v>
      </c>
      <c r="B155" s="49">
        <v>11540</v>
      </c>
      <c r="C155" s="49" t="s">
        <v>139</v>
      </c>
      <c r="D155" s="49" t="s">
        <v>135</v>
      </c>
      <c r="E155" s="49">
        <v>8</v>
      </c>
      <c r="F155" s="106">
        <v>8.02</v>
      </c>
      <c r="G155" s="103">
        <v>5.72</v>
      </c>
      <c r="H155" s="49" t="s">
        <v>138</v>
      </c>
      <c r="I155" s="53">
        <f>Table2[[#This Row],[SWEL (From CHAMP)]]+Table2[[#This Row],[2%_Runup]]</f>
        <v>13.739999999999998</v>
      </c>
      <c r="J155" s="44">
        <v>12.1</v>
      </c>
      <c r="K155" s="44">
        <v>303.06</v>
      </c>
      <c r="L155" s="44">
        <v>3.58</v>
      </c>
      <c r="M155" s="44">
        <v>84.59</v>
      </c>
      <c r="N155" s="44">
        <f>(Table2[[#This Row],[Crest_Elevation]]-Table2[[#This Row],[Toe_Elevation]])/(Table2[[#This Row],[Crest Elevation X]]-Table2[[#This Row],[Toe Elevation X ]])</f>
        <v>3.8998489495125188E-2</v>
      </c>
      <c r="O155" s="44">
        <v>4</v>
      </c>
      <c r="P155" s="44">
        <v>3.41</v>
      </c>
      <c r="Q155" s="44">
        <v>11.26</v>
      </c>
      <c r="R155" s="44"/>
      <c r="S155" s="44"/>
      <c r="T155" s="44"/>
      <c r="U155" s="44"/>
      <c r="V155" s="44"/>
      <c r="W155" s="49" t="s">
        <v>145</v>
      </c>
      <c r="X155" s="44" t="s">
        <v>136</v>
      </c>
      <c r="Y155" s="46" t="s">
        <v>540</v>
      </c>
      <c r="Z155" s="100">
        <v>1.6240957392626742E-6</v>
      </c>
      <c r="AA155" s="45"/>
    </row>
    <row r="156" spans="1:27" ht="17.100000000000001" customHeight="1">
      <c r="A156" s="49"/>
      <c r="B156" s="49">
        <v>11550</v>
      </c>
      <c r="C156" s="49" t="s">
        <v>5</v>
      </c>
      <c r="D156" s="49" t="s">
        <v>135</v>
      </c>
      <c r="E156" s="50">
        <v>7.6300620232599998</v>
      </c>
      <c r="F156" s="103">
        <v>8.09</v>
      </c>
      <c r="G156" s="103">
        <v>9.43</v>
      </c>
      <c r="H156" s="49" t="s">
        <v>138</v>
      </c>
      <c r="I156" s="53">
        <f>Table2[[#This Row],[GF_SWEL]]+Table2[[#This Row],[2%_Runup]]</f>
        <v>17.060062023259999</v>
      </c>
      <c r="J156" s="44">
        <v>8.8000000000000007</v>
      </c>
      <c r="K156" s="44">
        <v>328.6</v>
      </c>
      <c r="L156" s="44">
        <v>1.4</v>
      </c>
      <c r="M156" s="44">
        <v>59.88</v>
      </c>
      <c r="N156" s="44">
        <f>(Table2[[#This Row],[Crest_Elevation]]-Table2[[#This Row],[Toe_Elevation]])/(Table2[[#This Row],[Crest Elevation X]]-Table2[[#This Row],[Toe Elevation X ]])</f>
        <v>2.7537957725513543E-2</v>
      </c>
      <c r="O156" s="44">
        <v>9</v>
      </c>
      <c r="P156" s="44">
        <v>4.66</v>
      </c>
      <c r="Q156" s="44">
        <v>11.27</v>
      </c>
      <c r="R156" s="44"/>
      <c r="S156" s="44"/>
      <c r="T156" s="44"/>
      <c r="U156" s="44"/>
      <c r="V156" s="44" t="s">
        <v>547</v>
      </c>
      <c r="W156" s="49" t="s">
        <v>145</v>
      </c>
      <c r="X156" s="44" t="s">
        <v>145</v>
      </c>
      <c r="Y156" s="46" t="s">
        <v>543</v>
      </c>
      <c r="Z156" s="100">
        <v>0.15099809940658671</v>
      </c>
      <c r="AA156" s="45"/>
    </row>
    <row r="157" spans="1:27" ht="17.100000000000001" customHeight="1">
      <c r="A157" s="49">
        <v>60</v>
      </c>
      <c r="B157" s="49">
        <v>11560</v>
      </c>
      <c r="C157" s="49" t="s">
        <v>129</v>
      </c>
      <c r="D157" s="49" t="s">
        <v>135</v>
      </c>
      <c r="E157" s="49">
        <v>7.6309384471200001</v>
      </c>
      <c r="F157" s="103">
        <v>8.15</v>
      </c>
      <c r="G157" s="103">
        <v>0</v>
      </c>
      <c r="H157" s="49" t="s">
        <v>138</v>
      </c>
      <c r="I157" s="49"/>
      <c r="J157" s="44"/>
      <c r="K157" s="44"/>
      <c r="L157" s="44"/>
      <c r="M157" s="44"/>
      <c r="N157" s="44" t="e">
        <f>(Table2[[#This Row],[Crest_Elevation]]-Table2[[#This Row],[Toe_Elevation]])/(Table2[[#This Row],[Crest Elevation X]]-Table2[[#This Row],[Toe Elevation X ]])</f>
        <v>#DIV/0!</v>
      </c>
      <c r="O157" s="44"/>
      <c r="P157" s="44"/>
      <c r="Q157" s="44"/>
      <c r="R157" s="44"/>
      <c r="S157" s="44"/>
      <c r="T157" s="44"/>
      <c r="U157" s="44"/>
      <c r="V157" s="44"/>
      <c r="W157" s="49" t="s">
        <v>143</v>
      </c>
      <c r="X157" s="44" t="s">
        <v>143</v>
      </c>
      <c r="Y157" s="45"/>
      <c r="Z157" s="100"/>
      <c r="AA157" s="45"/>
    </row>
    <row r="158" spans="1:27" ht="17.100000000000001" customHeight="1">
      <c r="A158" s="49"/>
      <c r="B158" s="49">
        <v>11570</v>
      </c>
      <c r="C158" s="49" t="s">
        <v>5</v>
      </c>
      <c r="D158" s="49" t="s">
        <v>135</v>
      </c>
      <c r="E158" s="50">
        <v>7.6356179060700002</v>
      </c>
      <c r="F158" s="103">
        <v>8.16</v>
      </c>
      <c r="G158" s="103">
        <v>11.24417</v>
      </c>
      <c r="H158" s="49" t="s">
        <v>138</v>
      </c>
      <c r="I158" s="53">
        <f>Table2[[#This Row],[GF_SWEL]]+Table2[[#This Row],[2%_Runup]]</f>
        <v>18.87978790607</v>
      </c>
      <c r="J158" s="44">
        <v>9.32</v>
      </c>
      <c r="K158" s="44">
        <v>300.98</v>
      </c>
      <c r="L158" s="44">
        <v>2.52</v>
      </c>
      <c r="M158" s="44">
        <v>78.459999999999994</v>
      </c>
      <c r="N158" s="44">
        <f>(Table2[[#This Row],[Crest_Elevation]]-Table2[[#This Row],[Toe_Elevation]])/(Table2[[#This Row],[Crest Elevation X]]-Table2[[#This Row],[Toe Elevation X ]])</f>
        <v>3.0559050871831743E-2</v>
      </c>
      <c r="O158" s="44">
        <v>5</v>
      </c>
      <c r="P158" s="44">
        <v>4.0599999999999996</v>
      </c>
      <c r="Q158" s="44">
        <v>11.51</v>
      </c>
      <c r="R158" s="44"/>
      <c r="S158" s="44"/>
      <c r="T158" s="44"/>
      <c r="U158" s="44"/>
      <c r="V158" s="44" t="s">
        <v>547</v>
      </c>
      <c r="W158" s="49" t="s">
        <v>143</v>
      </c>
      <c r="X158" s="44" t="s">
        <v>143</v>
      </c>
      <c r="Y158" s="46" t="s">
        <v>542</v>
      </c>
      <c r="Z158" s="100">
        <v>4.4164426194391225E-2</v>
      </c>
      <c r="AA158" s="45"/>
    </row>
    <row r="159" spans="1:27" ht="17.100000000000001" customHeight="1">
      <c r="A159" s="49"/>
      <c r="B159" s="49">
        <v>11580</v>
      </c>
      <c r="C159" s="49" t="s">
        <v>139</v>
      </c>
      <c r="D159" s="49" t="s">
        <v>135</v>
      </c>
      <c r="E159" s="49">
        <v>8.1</v>
      </c>
      <c r="F159" s="106">
        <v>8.1300000000000008</v>
      </c>
      <c r="G159" s="103">
        <v>4.47</v>
      </c>
      <c r="H159" s="49" t="s">
        <v>138</v>
      </c>
      <c r="I159" s="53">
        <f>Table2[[#This Row],[SWEL (From CHAMP)]]+Table2[[#This Row],[2%_Runup]]</f>
        <v>12.600000000000001</v>
      </c>
      <c r="J159" s="44">
        <v>11.9</v>
      </c>
      <c r="K159" s="44">
        <v>338.58</v>
      </c>
      <c r="L159" s="44">
        <v>0.92</v>
      </c>
      <c r="M159" s="44">
        <v>59.1</v>
      </c>
      <c r="N159" s="44">
        <f>(Table2[[#This Row],[Crest_Elevation]]-Table2[[#This Row],[Toe_Elevation]])/(Table2[[#This Row],[Crest Elevation X]]-Table2[[#This Row],[Toe Elevation X ]])</f>
        <v>3.9287247745813658E-2</v>
      </c>
      <c r="O159" s="44">
        <v>4.5</v>
      </c>
      <c r="P159" s="44">
        <v>4.84</v>
      </c>
      <c r="Q159" s="44">
        <v>11.51</v>
      </c>
      <c r="R159" s="44"/>
      <c r="S159" s="44"/>
      <c r="T159" s="44"/>
      <c r="U159" s="44"/>
      <c r="V159" s="44"/>
      <c r="W159" s="49" t="s">
        <v>145</v>
      </c>
      <c r="X159" s="44" t="s">
        <v>143</v>
      </c>
      <c r="Y159" s="46" t="s">
        <v>540</v>
      </c>
      <c r="Z159" s="100">
        <v>8.5410626212013136E-5</v>
      </c>
      <c r="AA159" s="45"/>
    </row>
    <row r="160" spans="1:27" ht="17.100000000000001" customHeight="1">
      <c r="A160" s="49">
        <v>61</v>
      </c>
      <c r="B160" s="49">
        <v>11590</v>
      </c>
      <c r="C160" s="49" t="s">
        <v>139</v>
      </c>
      <c r="D160" s="49" t="s">
        <v>135</v>
      </c>
      <c r="E160" s="49">
        <v>8.1999999999999993</v>
      </c>
      <c r="F160" s="106">
        <v>8.18</v>
      </c>
      <c r="G160" s="103">
        <v>3.22</v>
      </c>
      <c r="H160" s="49" t="s">
        <v>138</v>
      </c>
      <c r="I160" s="53">
        <f>Table2[[#This Row],[SWEL (From CHAMP)]]+Table2[[#This Row],[2%_Runup]]</f>
        <v>11.4</v>
      </c>
      <c r="J160" s="44">
        <v>9.1999999999999993</v>
      </c>
      <c r="K160" s="44">
        <v>374</v>
      </c>
      <c r="L160" s="44">
        <v>3.56</v>
      </c>
      <c r="M160" s="44">
        <v>94.04</v>
      </c>
      <c r="N160" s="44">
        <f>(Table2[[#This Row],[Crest_Elevation]]-Table2[[#This Row],[Toe_Elevation]])/(Table2[[#This Row],[Crest Elevation X]]-Table2[[#This Row],[Toe Elevation X ]])</f>
        <v>2.0145735105014998E-2</v>
      </c>
      <c r="O160" s="44">
        <v>5</v>
      </c>
      <c r="P160" s="44">
        <v>3.65</v>
      </c>
      <c r="Q160" s="44">
        <v>11.52</v>
      </c>
      <c r="R160" s="44"/>
      <c r="S160" s="44"/>
      <c r="T160" s="44"/>
      <c r="U160" s="44"/>
      <c r="V160" s="44"/>
      <c r="W160" s="49" t="s">
        <v>143</v>
      </c>
      <c r="X160" s="44" t="s">
        <v>143</v>
      </c>
      <c r="Y160" s="46" t="s">
        <v>541</v>
      </c>
      <c r="Z160" s="100">
        <v>3.4042906486458509E-3</v>
      </c>
      <c r="AA160" s="45"/>
    </row>
    <row r="161" spans="1:27" ht="17.100000000000001" customHeight="1">
      <c r="A161" s="49"/>
      <c r="B161" s="49">
        <v>11600</v>
      </c>
      <c r="C161" s="49" t="s">
        <v>139</v>
      </c>
      <c r="D161" s="49" t="s">
        <v>135</v>
      </c>
      <c r="E161" s="49">
        <v>8.1</v>
      </c>
      <c r="F161" s="106">
        <v>8.11</v>
      </c>
      <c r="G161" s="103">
        <v>3.8</v>
      </c>
      <c r="H161" s="49" t="s">
        <v>138</v>
      </c>
      <c r="I161" s="53">
        <f>Table2[[#This Row],[SWEL (From CHAMP)]]+Table2[[#This Row],[2%_Runup]]</f>
        <v>11.91</v>
      </c>
      <c r="J161" s="44">
        <v>9.1999999999999993</v>
      </c>
      <c r="K161" s="44">
        <v>359.49</v>
      </c>
      <c r="L161" s="44">
        <v>2.0099999999999998</v>
      </c>
      <c r="M161" s="44">
        <v>58.17</v>
      </c>
      <c r="N161" s="44">
        <f>(Table2[[#This Row],[Crest_Elevation]]-Table2[[#This Row],[Toe_Elevation]])/(Table2[[#This Row],[Crest Elevation X]]-Table2[[#This Row],[Toe Elevation X ]])</f>
        <v>2.3861675295367049E-2</v>
      </c>
      <c r="O161" s="44">
        <v>1</v>
      </c>
      <c r="P161" s="44">
        <v>4.5599999999999996</v>
      </c>
      <c r="Q161" s="44">
        <v>11.56</v>
      </c>
      <c r="R161" s="44"/>
      <c r="S161" s="44"/>
      <c r="T161" s="44"/>
      <c r="U161" s="44"/>
      <c r="V161" s="44"/>
      <c r="W161" s="49" t="s">
        <v>145</v>
      </c>
      <c r="X161" s="44" t="s">
        <v>145</v>
      </c>
      <c r="Y161" s="46" t="s">
        <v>542</v>
      </c>
      <c r="Z161" s="100">
        <v>1.622102639548165E-2</v>
      </c>
      <c r="AA161" s="45"/>
    </row>
    <row r="162" spans="1:27" ht="17.100000000000001" customHeight="1">
      <c r="A162" s="49"/>
      <c r="B162" s="49">
        <v>11610</v>
      </c>
      <c r="C162" s="49" t="s">
        <v>139</v>
      </c>
      <c r="D162" s="49" t="s">
        <v>135</v>
      </c>
      <c r="E162" s="49">
        <v>8.1999999999999993</v>
      </c>
      <c r="F162" s="106">
        <v>8.25</v>
      </c>
      <c r="G162" s="103">
        <v>5.21</v>
      </c>
      <c r="H162" s="49" t="s">
        <v>138</v>
      </c>
      <c r="I162" s="53">
        <f>Table2[[#This Row],[SWEL (From CHAMP)]]+Table2[[#This Row],[2%_Runup]]</f>
        <v>13.46</v>
      </c>
      <c r="J162" s="44">
        <v>14.67</v>
      </c>
      <c r="K162" s="44">
        <v>218.87</v>
      </c>
      <c r="L162" s="44">
        <v>3.4</v>
      </c>
      <c r="M162" s="44">
        <v>42.5</v>
      </c>
      <c r="N162" s="44">
        <f>(Table2[[#This Row],[Crest_Elevation]]-Table2[[#This Row],[Toe_Elevation]])/(Table2[[#This Row],[Crest Elevation X]]-Table2[[#This Row],[Toe Elevation X ]])</f>
        <v>6.389975619436411E-2</v>
      </c>
      <c r="O162" s="44">
        <v>4</v>
      </c>
      <c r="P162" s="44">
        <v>3.77</v>
      </c>
      <c r="Q162" s="44">
        <v>11.78</v>
      </c>
      <c r="R162" s="44"/>
      <c r="S162" s="44"/>
      <c r="T162" s="44"/>
      <c r="U162" s="44"/>
      <c r="V162" s="44"/>
      <c r="W162" s="49" t="s">
        <v>143</v>
      </c>
      <c r="X162" s="44" t="s">
        <v>546</v>
      </c>
      <c r="Y162" s="46"/>
      <c r="Z162" s="100"/>
      <c r="AA162" s="60"/>
    </row>
    <row r="163" spans="1:27" ht="17.100000000000001" customHeight="1">
      <c r="A163" s="49">
        <v>62</v>
      </c>
      <c r="B163" s="49">
        <v>11620</v>
      </c>
      <c r="C163" s="49" t="s">
        <v>5</v>
      </c>
      <c r="D163" s="49" t="s">
        <v>135</v>
      </c>
      <c r="E163" s="50">
        <v>7.6478606309600003</v>
      </c>
      <c r="F163" s="103">
        <v>8.2100000000000009</v>
      </c>
      <c r="G163" s="103">
        <v>13.12</v>
      </c>
      <c r="H163" s="49" t="s">
        <v>138</v>
      </c>
      <c r="I163" s="53">
        <f>Table2[[#This Row],[GF_SWEL]]+Table2[[#This Row],[2%_Runup]]</f>
        <v>20.767860630960001</v>
      </c>
      <c r="J163" s="44">
        <v>12.56</v>
      </c>
      <c r="K163" s="44">
        <v>159.77000000000001</v>
      </c>
      <c r="L163" s="44">
        <v>3.58</v>
      </c>
      <c r="M163" s="44">
        <v>53.49</v>
      </c>
      <c r="N163" s="44">
        <f>(Table2[[#This Row],[Crest_Elevation]]-Table2[[#This Row],[Toe_Elevation]])/(Table2[[#This Row],[Crest Elevation X]]-Table2[[#This Row],[Toe Elevation X ]])</f>
        <v>8.4493789988709073E-2</v>
      </c>
      <c r="O163" s="44">
        <v>5</v>
      </c>
      <c r="P163" s="44">
        <v>3.83</v>
      </c>
      <c r="Q163" s="44">
        <v>11.79</v>
      </c>
      <c r="R163" s="44"/>
      <c r="S163" s="44"/>
      <c r="T163" s="44"/>
      <c r="U163" s="44"/>
      <c r="V163" s="44" t="s">
        <v>547</v>
      </c>
      <c r="W163" s="49" t="s">
        <v>143</v>
      </c>
      <c r="X163" s="44" t="s">
        <v>152</v>
      </c>
      <c r="Y163" s="46" t="s">
        <v>542</v>
      </c>
      <c r="Z163" s="100">
        <v>4.2715279771447415E-2</v>
      </c>
      <c r="AA163" s="45"/>
    </row>
    <row r="164" spans="1:27" ht="17.100000000000001" customHeight="1">
      <c r="A164" s="49"/>
      <c r="B164" s="49">
        <v>11630</v>
      </c>
      <c r="C164" s="49" t="s">
        <v>5</v>
      </c>
      <c r="D164" s="49" t="s">
        <v>135</v>
      </c>
      <c r="E164" s="50">
        <v>7.6353387858500001</v>
      </c>
      <c r="F164" s="103">
        <v>8.16</v>
      </c>
      <c r="G164" s="103">
        <v>12.44</v>
      </c>
      <c r="H164" s="49" t="s">
        <v>138</v>
      </c>
      <c r="I164" s="53">
        <f>Table2[[#This Row],[GF_SWEL]]+Table2[[#This Row],[2%_Runup]]</f>
        <v>20.075338785850001</v>
      </c>
      <c r="J164" s="44">
        <v>12.8</v>
      </c>
      <c r="K164" s="44">
        <v>139.38999999999999</v>
      </c>
      <c r="L164" s="44">
        <v>2.79</v>
      </c>
      <c r="M164" s="44">
        <v>54.49</v>
      </c>
      <c r="N164" s="44">
        <f>(Table2[[#This Row],[Crest_Elevation]]-Table2[[#This Row],[Toe_Elevation]])/(Table2[[#This Row],[Crest Elevation X]]-Table2[[#This Row],[Toe Elevation X ]])</f>
        <v>0.11790341578327448</v>
      </c>
      <c r="O164" s="44">
        <v>5</v>
      </c>
      <c r="P164" s="44">
        <v>4.17</v>
      </c>
      <c r="Q164" s="44">
        <v>11.8</v>
      </c>
      <c r="R164" s="44"/>
      <c r="S164" s="44"/>
      <c r="T164" s="44"/>
      <c r="U164" s="44"/>
      <c r="V164" s="44" t="s">
        <v>547</v>
      </c>
      <c r="W164" s="49" t="s">
        <v>143</v>
      </c>
      <c r="X164" s="44" t="s">
        <v>152</v>
      </c>
      <c r="Y164" s="46" t="s">
        <v>542</v>
      </c>
      <c r="Z164" s="100">
        <v>3.8839366448096414E-2</v>
      </c>
      <c r="AA164" s="45"/>
    </row>
    <row r="165" spans="1:27" ht="17.100000000000001" customHeight="1">
      <c r="A165" s="56">
        <v>63</v>
      </c>
      <c r="B165" s="49">
        <v>11640</v>
      </c>
      <c r="C165" s="49" t="s">
        <v>5</v>
      </c>
      <c r="D165" s="56" t="s">
        <v>135</v>
      </c>
      <c r="E165" s="50">
        <v>7.6346648148399998</v>
      </c>
      <c r="F165" s="103">
        <v>8.16</v>
      </c>
      <c r="G165" s="103">
        <v>12.07</v>
      </c>
      <c r="H165" s="56" t="s">
        <v>138</v>
      </c>
      <c r="I165" s="53">
        <f>Table2[[#This Row],[GF_SWEL]]+Table2[[#This Row],[2%_Runup]]</f>
        <v>19.704664814840001</v>
      </c>
      <c r="J165" s="44">
        <v>12.3</v>
      </c>
      <c r="K165" s="44">
        <v>119.74</v>
      </c>
      <c r="L165" s="44">
        <v>2.72</v>
      </c>
      <c r="M165" s="44">
        <v>76.53</v>
      </c>
      <c r="N165" s="44">
        <f>(Table2[[#This Row],[Crest_Elevation]]-Table2[[#This Row],[Toe_Elevation]])/(Table2[[#This Row],[Crest Elevation X]]-Table2[[#This Row],[Toe Elevation X ]])</f>
        <v>0.22170793797732011</v>
      </c>
      <c r="O165" s="44">
        <v>4</v>
      </c>
      <c r="P165" s="44">
        <v>4.3899999999999997</v>
      </c>
      <c r="Q165" s="44">
        <v>11.79</v>
      </c>
      <c r="R165" s="44">
        <v>190.03</v>
      </c>
      <c r="S165" s="44">
        <v>13.32</v>
      </c>
      <c r="T165" s="44"/>
      <c r="U165" s="44"/>
      <c r="V165" s="44" t="s">
        <v>547</v>
      </c>
      <c r="W165" s="56" t="s">
        <v>143</v>
      </c>
      <c r="X165" s="57" t="s">
        <v>136</v>
      </c>
      <c r="Y165" s="46" t="s">
        <v>543</v>
      </c>
      <c r="Z165" s="100">
        <v>0.10330013352011058</v>
      </c>
      <c r="AA165" s="45"/>
    </row>
    <row r="166" spans="1:27" ht="17.100000000000001" customHeight="1">
      <c r="A166" s="56"/>
      <c r="B166" s="49">
        <v>11650</v>
      </c>
      <c r="C166" s="49" t="s">
        <v>5</v>
      </c>
      <c r="D166" s="56" t="s">
        <v>135</v>
      </c>
      <c r="E166" s="50">
        <v>7.6437430477500001</v>
      </c>
      <c r="F166" s="103">
        <v>8.06</v>
      </c>
      <c r="G166" s="103">
        <v>8.3286689999999997</v>
      </c>
      <c r="H166" s="56" t="s">
        <v>138</v>
      </c>
      <c r="I166" s="53">
        <f>Table2[[#This Row],[GF_SWEL]]+Table2[[#This Row],[2%_Runup]]</f>
        <v>15.97241204775</v>
      </c>
      <c r="J166" s="44">
        <v>10.06</v>
      </c>
      <c r="K166" s="44">
        <v>149.47</v>
      </c>
      <c r="L166" s="44">
        <v>2.4500000000000002</v>
      </c>
      <c r="M166" s="44">
        <v>84.22</v>
      </c>
      <c r="N166" s="44">
        <f>(Table2[[#This Row],[Crest_Elevation]]-Table2[[#This Row],[Toe_Elevation]])/(Table2[[#This Row],[Crest Elevation X]]-Table2[[#This Row],[Toe Elevation X ]])</f>
        <v>0.11662835249042146</v>
      </c>
      <c r="O166" s="44">
        <v>5</v>
      </c>
      <c r="P166" s="44">
        <v>4.43</v>
      </c>
      <c r="Q166" s="44">
        <v>11.82</v>
      </c>
      <c r="R166" s="44">
        <v>221.85</v>
      </c>
      <c r="S166" s="44">
        <v>11.84</v>
      </c>
      <c r="T166" s="44"/>
      <c r="U166" s="44"/>
      <c r="V166" s="44" t="s">
        <v>547</v>
      </c>
      <c r="W166" s="56" t="s">
        <v>145</v>
      </c>
      <c r="X166" s="57" t="s">
        <v>143</v>
      </c>
      <c r="Y166" s="46" t="s">
        <v>543</v>
      </c>
      <c r="Z166" s="100">
        <v>0.7026547319563381</v>
      </c>
      <c r="AA166" s="45"/>
    </row>
    <row r="167" spans="1:27" ht="17.100000000000001" customHeight="1">
      <c r="A167" s="56"/>
      <c r="B167" s="49">
        <v>11660</v>
      </c>
      <c r="C167" s="49" t="s">
        <v>5</v>
      </c>
      <c r="D167" s="56" t="s">
        <v>135</v>
      </c>
      <c r="E167" s="50">
        <v>7.6537528235799996</v>
      </c>
      <c r="F167" s="103">
        <v>8.11</v>
      </c>
      <c r="G167" s="103">
        <v>13.831011</v>
      </c>
      <c r="H167" s="56" t="s">
        <v>138</v>
      </c>
      <c r="I167" s="53">
        <f>Table2[[#This Row],[GF_SWEL]]+Table2[[#This Row],[2%_Runup]]</f>
        <v>21.48476382358</v>
      </c>
      <c r="J167" s="44">
        <v>11.9</v>
      </c>
      <c r="K167" s="44">
        <v>123.77</v>
      </c>
      <c r="L167" s="44">
        <v>2.4300000000000002</v>
      </c>
      <c r="M167" s="44">
        <v>79.959999999999994</v>
      </c>
      <c r="N167" s="44">
        <f>(Table2[[#This Row],[Crest_Elevation]]-Table2[[#This Row],[Toe_Elevation]])/(Table2[[#This Row],[Crest Elevation X]]-Table2[[#This Row],[Toe Elevation X ]])</f>
        <v>0.21616069390550102</v>
      </c>
      <c r="O167" s="44">
        <v>4</v>
      </c>
      <c r="P167" s="44">
        <v>4.2300000000000004</v>
      </c>
      <c r="Q167" s="44">
        <v>11.71</v>
      </c>
      <c r="R167" s="44">
        <v>221.02</v>
      </c>
      <c r="S167" s="44">
        <v>14.35</v>
      </c>
      <c r="T167" s="44"/>
      <c r="U167" s="44"/>
      <c r="V167" s="44" t="s">
        <v>547</v>
      </c>
      <c r="W167" s="56" t="s">
        <v>145</v>
      </c>
      <c r="X167" s="57" t="s">
        <v>136</v>
      </c>
      <c r="Y167" s="46" t="s">
        <v>543</v>
      </c>
      <c r="Z167" s="100">
        <v>0.1213426082965645</v>
      </c>
      <c r="AA167" s="45"/>
    </row>
    <row r="168" spans="1:27" ht="17.100000000000001" customHeight="1">
      <c r="A168" s="56">
        <v>64</v>
      </c>
      <c r="B168" s="49">
        <v>11670</v>
      </c>
      <c r="C168" s="49" t="s">
        <v>5</v>
      </c>
      <c r="D168" s="56" t="s">
        <v>135</v>
      </c>
      <c r="E168" s="50">
        <v>7.6291443816899998</v>
      </c>
      <c r="F168" s="103">
        <v>8.14</v>
      </c>
      <c r="G168" s="103">
        <v>17.850000000000001</v>
      </c>
      <c r="H168" s="56" t="s">
        <v>138</v>
      </c>
      <c r="I168" s="53">
        <f>Table2[[#This Row],[GF_SWEL]]+Table2[[#This Row],[2%_Runup]]</f>
        <v>25.479144381690002</v>
      </c>
      <c r="J168" s="44">
        <v>13</v>
      </c>
      <c r="K168" s="44">
        <v>103.02</v>
      </c>
      <c r="L168" s="44">
        <v>3.48</v>
      </c>
      <c r="M168" s="44">
        <v>70.209999999999994</v>
      </c>
      <c r="N168" s="44">
        <f>(Table2[[#This Row],[Crest_Elevation]]-Table2[[#This Row],[Toe_Elevation]])/(Table2[[#This Row],[Crest Elevation X]]-Table2[[#This Row],[Toe Elevation X ]])</f>
        <v>0.29015544041450775</v>
      </c>
      <c r="O168" s="44">
        <v>9</v>
      </c>
      <c r="P168" s="44">
        <v>4.6500000000000004</v>
      </c>
      <c r="Q168" s="44">
        <v>11.69</v>
      </c>
      <c r="R168" s="44">
        <v>168.64</v>
      </c>
      <c r="S168" s="44">
        <v>15.02</v>
      </c>
      <c r="T168" s="44"/>
      <c r="U168" s="44"/>
      <c r="V168" s="44" t="s">
        <v>547</v>
      </c>
      <c r="W168" s="56" t="s">
        <v>143</v>
      </c>
      <c r="X168" s="57" t="s">
        <v>152</v>
      </c>
      <c r="Y168" s="46" t="s">
        <v>542</v>
      </c>
      <c r="Z168" s="100">
        <v>8.0179457853816818E-2</v>
      </c>
      <c r="AA168" s="60"/>
    </row>
    <row r="169" spans="1:27" ht="17.100000000000001" customHeight="1">
      <c r="A169" s="50"/>
      <c r="B169" s="49">
        <v>11680</v>
      </c>
      <c r="C169" s="49" t="s">
        <v>5</v>
      </c>
      <c r="D169" s="50" t="s">
        <v>135</v>
      </c>
      <c r="E169" s="49">
        <v>7.6421242070900002</v>
      </c>
      <c r="F169" s="106">
        <v>8.0399999999999991</v>
      </c>
      <c r="G169" s="103">
        <v>12.67867</v>
      </c>
      <c r="H169" s="50" t="s">
        <v>138</v>
      </c>
      <c r="I169" s="53">
        <f>Table2[[#This Row],[SWEL (From CHAMP)]]+Table2[[#This Row],[2%_Runup]]</f>
        <v>20.718669999999999</v>
      </c>
      <c r="J169" s="44">
        <v>12.8</v>
      </c>
      <c r="K169" s="44">
        <v>182.15</v>
      </c>
      <c r="L169" s="44">
        <v>2.38</v>
      </c>
      <c r="M169" s="44">
        <v>85.1</v>
      </c>
      <c r="N169" s="44">
        <f>(Table2[[#This Row],[Crest_Elevation]]-Table2[[#This Row],[Toe_Elevation]])/(Table2[[#This Row],[Crest Elevation X]]-Table2[[#This Row],[Toe Elevation X ]])</f>
        <v>0.10736733642452345</v>
      </c>
      <c r="O169" s="44">
        <v>7.5</v>
      </c>
      <c r="P169" s="44">
        <v>4.59</v>
      </c>
      <c r="Q169" s="44">
        <v>11.59</v>
      </c>
      <c r="R169" s="44"/>
      <c r="S169" s="44"/>
      <c r="T169" s="44"/>
      <c r="U169" s="44"/>
      <c r="V169" s="44" t="s">
        <v>547</v>
      </c>
      <c r="W169" s="50" t="s">
        <v>145</v>
      </c>
      <c r="X169" s="51" t="s">
        <v>152</v>
      </c>
      <c r="Y169" s="46" t="s">
        <v>542</v>
      </c>
      <c r="Z169" s="100">
        <v>4.4006213226807395E-2</v>
      </c>
      <c r="AA169" s="45"/>
    </row>
    <row r="170" spans="1:27" ht="15" customHeight="1">
      <c r="A170" s="49"/>
      <c r="B170" s="49">
        <v>11690</v>
      </c>
      <c r="C170" s="49" t="s">
        <v>139</v>
      </c>
      <c r="D170" s="49" t="s">
        <v>135</v>
      </c>
      <c r="E170" s="49">
        <v>8</v>
      </c>
      <c r="F170" s="106">
        <v>8</v>
      </c>
      <c r="G170" s="103">
        <v>3.64</v>
      </c>
      <c r="H170" s="49" t="s">
        <v>138</v>
      </c>
      <c r="I170" s="53">
        <f>Table2[[#This Row],[SWEL (From CHAMP)]]+Table2[[#This Row],[2%_Runup]]</f>
        <v>11.64</v>
      </c>
      <c r="J170" s="44">
        <v>10</v>
      </c>
      <c r="K170" s="44">
        <v>178.42</v>
      </c>
      <c r="L170" s="44">
        <v>2.75</v>
      </c>
      <c r="M170" s="44">
        <v>67.12</v>
      </c>
      <c r="N170" s="44">
        <f>(Table2[[#This Row],[Crest_Elevation]]-Table2[[#This Row],[Toe_Elevation]])/(Table2[[#This Row],[Crest Elevation X]]-Table2[[#This Row],[Toe Elevation X ]])</f>
        <v>6.5139263252470811E-2</v>
      </c>
      <c r="O170" s="44">
        <v>6.3</v>
      </c>
      <c r="P170" s="44">
        <v>3.61</v>
      </c>
      <c r="Q170" s="44">
        <v>11.57</v>
      </c>
      <c r="R170" s="44"/>
      <c r="S170" s="44"/>
      <c r="T170" s="44"/>
      <c r="U170" s="44"/>
      <c r="V170" s="44"/>
      <c r="W170" s="49" t="s">
        <v>145</v>
      </c>
      <c r="X170" s="44" t="s">
        <v>145</v>
      </c>
      <c r="Y170" s="46" t="s">
        <v>542</v>
      </c>
      <c r="Z170" s="100">
        <v>8.2705491509504056E-2</v>
      </c>
      <c r="AA170" s="60"/>
    </row>
    <row r="171" spans="1:27" ht="17.100000000000001" customHeight="1">
      <c r="A171" s="49">
        <v>65</v>
      </c>
      <c r="B171" s="49">
        <v>11700</v>
      </c>
      <c r="C171" s="49" t="s">
        <v>129</v>
      </c>
      <c r="D171" s="49" t="s">
        <v>135</v>
      </c>
      <c r="E171" s="49">
        <v>7.6157298495000001</v>
      </c>
      <c r="F171" s="103">
        <v>8.15</v>
      </c>
      <c r="G171" s="103">
        <v>0</v>
      </c>
      <c r="H171" s="49" t="s">
        <v>138</v>
      </c>
      <c r="I171" s="49"/>
      <c r="J171" s="44"/>
      <c r="K171" s="44"/>
      <c r="L171" s="44"/>
      <c r="M171" s="44"/>
      <c r="N171" s="44" t="e">
        <f>(Table2[[#This Row],[Crest_Elevation]]-Table2[[#This Row],[Toe_Elevation]])/(Table2[[#This Row],[Crest Elevation X]]-Table2[[#This Row],[Toe Elevation X ]])</f>
        <v>#DIV/0!</v>
      </c>
      <c r="O171" s="44"/>
      <c r="P171" s="44"/>
      <c r="Q171" s="44"/>
      <c r="R171" s="44"/>
      <c r="S171" s="44"/>
      <c r="T171" s="44"/>
      <c r="U171" s="44"/>
      <c r="V171" s="44"/>
      <c r="W171" s="49" t="s">
        <v>143</v>
      </c>
      <c r="X171" s="44"/>
      <c r="Y171" s="45"/>
      <c r="Z171" s="100"/>
      <c r="AA171" s="45"/>
    </row>
    <row r="172" spans="1:27" ht="17.100000000000001" customHeight="1">
      <c r="A172" s="49"/>
      <c r="B172" s="49">
        <v>11710</v>
      </c>
      <c r="C172" s="49" t="s">
        <v>129</v>
      </c>
      <c r="D172" s="49" t="s">
        <v>135</v>
      </c>
      <c r="E172" s="49">
        <v>7.6188577945800002</v>
      </c>
      <c r="F172" s="103">
        <v>8.1</v>
      </c>
      <c r="G172" s="103">
        <v>0</v>
      </c>
      <c r="H172" s="49" t="s">
        <v>138</v>
      </c>
      <c r="I172" s="49"/>
      <c r="J172" s="44"/>
      <c r="K172" s="44"/>
      <c r="L172" s="44"/>
      <c r="M172" s="44"/>
      <c r="N172" s="44" t="e">
        <f>(Table2[[#This Row],[Crest_Elevation]]-Table2[[#This Row],[Toe_Elevation]])/(Table2[[#This Row],[Crest Elevation X]]-Table2[[#This Row],[Toe Elevation X ]])</f>
        <v>#DIV/0!</v>
      </c>
      <c r="O172" s="44"/>
      <c r="P172" s="44"/>
      <c r="Q172" s="44"/>
      <c r="R172" s="44"/>
      <c r="S172" s="44"/>
      <c r="T172" s="44"/>
      <c r="U172" s="44"/>
      <c r="V172" s="44"/>
      <c r="W172" s="49" t="s">
        <v>145</v>
      </c>
      <c r="X172" s="44"/>
      <c r="Y172" s="45"/>
      <c r="Z172" s="100"/>
      <c r="AA172" s="60"/>
    </row>
    <row r="173" spans="1:27" ht="17.100000000000001" customHeight="1">
      <c r="A173" s="49"/>
      <c r="B173" s="49">
        <v>11720</v>
      </c>
      <c r="C173" s="49" t="s">
        <v>129</v>
      </c>
      <c r="D173" s="49" t="s">
        <v>135</v>
      </c>
      <c r="E173" s="49">
        <v>7.6436523742200002</v>
      </c>
      <c r="F173" s="103">
        <v>8.0299999999999994</v>
      </c>
      <c r="G173" s="103">
        <v>0</v>
      </c>
      <c r="H173" s="49" t="s">
        <v>138</v>
      </c>
      <c r="I173" s="49"/>
      <c r="J173" s="44"/>
      <c r="K173" s="44"/>
      <c r="L173" s="44"/>
      <c r="M173" s="44"/>
      <c r="N173" s="44" t="e">
        <f>(Table2[[#This Row],[Crest_Elevation]]-Table2[[#This Row],[Toe_Elevation]])/(Table2[[#This Row],[Crest Elevation X]]-Table2[[#This Row],[Toe Elevation X ]])</f>
        <v>#DIV/0!</v>
      </c>
      <c r="O173" s="44"/>
      <c r="P173" s="44"/>
      <c r="Q173" s="44"/>
      <c r="R173" s="44"/>
      <c r="S173" s="44"/>
      <c r="T173" s="44"/>
      <c r="U173" s="44"/>
      <c r="V173" s="44"/>
      <c r="W173" s="49" t="s">
        <v>145</v>
      </c>
      <c r="X173" s="44"/>
      <c r="Y173" s="45"/>
      <c r="Z173" s="100"/>
      <c r="AA173" s="45"/>
    </row>
    <row r="174" spans="1:27" ht="17.100000000000001" customHeight="1">
      <c r="A174" s="49">
        <v>66</v>
      </c>
      <c r="B174" s="49">
        <v>11730</v>
      </c>
      <c r="C174" s="49" t="s">
        <v>129</v>
      </c>
      <c r="D174" s="49" t="s">
        <v>135</v>
      </c>
      <c r="E174" s="49">
        <v>7.6557282820200001</v>
      </c>
      <c r="F174" s="103">
        <v>8.18</v>
      </c>
      <c r="G174" s="103">
        <v>0</v>
      </c>
      <c r="H174" s="49" t="s">
        <v>138</v>
      </c>
      <c r="I174" s="49"/>
      <c r="J174" s="44"/>
      <c r="K174" s="44"/>
      <c r="L174" s="44"/>
      <c r="M174" s="44"/>
      <c r="N174" s="44" t="e">
        <f>(Table2[[#This Row],[Crest_Elevation]]-Table2[[#This Row],[Toe_Elevation]])/(Table2[[#This Row],[Crest Elevation X]]-Table2[[#This Row],[Toe Elevation X ]])</f>
        <v>#DIV/0!</v>
      </c>
      <c r="O174" s="44"/>
      <c r="P174" s="44"/>
      <c r="Q174" s="44"/>
      <c r="R174" s="44"/>
      <c r="S174" s="44"/>
      <c r="T174" s="44"/>
      <c r="U174" s="44"/>
      <c r="V174" s="44"/>
      <c r="W174" s="49" t="s">
        <v>143</v>
      </c>
      <c r="X174" s="44"/>
      <c r="Y174" s="45"/>
      <c r="Z174" s="100"/>
      <c r="AA174" s="60"/>
    </row>
    <row r="175" spans="1:27" ht="17.100000000000001" customHeight="1">
      <c r="A175" s="49"/>
      <c r="B175" s="49">
        <v>11740</v>
      </c>
      <c r="C175" s="49" t="s">
        <v>129</v>
      </c>
      <c r="D175" s="49" t="s">
        <v>135</v>
      </c>
      <c r="E175" s="49">
        <v>7.6560844143300004</v>
      </c>
      <c r="F175" s="103">
        <v>8.1999999999999993</v>
      </c>
      <c r="G175" s="103">
        <v>0</v>
      </c>
      <c r="H175" s="49" t="s">
        <v>138</v>
      </c>
      <c r="I175" s="49"/>
      <c r="J175" s="44"/>
      <c r="K175" s="44"/>
      <c r="L175" s="44"/>
      <c r="M175" s="44"/>
      <c r="N175" s="44" t="e">
        <f>(Table2[[#This Row],[Crest_Elevation]]-Table2[[#This Row],[Toe_Elevation]])/(Table2[[#This Row],[Crest Elevation X]]-Table2[[#This Row],[Toe Elevation X ]])</f>
        <v>#DIV/0!</v>
      </c>
      <c r="O175" s="44"/>
      <c r="P175" s="44"/>
      <c r="Q175" s="44"/>
      <c r="R175" s="44"/>
      <c r="S175" s="44"/>
      <c r="T175" s="44"/>
      <c r="U175" s="44"/>
      <c r="V175" s="44"/>
      <c r="W175" s="49" t="s">
        <v>143</v>
      </c>
      <c r="X175" s="44"/>
      <c r="Y175" s="45"/>
      <c r="Z175" s="100"/>
      <c r="AA175" s="60"/>
    </row>
    <row r="176" spans="1:27" ht="17.100000000000001" customHeight="1">
      <c r="A176" s="49">
        <v>67</v>
      </c>
      <c r="B176" s="49">
        <v>11750</v>
      </c>
      <c r="C176" s="49" t="s">
        <v>129</v>
      </c>
      <c r="D176" s="49" t="s">
        <v>135</v>
      </c>
      <c r="E176" s="49">
        <v>7.6541669047500003</v>
      </c>
      <c r="F176" s="103">
        <v>8.09</v>
      </c>
      <c r="G176" s="103">
        <v>0</v>
      </c>
      <c r="H176" s="49" t="s">
        <v>138</v>
      </c>
      <c r="I176" s="49"/>
      <c r="J176" s="44"/>
      <c r="K176" s="44"/>
      <c r="L176" s="44"/>
      <c r="M176" s="44"/>
      <c r="N176" s="44" t="e">
        <f>(Table2[[#This Row],[Crest_Elevation]]-Table2[[#This Row],[Toe_Elevation]])/(Table2[[#This Row],[Crest Elevation X]]-Table2[[#This Row],[Toe Elevation X ]])</f>
        <v>#DIV/0!</v>
      </c>
      <c r="O176" s="44"/>
      <c r="P176" s="44"/>
      <c r="Q176" s="44"/>
      <c r="R176" s="44"/>
      <c r="S176" s="44"/>
      <c r="T176" s="44"/>
      <c r="U176" s="44"/>
      <c r="V176" s="44"/>
      <c r="W176" s="49" t="s">
        <v>145</v>
      </c>
      <c r="X176" s="44"/>
      <c r="Y176" s="45"/>
      <c r="Z176" s="100"/>
      <c r="AA176" s="45"/>
    </row>
    <row r="177" spans="1:27" ht="17.100000000000001" customHeight="1">
      <c r="A177" s="49"/>
      <c r="B177" s="49">
        <v>11760</v>
      </c>
      <c r="C177" s="49" t="s">
        <v>129</v>
      </c>
      <c r="D177" s="49" t="s">
        <v>135</v>
      </c>
      <c r="E177" s="49">
        <v>7.67419386112</v>
      </c>
      <c r="F177" s="103">
        <v>8.1199999999999992</v>
      </c>
      <c r="G177" s="103">
        <v>0</v>
      </c>
      <c r="H177" s="49" t="s">
        <v>138</v>
      </c>
      <c r="I177" s="49"/>
      <c r="J177" s="44"/>
      <c r="K177" s="44"/>
      <c r="L177" s="44"/>
      <c r="M177" s="44"/>
      <c r="N177" s="44" t="e">
        <f>(Table2[[#This Row],[Crest_Elevation]]-Table2[[#This Row],[Toe_Elevation]])/(Table2[[#This Row],[Crest Elevation X]]-Table2[[#This Row],[Toe Elevation X ]])</f>
        <v>#DIV/0!</v>
      </c>
      <c r="O177" s="44"/>
      <c r="P177" s="44"/>
      <c r="Q177" s="44"/>
      <c r="R177" s="44"/>
      <c r="S177" s="44"/>
      <c r="T177" s="44"/>
      <c r="U177" s="44"/>
      <c r="V177" s="44"/>
      <c r="W177" s="49" t="s">
        <v>145</v>
      </c>
      <c r="X177" s="44"/>
      <c r="Y177" s="45"/>
      <c r="Z177" s="100"/>
      <c r="AA177" s="45"/>
    </row>
    <row r="178" spans="1:27" ht="17.100000000000001" customHeight="1">
      <c r="A178" s="49"/>
      <c r="B178" s="49">
        <v>11770</v>
      </c>
      <c r="C178" s="49" t="s">
        <v>129</v>
      </c>
      <c r="D178" s="49" t="s">
        <v>135</v>
      </c>
      <c r="E178" s="49">
        <v>7.6749836229900001</v>
      </c>
      <c r="F178" s="103">
        <v>8.14</v>
      </c>
      <c r="G178" s="103">
        <v>0</v>
      </c>
      <c r="H178" s="49" t="s">
        <v>138</v>
      </c>
      <c r="I178" s="49"/>
      <c r="J178" s="44"/>
      <c r="K178" s="44"/>
      <c r="L178" s="44"/>
      <c r="M178" s="44"/>
      <c r="N178" s="44" t="e">
        <f>(Table2[[#This Row],[Crest_Elevation]]-Table2[[#This Row],[Toe_Elevation]])/(Table2[[#This Row],[Crest Elevation X]]-Table2[[#This Row],[Toe Elevation X ]])</f>
        <v>#DIV/0!</v>
      </c>
      <c r="O178" s="44"/>
      <c r="P178" s="44"/>
      <c r="Q178" s="44"/>
      <c r="R178" s="44"/>
      <c r="S178" s="44"/>
      <c r="T178" s="44"/>
      <c r="U178" s="44"/>
      <c r="V178" s="44"/>
      <c r="W178" s="49" t="s">
        <v>143</v>
      </c>
      <c r="X178" s="44"/>
      <c r="Y178" s="45"/>
      <c r="Z178" s="100"/>
      <c r="AA178" s="60"/>
    </row>
    <row r="179" spans="1:27" ht="17.100000000000001" customHeight="1">
      <c r="A179" s="49">
        <v>68</v>
      </c>
      <c r="B179" s="49">
        <v>11780</v>
      </c>
      <c r="C179" s="49" t="s">
        <v>129</v>
      </c>
      <c r="D179" s="49" t="s">
        <v>135</v>
      </c>
      <c r="E179" s="49">
        <v>7.6795245082900001</v>
      </c>
      <c r="F179" s="103">
        <v>8.15</v>
      </c>
      <c r="G179" s="103">
        <v>0</v>
      </c>
      <c r="H179" s="49" t="s">
        <v>138</v>
      </c>
      <c r="I179" s="49"/>
      <c r="J179" s="44"/>
      <c r="K179" s="44"/>
      <c r="L179" s="44"/>
      <c r="M179" s="44"/>
      <c r="N179" s="44" t="e">
        <f>(Table2[[#This Row],[Crest_Elevation]]-Table2[[#This Row],[Toe_Elevation]])/(Table2[[#This Row],[Crest Elevation X]]-Table2[[#This Row],[Toe Elevation X ]])</f>
        <v>#DIV/0!</v>
      </c>
      <c r="O179" s="44"/>
      <c r="P179" s="44"/>
      <c r="Q179" s="44"/>
      <c r="R179" s="44"/>
      <c r="S179" s="44"/>
      <c r="T179" s="44"/>
      <c r="U179" s="44"/>
      <c r="V179" s="44"/>
      <c r="W179" s="49" t="s">
        <v>143</v>
      </c>
      <c r="X179" s="44"/>
      <c r="Y179" s="45"/>
      <c r="Z179" s="100"/>
      <c r="AA179" s="60"/>
    </row>
    <row r="180" spans="1:27" ht="17.100000000000001" customHeight="1">
      <c r="A180" s="49"/>
      <c r="B180" s="49">
        <v>11790</v>
      </c>
      <c r="C180" s="49" t="s">
        <v>129</v>
      </c>
      <c r="D180" s="49" t="s">
        <v>135</v>
      </c>
      <c r="E180" s="49">
        <v>7.6958772074599997</v>
      </c>
      <c r="F180" s="103">
        <v>8.25</v>
      </c>
      <c r="G180" s="103">
        <v>0</v>
      </c>
      <c r="H180" s="49" t="s">
        <v>138</v>
      </c>
      <c r="I180" s="49"/>
      <c r="J180" s="44"/>
      <c r="K180" s="44"/>
      <c r="L180" s="44"/>
      <c r="M180" s="44"/>
      <c r="N180" s="44" t="e">
        <f>(Table2[[#This Row],[Crest_Elevation]]-Table2[[#This Row],[Toe_Elevation]])/(Table2[[#This Row],[Crest Elevation X]]-Table2[[#This Row],[Toe Elevation X ]])</f>
        <v>#DIV/0!</v>
      </c>
      <c r="O180" s="44"/>
      <c r="P180" s="44"/>
      <c r="Q180" s="44"/>
      <c r="R180" s="44"/>
      <c r="S180" s="44"/>
      <c r="T180" s="44"/>
      <c r="U180" s="44"/>
      <c r="V180" s="44"/>
      <c r="W180" s="49" t="s">
        <v>143</v>
      </c>
      <c r="X180" s="44"/>
      <c r="Y180" s="45"/>
      <c r="Z180" s="100"/>
      <c r="AA180" s="60"/>
    </row>
    <row r="181" spans="1:27" ht="17.100000000000001" customHeight="1">
      <c r="A181" s="49"/>
      <c r="B181" s="49">
        <v>11800</v>
      </c>
      <c r="C181" s="49" t="s">
        <v>129</v>
      </c>
      <c r="D181" s="49" t="s">
        <v>135</v>
      </c>
      <c r="E181" s="49">
        <v>7.6976186991000004</v>
      </c>
      <c r="F181" s="103">
        <v>8.26</v>
      </c>
      <c r="G181" s="103">
        <v>0</v>
      </c>
      <c r="H181" s="49" t="s">
        <v>138</v>
      </c>
      <c r="I181" s="49"/>
      <c r="J181" s="44"/>
      <c r="K181" s="44"/>
      <c r="L181" s="44"/>
      <c r="M181" s="44"/>
      <c r="N181" s="44" t="e">
        <f>(Table2[[#This Row],[Crest_Elevation]]-Table2[[#This Row],[Toe_Elevation]])/(Table2[[#This Row],[Crest Elevation X]]-Table2[[#This Row],[Toe Elevation X ]])</f>
        <v>#DIV/0!</v>
      </c>
      <c r="O181" s="44"/>
      <c r="P181" s="44"/>
      <c r="Q181" s="44"/>
      <c r="R181" s="44"/>
      <c r="S181" s="44"/>
      <c r="T181" s="44"/>
      <c r="U181" s="44"/>
      <c r="V181" s="44"/>
      <c r="W181" s="49" t="s">
        <v>143</v>
      </c>
      <c r="X181" s="44"/>
      <c r="Y181" s="45"/>
      <c r="Z181" s="100"/>
      <c r="AA181" s="45"/>
    </row>
    <row r="182" spans="1:27" ht="17.100000000000001" customHeight="1">
      <c r="A182" s="49">
        <v>69</v>
      </c>
      <c r="B182" s="49">
        <v>11810</v>
      </c>
      <c r="C182" s="49" t="s">
        <v>139</v>
      </c>
      <c r="D182" s="49" t="s">
        <v>135</v>
      </c>
      <c r="E182" s="49">
        <v>8.1999999999999993</v>
      </c>
      <c r="F182" s="106">
        <v>8.17</v>
      </c>
      <c r="G182" s="103">
        <v>4.4400000000000004</v>
      </c>
      <c r="H182" s="49" t="s">
        <v>138</v>
      </c>
      <c r="I182" s="53">
        <f>Table2[[#This Row],[SWEL (From CHAMP)]]+Table2[[#This Row],[2%_Runup]]</f>
        <v>12.61</v>
      </c>
      <c r="J182" s="44">
        <v>9.5</v>
      </c>
      <c r="K182" s="44">
        <v>196.95</v>
      </c>
      <c r="L182" s="44">
        <v>3.55</v>
      </c>
      <c r="M182" s="44">
        <v>49.3</v>
      </c>
      <c r="N182" s="44">
        <f>(Table2[[#This Row],[Crest_Elevation]]-Table2[[#This Row],[Toe_Elevation]])/(Table2[[#This Row],[Crest Elevation X]]-Table2[[#This Row],[Toe Elevation X ]])</f>
        <v>4.0298002031832043E-2</v>
      </c>
      <c r="O182" s="44">
        <v>7</v>
      </c>
      <c r="P182" s="44">
        <v>3.54</v>
      </c>
      <c r="Q182" s="44">
        <v>11.84</v>
      </c>
      <c r="R182" s="44"/>
      <c r="S182" s="44"/>
      <c r="T182" s="44"/>
      <c r="U182" s="44"/>
      <c r="V182" s="44" t="s">
        <v>547</v>
      </c>
      <c r="W182" s="49" t="s">
        <v>143</v>
      </c>
      <c r="X182" s="44" t="s">
        <v>143</v>
      </c>
      <c r="Y182" s="46" t="s">
        <v>542</v>
      </c>
      <c r="Z182" s="100">
        <v>5.1090479227057992E-2</v>
      </c>
      <c r="AA182" s="45"/>
    </row>
    <row r="183" spans="1:27" ht="17.100000000000001" customHeight="1">
      <c r="A183" s="49"/>
      <c r="B183" s="49">
        <v>11820</v>
      </c>
      <c r="C183" s="49" t="s">
        <v>139</v>
      </c>
      <c r="D183" s="49" t="s">
        <v>135</v>
      </c>
      <c r="E183" s="49">
        <v>8.3000000000000007</v>
      </c>
      <c r="F183" s="106">
        <v>8.32</v>
      </c>
      <c r="G183" s="103">
        <v>4.16</v>
      </c>
      <c r="H183" s="49" t="s">
        <v>138</v>
      </c>
      <c r="I183" s="53">
        <f>Table2[[#This Row],[SWEL (From CHAMP)]]+Table2[[#This Row],[2%_Runup]]</f>
        <v>12.48</v>
      </c>
      <c r="J183" s="44">
        <v>9.3000000000000007</v>
      </c>
      <c r="K183" s="44">
        <v>164.86</v>
      </c>
      <c r="L183" s="44">
        <v>3.75</v>
      </c>
      <c r="M183" s="44">
        <v>65.77</v>
      </c>
      <c r="N183" s="44">
        <f>(Table2[[#This Row],[Crest_Elevation]]-Table2[[#This Row],[Toe_Elevation]])/(Table2[[#This Row],[Crest Elevation X]]-Table2[[#This Row],[Toe Elevation X ]])</f>
        <v>5.6009688162276715E-2</v>
      </c>
      <c r="O183" s="44">
        <v>5.5</v>
      </c>
      <c r="P183" s="44">
        <v>3.57</v>
      </c>
      <c r="Q183" s="44">
        <v>11.84</v>
      </c>
      <c r="R183" s="44"/>
      <c r="S183" s="44"/>
      <c r="T183" s="44"/>
      <c r="U183" s="44"/>
      <c r="V183" s="44" t="s">
        <v>547</v>
      </c>
      <c r="W183" s="49" t="s">
        <v>143</v>
      </c>
      <c r="X183" s="44" t="s">
        <v>143</v>
      </c>
      <c r="Y183" s="46" t="s">
        <v>543</v>
      </c>
      <c r="Z183" s="100">
        <v>0.45787319734990678</v>
      </c>
      <c r="AA183" s="45"/>
    </row>
    <row r="184" spans="1:27" ht="17.100000000000001" customHeight="1">
      <c r="A184" s="56">
        <v>70</v>
      </c>
      <c r="B184" s="49">
        <v>11830</v>
      </c>
      <c r="C184" s="49" t="s">
        <v>5</v>
      </c>
      <c r="D184" s="56" t="s">
        <v>135</v>
      </c>
      <c r="E184" s="49">
        <v>7.7151319620400001</v>
      </c>
      <c r="F184" s="106">
        <v>8.2799999999999994</v>
      </c>
      <c r="G184" s="103">
        <v>4.3525099999999997</v>
      </c>
      <c r="H184" s="56" t="s">
        <v>138</v>
      </c>
      <c r="I184" s="53">
        <f>Table2[[#This Row],[SWEL (From CHAMP)]]+Table2[[#This Row],[2%_Runup]]</f>
        <v>12.63251</v>
      </c>
      <c r="J184" s="44">
        <v>9.4</v>
      </c>
      <c r="K184" s="44">
        <v>138.33000000000001</v>
      </c>
      <c r="L184" s="44">
        <v>3.02</v>
      </c>
      <c r="M184" s="44">
        <v>49.25</v>
      </c>
      <c r="N184" s="44">
        <f>(Table2[[#This Row],[Crest_Elevation]]-Table2[[#This Row],[Toe_Elevation]])/(Table2[[#This Row],[Crest Elevation X]]-Table2[[#This Row],[Toe Elevation X ]])</f>
        <v>7.1621014818140996E-2</v>
      </c>
      <c r="O184" s="44">
        <v>4</v>
      </c>
      <c r="P184" s="44">
        <v>3.93</v>
      </c>
      <c r="Q184" s="44">
        <v>11.72</v>
      </c>
      <c r="R184" s="44">
        <v>181.66</v>
      </c>
      <c r="S184" s="44">
        <v>10.19</v>
      </c>
      <c r="T184" s="44"/>
      <c r="U184" s="44"/>
      <c r="V184" s="57"/>
      <c r="W184" s="56" t="s">
        <v>143</v>
      </c>
      <c r="X184" s="57" t="s">
        <v>143</v>
      </c>
      <c r="Y184" s="46" t="s">
        <v>543</v>
      </c>
      <c r="Z184" s="100">
        <v>0.77309360246228698</v>
      </c>
      <c r="AA184" s="45"/>
    </row>
    <row r="185" spans="1:27" ht="17.100000000000001" customHeight="1">
      <c r="A185" s="49"/>
      <c r="B185" s="49">
        <v>11840</v>
      </c>
      <c r="C185" s="49" t="s">
        <v>139</v>
      </c>
      <c r="D185" s="49" t="s">
        <v>135</v>
      </c>
      <c r="E185" s="49">
        <v>8.4</v>
      </c>
      <c r="F185" s="106">
        <v>8.41</v>
      </c>
      <c r="G185" s="103">
        <v>3.82</v>
      </c>
      <c r="H185" s="49" t="s">
        <v>138</v>
      </c>
      <c r="I185" s="53">
        <f>Table2[[#This Row],[SWEL (From CHAMP)]]+Table2[[#This Row],[2%_Runup]]</f>
        <v>12.23</v>
      </c>
      <c r="J185" s="44">
        <v>8.8699999999999992</v>
      </c>
      <c r="K185" s="44">
        <v>146.16</v>
      </c>
      <c r="L185" s="44">
        <v>2.82</v>
      </c>
      <c r="M185" s="44">
        <v>59.35</v>
      </c>
      <c r="N185" s="44">
        <f>(Table2[[#This Row],[Crest_Elevation]]-Table2[[#This Row],[Toe_Elevation]])/(Table2[[#This Row],[Crest Elevation X]]-Table2[[#This Row],[Toe Elevation X ]])</f>
        <v>6.969243174749451E-2</v>
      </c>
      <c r="O185" s="44">
        <v>7</v>
      </c>
      <c r="P185" s="44">
        <v>4.24</v>
      </c>
      <c r="Q185" s="44">
        <v>11.73</v>
      </c>
      <c r="R185" s="44"/>
      <c r="S185" s="44"/>
      <c r="T185" s="44"/>
      <c r="U185" s="44"/>
      <c r="V185" s="44" t="s">
        <v>547</v>
      </c>
      <c r="W185" s="49" t="s">
        <v>143</v>
      </c>
      <c r="X185" s="44" t="s">
        <v>143</v>
      </c>
      <c r="Y185" s="46" t="s">
        <v>544</v>
      </c>
      <c r="Z185" s="100">
        <v>2.6126925676094319</v>
      </c>
      <c r="AA185" s="45" t="s">
        <v>548</v>
      </c>
    </row>
    <row r="186" spans="1:27" ht="17.100000000000001" customHeight="1">
      <c r="A186" s="50"/>
      <c r="B186" s="49">
        <v>11850</v>
      </c>
      <c r="C186" s="49" t="s">
        <v>5</v>
      </c>
      <c r="D186" s="50" t="s">
        <v>135</v>
      </c>
      <c r="E186" s="49">
        <v>7.7101075556899996</v>
      </c>
      <c r="F186" s="106">
        <v>8.27</v>
      </c>
      <c r="G186" s="103">
        <v>7.7220890000000004</v>
      </c>
      <c r="H186" s="50" t="s">
        <v>138</v>
      </c>
      <c r="I186" s="53">
        <f>Table2[[#This Row],[SWEL (From CHAMP)]]+Table2[[#This Row],[2%_Runup]]</f>
        <v>15.992089</v>
      </c>
      <c r="J186" s="44">
        <v>10.9</v>
      </c>
      <c r="K186" s="44">
        <v>100.3</v>
      </c>
      <c r="L186" s="44">
        <v>2.94</v>
      </c>
      <c r="M186" s="44">
        <v>37.770000000000003</v>
      </c>
      <c r="N186" s="44">
        <f>(Table2[[#This Row],[Crest_Elevation]]-Table2[[#This Row],[Toe_Elevation]])/(Table2[[#This Row],[Crest Elevation X]]-Table2[[#This Row],[Toe Elevation X ]])</f>
        <v>0.12729889652966578</v>
      </c>
      <c r="O186" s="44">
        <v>7</v>
      </c>
      <c r="P186" s="44">
        <v>4.0199999999999996</v>
      </c>
      <c r="Q186" s="44">
        <v>11.83</v>
      </c>
      <c r="R186" s="44">
        <v>163.53</v>
      </c>
      <c r="S186" s="44">
        <v>11.33</v>
      </c>
      <c r="T186" s="44"/>
      <c r="U186" s="44">
        <v>16.323903661421589</v>
      </c>
      <c r="V186" s="44" t="s">
        <v>547</v>
      </c>
      <c r="W186" s="50" t="s">
        <v>143</v>
      </c>
      <c r="X186" s="51" t="s">
        <v>142</v>
      </c>
      <c r="Y186" s="46" t="s">
        <v>543</v>
      </c>
      <c r="Z186" s="100">
        <v>0.4069991387075354</v>
      </c>
      <c r="AA186" s="45"/>
    </row>
    <row r="187" spans="1:27" ht="17.100000000000001" customHeight="1">
      <c r="A187" s="49"/>
      <c r="B187" s="49">
        <v>11860</v>
      </c>
      <c r="C187" s="49" t="s">
        <v>139</v>
      </c>
      <c r="D187" s="49" t="s">
        <v>135</v>
      </c>
      <c r="E187" s="49">
        <v>8.1999999999999993</v>
      </c>
      <c r="F187" s="106">
        <v>8.23</v>
      </c>
      <c r="G187" s="103">
        <v>8.26</v>
      </c>
      <c r="H187" s="49" t="s">
        <v>138</v>
      </c>
      <c r="I187" s="53">
        <f>Table2[[#This Row],[SWEL (From CHAMP)]]+Table2[[#This Row],[2%_Runup]]</f>
        <v>16.490000000000002</v>
      </c>
      <c r="J187" s="12">
        <v>9.6</v>
      </c>
      <c r="K187" s="12">
        <v>164</v>
      </c>
      <c r="L187" s="12">
        <v>2.69</v>
      </c>
      <c r="M187" s="12">
        <v>46.69</v>
      </c>
      <c r="N187" s="12">
        <f>(Table2[[#This Row],[Crest_Elevation]]-Table2[[#This Row],[Toe_Elevation]])/(Table2[[#This Row],[Crest Elevation X]]-Table2[[#This Row],[Toe Elevation X ]])</f>
        <v>5.8903759270309435E-2</v>
      </c>
      <c r="O187" s="12">
        <v>4.3</v>
      </c>
      <c r="P187" s="12">
        <v>4.21</v>
      </c>
      <c r="Q187" s="12">
        <v>11.8</v>
      </c>
      <c r="R187" s="12"/>
      <c r="S187" s="12"/>
      <c r="T187" s="44"/>
      <c r="U187" s="44"/>
      <c r="V187" s="44" t="s">
        <v>547</v>
      </c>
      <c r="W187" s="49" t="s">
        <v>143</v>
      </c>
      <c r="X187" s="44" t="s">
        <v>143</v>
      </c>
      <c r="Y187" s="46" t="s">
        <v>544</v>
      </c>
      <c r="Z187" s="100">
        <v>1.3428600016403716</v>
      </c>
      <c r="AA187" s="45" t="s">
        <v>548</v>
      </c>
    </row>
    <row r="188" spans="1:27" ht="17.100000000000001" customHeight="1">
      <c r="A188" s="49">
        <v>72</v>
      </c>
      <c r="B188" s="49">
        <v>11870</v>
      </c>
      <c r="C188" s="49" t="s">
        <v>129</v>
      </c>
      <c r="D188" s="49" t="s">
        <v>135</v>
      </c>
      <c r="E188" s="49">
        <v>8.4507778195000007</v>
      </c>
      <c r="F188" s="103">
        <v>8.65</v>
      </c>
      <c r="G188" s="103">
        <v>0</v>
      </c>
      <c r="H188" s="49"/>
      <c r="I188" s="49"/>
      <c r="J188" s="12"/>
      <c r="K188" s="12"/>
      <c r="L188" s="12"/>
      <c r="M188" s="12"/>
      <c r="N188" s="12" t="e">
        <f>(Table2[[#This Row],[Crest_Elevation]]-Table2[[#This Row],[Toe_Elevation]])/(Table2[[#This Row],[Crest Elevation X]]-Table2[[#This Row],[Toe Elevation X ]])</f>
        <v>#DIV/0!</v>
      </c>
      <c r="O188" s="12"/>
      <c r="P188" s="12"/>
      <c r="Q188" s="12"/>
      <c r="R188" s="12"/>
      <c r="S188" s="12"/>
      <c r="T188" s="44"/>
      <c r="U188" s="44"/>
      <c r="V188" s="44"/>
      <c r="W188" s="49" t="s">
        <v>143</v>
      </c>
      <c r="X188" s="44"/>
      <c r="Y188" s="46"/>
      <c r="Z188" s="100"/>
      <c r="AA188" s="45"/>
    </row>
    <row r="189" spans="1:27" ht="17.100000000000001" customHeight="1">
      <c r="A189" s="49"/>
      <c r="B189" s="49">
        <v>11880</v>
      </c>
      <c r="C189" s="49" t="s">
        <v>129</v>
      </c>
      <c r="D189" s="49" t="s">
        <v>135</v>
      </c>
      <c r="E189" s="49">
        <v>8.3935039230400008</v>
      </c>
      <c r="F189" s="103">
        <v>8.57</v>
      </c>
      <c r="G189" s="103">
        <v>0</v>
      </c>
      <c r="H189" s="49"/>
      <c r="I189" s="49"/>
      <c r="J189" s="44"/>
      <c r="K189" s="44"/>
      <c r="L189" s="44"/>
      <c r="M189" s="44"/>
      <c r="N189" s="44" t="e">
        <f>(Table2[[#This Row],[Crest_Elevation]]-Table2[[#This Row],[Toe_Elevation]])/(Table2[[#This Row],[Crest Elevation X]]-Table2[[#This Row],[Toe Elevation X ]])</f>
        <v>#DIV/0!</v>
      </c>
      <c r="O189" s="44"/>
      <c r="P189" s="44"/>
      <c r="Q189" s="44"/>
      <c r="R189" s="44"/>
      <c r="S189" s="44"/>
      <c r="T189" s="44"/>
      <c r="U189" s="44"/>
      <c r="V189" s="44"/>
      <c r="W189" s="49" t="s">
        <v>143</v>
      </c>
      <c r="X189" s="44"/>
      <c r="Y189" s="46"/>
      <c r="Z189" s="100"/>
      <c r="AA189" s="45"/>
    </row>
    <row r="190" spans="1:27" ht="17.100000000000001" customHeight="1">
      <c r="A190" s="49"/>
      <c r="B190" s="49">
        <v>11890</v>
      </c>
      <c r="C190" s="49" t="s">
        <v>129</v>
      </c>
      <c r="D190" s="49" t="s">
        <v>135</v>
      </c>
      <c r="E190" s="49">
        <v>8.3238218391200007</v>
      </c>
      <c r="F190" s="103">
        <v>8.4700000000000006</v>
      </c>
      <c r="G190" s="103">
        <v>0</v>
      </c>
      <c r="H190" s="49"/>
      <c r="I190" s="49"/>
      <c r="J190" s="12"/>
      <c r="K190" s="12"/>
      <c r="L190" s="12"/>
      <c r="M190" s="12"/>
      <c r="N190" s="12" t="e">
        <f>(Table2[[#This Row],[Crest_Elevation]]-Table2[[#This Row],[Toe_Elevation]])/(Table2[[#This Row],[Crest Elevation X]]-Table2[[#This Row],[Toe Elevation X ]])</f>
        <v>#DIV/0!</v>
      </c>
      <c r="O190" s="12"/>
      <c r="P190" s="12"/>
      <c r="Q190" s="12"/>
      <c r="R190" s="12"/>
      <c r="S190" s="12"/>
      <c r="T190" s="44"/>
      <c r="U190" s="44"/>
      <c r="V190" s="44"/>
      <c r="W190" s="49" t="s">
        <v>143</v>
      </c>
      <c r="X190" s="44"/>
      <c r="Y190" s="45"/>
      <c r="Z190" s="100"/>
      <c r="AA190" s="45"/>
    </row>
    <row r="191" spans="1:27" ht="17.100000000000001" customHeight="1">
      <c r="A191" s="49">
        <v>73</v>
      </c>
      <c r="B191" s="49">
        <v>11900</v>
      </c>
      <c r="C191" s="49" t="s">
        <v>129</v>
      </c>
      <c r="D191" s="49" t="s">
        <v>135</v>
      </c>
      <c r="E191" s="49">
        <v>8.2847521081100002</v>
      </c>
      <c r="F191" s="103">
        <v>8.42</v>
      </c>
      <c r="G191" s="103">
        <v>0</v>
      </c>
      <c r="H191" s="49"/>
      <c r="I191" s="49"/>
      <c r="J191" s="44"/>
      <c r="K191" s="44"/>
      <c r="L191" s="44"/>
      <c r="M191" s="44"/>
      <c r="N191" s="44" t="e">
        <f>(Table2[[#This Row],[Crest_Elevation]]-Table2[[#This Row],[Toe_Elevation]])/(Table2[[#This Row],[Crest Elevation X]]-Table2[[#This Row],[Toe Elevation X ]])</f>
        <v>#DIV/0!</v>
      </c>
      <c r="O191" s="44"/>
      <c r="P191" s="44"/>
      <c r="Q191" s="44"/>
      <c r="R191" s="44"/>
      <c r="S191" s="44"/>
      <c r="T191" s="44"/>
      <c r="U191" s="44"/>
      <c r="V191" s="44"/>
      <c r="W191" s="49" t="s">
        <v>145</v>
      </c>
      <c r="X191" s="44"/>
      <c r="Y191" s="45"/>
      <c r="Z191" s="100"/>
      <c r="AA191" s="60"/>
    </row>
    <row r="192" spans="1:27" ht="17.100000000000001" customHeight="1">
      <c r="A192" s="49"/>
      <c r="B192" s="49">
        <v>11910</v>
      </c>
      <c r="C192" s="49" t="s">
        <v>129</v>
      </c>
      <c r="D192" s="49" t="s">
        <v>135</v>
      </c>
      <c r="E192" s="49">
        <v>8.1462764855799996</v>
      </c>
      <c r="F192" s="103">
        <v>8.25</v>
      </c>
      <c r="G192" s="103">
        <v>0</v>
      </c>
      <c r="H192" s="49"/>
      <c r="I192" s="49"/>
      <c r="J192" s="44"/>
      <c r="K192" s="44"/>
      <c r="L192" s="44"/>
      <c r="M192" s="44"/>
      <c r="N192" s="44" t="e">
        <f>(Table2[[#This Row],[Crest_Elevation]]-Table2[[#This Row],[Toe_Elevation]])/(Table2[[#This Row],[Crest Elevation X]]-Table2[[#This Row],[Toe Elevation X ]])</f>
        <v>#DIV/0!</v>
      </c>
      <c r="O192" s="44"/>
      <c r="P192" s="44"/>
      <c r="Q192" s="44"/>
      <c r="R192" s="44"/>
      <c r="S192" s="44"/>
      <c r="T192" s="44"/>
      <c r="U192" s="44"/>
      <c r="V192" s="44"/>
      <c r="W192" s="49" t="s">
        <v>145</v>
      </c>
      <c r="X192" s="44"/>
      <c r="Y192" s="45"/>
      <c r="Z192" s="100"/>
      <c r="AA192" s="45"/>
    </row>
    <row r="193" spans="1:27" ht="17.100000000000001" customHeight="1">
      <c r="A193" s="49">
        <v>74</v>
      </c>
      <c r="B193" s="49">
        <v>11920</v>
      </c>
      <c r="C193" s="49" t="s">
        <v>129</v>
      </c>
      <c r="D193" s="49" t="s">
        <v>135</v>
      </c>
      <c r="E193" s="49">
        <v>8.0379354578999997</v>
      </c>
      <c r="F193" s="103">
        <v>8.26</v>
      </c>
      <c r="G193" s="103">
        <v>0</v>
      </c>
      <c r="H193" s="49"/>
      <c r="I193" s="49"/>
      <c r="J193" s="44"/>
      <c r="K193" s="44"/>
      <c r="L193" s="44"/>
      <c r="M193" s="44"/>
      <c r="N193" s="44" t="e">
        <f>(Table2[[#This Row],[Crest_Elevation]]-Table2[[#This Row],[Toe_Elevation]])/(Table2[[#This Row],[Crest Elevation X]]-Table2[[#This Row],[Toe Elevation X ]])</f>
        <v>#DIV/0!</v>
      </c>
      <c r="O193" s="44"/>
      <c r="P193" s="44"/>
      <c r="Q193" s="44"/>
      <c r="R193" s="44"/>
      <c r="S193" s="44"/>
      <c r="T193" s="44"/>
      <c r="U193" s="44"/>
      <c r="V193" s="44"/>
      <c r="W193" s="49" t="s">
        <v>145</v>
      </c>
      <c r="X193" s="44"/>
      <c r="Y193" s="46"/>
      <c r="Z193" s="100"/>
      <c r="AA193" s="45"/>
    </row>
    <row r="194" spans="1:27" ht="17.100000000000001" customHeight="1">
      <c r="A194" s="49"/>
      <c r="B194" s="49">
        <v>11930</v>
      </c>
      <c r="C194" s="49" t="s">
        <v>129</v>
      </c>
      <c r="D194" s="49" t="s">
        <v>135</v>
      </c>
      <c r="E194" s="49">
        <v>8.0209627062499997</v>
      </c>
      <c r="F194" s="103">
        <v>8.2100000000000009</v>
      </c>
      <c r="G194" s="103">
        <v>0</v>
      </c>
      <c r="H194" s="49"/>
      <c r="I194" s="49"/>
      <c r="J194" s="44"/>
      <c r="K194" s="44"/>
      <c r="L194" s="44"/>
      <c r="M194" s="44"/>
      <c r="N194" s="44" t="e">
        <f>(Table2[[#This Row],[Crest_Elevation]]-Table2[[#This Row],[Toe_Elevation]])/(Table2[[#This Row],[Crest Elevation X]]-Table2[[#This Row],[Toe Elevation X ]])</f>
        <v>#DIV/0!</v>
      </c>
      <c r="O194" s="44"/>
      <c r="P194" s="44"/>
      <c r="Q194" s="44"/>
      <c r="R194" s="44"/>
      <c r="S194" s="44"/>
      <c r="T194" s="44"/>
      <c r="U194" s="12"/>
      <c r="V194" s="44"/>
      <c r="W194" s="49" t="s">
        <v>145</v>
      </c>
      <c r="X194" s="44"/>
      <c r="Y194" s="46"/>
      <c r="Z194" s="100"/>
      <c r="AA194" s="45"/>
    </row>
    <row r="195" spans="1:27" ht="17.100000000000001" customHeight="1">
      <c r="A195" s="49"/>
      <c r="B195" s="49">
        <v>11940</v>
      </c>
      <c r="C195" s="49" t="s">
        <v>129</v>
      </c>
      <c r="D195" s="49" t="s">
        <v>135</v>
      </c>
      <c r="E195" s="49">
        <v>7.9933763619700002</v>
      </c>
      <c r="F195" s="103">
        <v>8.1999999999999993</v>
      </c>
      <c r="G195" s="103">
        <v>0</v>
      </c>
      <c r="H195" s="49"/>
      <c r="I195" s="49"/>
      <c r="J195" s="44"/>
      <c r="K195" s="44"/>
      <c r="L195" s="44"/>
      <c r="M195" s="44"/>
      <c r="N195" s="44" t="e">
        <f>(Table2[[#This Row],[Crest_Elevation]]-Table2[[#This Row],[Toe_Elevation]])/(Table2[[#This Row],[Crest Elevation X]]-Table2[[#This Row],[Toe Elevation X ]])</f>
        <v>#DIV/0!</v>
      </c>
      <c r="O195" s="44"/>
      <c r="P195" s="44"/>
      <c r="Q195" s="44"/>
      <c r="R195" s="44"/>
      <c r="S195" s="44"/>
      <c r="T195" s="44"/>
      <c r="U195" s="12"/>
      <c r="V195" s="44"/>
      <c r="W195" s="49" t="s">
        <v>145</v>
      </c>
      <c r="X195" s="44"/>
      <c r="Y195" s="45"/>
      <c r="Z195" s="100"/>
      <c r="AA195" s="60"/>
    </row>
    <row r="196" spans="1:27" ht="17.100000000000001" customHeight="1">
      <c r="A196" s="49"/>
      <c r="B196" s="49">
        <v>11950</v>
      </c>
      <c r="C196" s="49" t="s">
        <v>129</v>
      </c>
      <c r="D196" s="49" t="s">
        <v>135</v>
      </c>
      <c r="E196" s="49">
        <v>7.9813224417799997</v>
      </c>
      <c r="F196" s="103">
        <v>8.17</v>
      </c>
      <c r="G196" s="103">
        <v>0</v>
      </c>
      <c r="H196" s="49"/>
      <c r="I196" s="49"/>
      <c r="J196" s="44"/>
      <c r="K196" s="44"/>
      <c r="L196" s="44"/>
      <c r="M196" s="44"/>
      <c r="N196" s="44" t="e">
        <f>(Table2[[#This Row],[Crest_Elevation]]-Table2[[#This Row],[Toe_Elevation]])/(Table2[[#This Row],[Crest Elevation X]]-Table2[[#This Row],[Toe Elevation X ]])</f>
        <v>#DIV/0!</v>
      </c>
      <c r="O196" s="44"/>
      <c r="P196" s="44"/>
      <c r="Q196" s="44"/>
      <c r="R196" s="44"/>
      <c r="S196" s="44"/>
      <c r="T196" s="44"/>
      <c r="U196" s="12"/>
      <c r="V196" s="44"/>
      <c r="W196" s="49" t="s">
        <v>145</v>
      </c>
      <c r="X196" s="44"/>
      <c r="Y196" s="45"/>
      <c r="Z196" s="100"/>
      <c r="AA196" s="45"/>
    </row>
    <row r="197" spans="1:27" ht="17.100000000000001" customHeight="1">
      <c r="A197" s="49">
        <v>75</v>
      </c>
      <c r="B197" s="49">
        <v>11960</v>
      </c>
      <c r="C197" s="49" t="s">
        <v>129</v>
      </c>
      <c r="D197" s="49" t="s">
        <v>135</v>
      </c>
      <c r="E197" s="49">
        <v>7.9172705924300004</v>
      </c>
      <c r="F197" s="103">
        <v>8.15</v>
      </c>
      <c r="G197" s="103">
        <v>0</v>
      </c>
      <c r="H197" s="49"/>
      <c r="I197" s="49"/>
      <c r="J197" s="44"/>
      <c r="K197" s="44"/>
      <c r="L197" s="44"/>
      <c r="M197" s="44"/>
      <c r="N197" s="44" t="e">
        <f>(Table2[[#This Row],[Crest_Elevation]]-Table2[[#This Row],[Toe_Elevation]])/(Table2[[#This Row],[Crest Elevation X]]-Table2[[#This Row],[Toe Elevation X ]])</f>
        <v>#DIV/0!</v>
      </c>
      <c r="O197" s="44"/>
      <c r="P197" s="44"/>
      <c r="Q197" s="44"/>
      <c r="R197" s="44"/>
      <c r="S197" s="44"/>
      <c r="T197" s="44"/>
      <c r="U197" s="12"/>
      <c r="V197" s="44"/>
      <c r="W197" s="49" t="s">
        <v>145</v>
      </c>
      <c r="X197" s="44"/>
      <c r="Y197" s="45"/>
      <c r="Z197" s="100"/>
      <c r="AA197" s="45"/>
    </row>
    <row r="198" spans="1:27" ht="17.100000000000001" customHeight="1">
      <c r="A198" s="49"/>
      <c r="B198" s="49">
        <v>11970</v>
      </c>
      <c r="C198" s="49" t="s">
        <v>129</v>
      </c>
      <c r="D198" s="49" t="s">
        <v>135</v>
      </c>
      <c r="E198" s="49">
        <v>7.9030707844499997</v>
      </c>
      <c r="F198" s="103">
        <v>8.1</v>
      </c>
      <c r="G198" s="103">
        <v>0</v>
      </c>
      <c r="H198" s="49"/>
      <c r="I198" s="49"/>
      <c r="J198" s="44"/>
      <c r="K198" s="44"/>
      <c r="L198" s="44"/>
      <c r="M198" s="44"/>
      <c r="N198" s="44" t="e">
        <f>(Table2[[#This Row],[Crest_Elevation]]-Table2[[#This Row],[Toe_Elevation]])/(Table2[[#This Row],[Crest Elevation X]]-Table2[[#This Row],[Toe Elevation X ]])</f>
        <v>#DIV/0!</v>
      </c>
      <c r="O198" s="44"/>
      <c r="P198" s="44"/>
      <c r="Q198" s="44"/>
      <c r="R198" s="44"/>
      <c r="S198" s="44"/>
      <c r="T198" s="44"/>
      <c r="U198" s="12"/>
      <c r="V198" s="44"/>
      <c r="W198" s="49" t="s">
        <v>145</v>
      </c>
      <c r="X198" s="44"/>
      <c r="Y198" s="45"/>
      <c r="Z198" s="100"/>
      <c r="AA198" s="45"/>
    </row>
    <row r="199" spans="1:27" ht="17.100000000000001" customHeight="1">
      <c r="A199" s="49"/>
      <c r="B199" s="49">
        <v>11980</v>
      </c>
      <c r="C199" s="49" t="s">
        <v>129</v>
      </c>
      <c r="D199" s="49" t="s">
        <v>135</v>
      </c>
      <c r="E199" s="49">
        <v>7.89054035858</v>
      </c>
      <c r="F199" s="103">
        <v>8.06</v>
      </c>
      <c r="G199" s="103">
        <v>0</v>
      </c>
      <c r="H199" s="49"/>
      <c r="I199" s="49"/>
      <c r="J199" s="44"/>
      <c r="K199" s="44"/>
      <c r="L199" s="44"/>
      <c r="M199" s="44"/>
      <c r="N199" s="44" t="e">
        <f>(Table2[[#This Row],[Crest_Elevation]]-Table2[[#This Row],[Toe_Elevation]])/(Table2[[#This Row],[Crest Elevation X]]-Table2[[#This Row],[Toe Elevation X ]])</f>
        <v>#DIV/0!</v>
      </c>
      <c r="O199" s="44"/>
      <c r="P199" s="44"/>
      <c r="Q199" s="44"/>
      <c r="R199" s="44"/>
      <c r="S199" s="44"/>
      <c r="T199" s="44"/>
      <c r="U199" s="12"/>
      <c r="V199" s="44"/>
      <c r="W199" s="49" t="s">
        <v>145</v>
      </c>
      <c r="X199" s="44"/>
      <c r="Y199" s="45"/>
      <c r="Z199" s="100"/>
      <c r="AA199" s="45"/>
    </row>
    <row r="200" spans="1:27" ht="17.100000000000001" customHeight="1">
      <c r="A200" s="49"/>
      <c r="B200" s="49">
        <v>11990</v>
      </c>
      <c r="C200" s="49" t="s">
        <v>129</v>
      </c>
      <c r="D200" s="49" t="s">
        <v>135</v>
      </c>
      <c r="E200" s="49">
        <v>7.8542940508200001</v>
      </c>
      <c r="F200" s="103">
        <v>7.99</v>
      </c>
      <c r="G200" s="103">
        <v>0</v>
      </c>
      <c r="H200" s="49"/>
      <c r="I200" s="49"/>
      <c r="J200" s="44"/>
      <c r="K200" s="44"/>
      <c r="L200" s="44"/>
      <c r="M200" s="44"/>
      <c r="N200" s="44" t="e">
        <f>(Table2[[#This Row],[Crest_Elevation]]-Table2[[#This Row],[Toe_Elevation]])/(Table2[[#This Row],[Crest Elevation X]]-Table2[[#This Row],[Toe Elevation X ]])</f>
        <v>#DIV/0!</v>
      </c>
      <c r="O200" s="44"/>
      <c r="P200" s="44"/>
      <c r="Q200" s="44"/>
      <c r="R200" s="44"/>
      <c r="S200" s="44"/>
      <c r="T200" s="44"/>
      <c r="U200" s="12"/>
      <c r="V200" s="44"/>
      <c r="W200" s="49" t="s">
        <v>145</v>
      </c>
      <c r="X200" s="44"/>
      <c r="Y200" s="45"/>
      <c r="Z200" s="100"/>
      <c r="AA200" s="45"/>
    </row>
    <row r="201" spans="1:27" ht="17.100000000000001" customHeight="1">
      <c r="A201" s="49">
        <v>76</v>
      </c>
      <c r="B201" s="49">
        <v>12000</v>
      </c>
      <c r="C201" s="49" t="s">
        <v>129</v>
      </c>
      <c r="D201" s="49" t="s">
        <v>135</v>
      </c>
      <c r="E201" s="49">
        <v>7.83698952563</v>
      </c>
      <c r="F201" s="103">
        <v>7.91</v>
      </c>
      <c r="G201" s="103">
        <v>0</v>
      </c>
      <c r="H201" s="49"/>
      <c r="I201" s="49"/>
      <c r="J201" s="44"/>
      <c r="K201" s="44"/>
      <c r="L201" s="44"/>
      <c r="M201" s="44"/>
      <c r="N201" s="44" t="e">
        <f>(Table2[[#This Row],[Crest_Elevation]]-Table2[[#This Row],[Toe_Elevation]])/(Table2[[#This Row],[Crest Elevation X]]-Table2[[#This Row],[Toe Elevation X ]])</f>
        <v>#DIV/0!</v>
      </c>
      <c r="O201" s="44"/>
      <c r="P201" s="44"/>
      <c r="Q201" s="44"/>
      <c r="R201" s="44"/>
      <c r="S201" s="44"/>
      <c r="T201" s="44"/>
      <c r="U201" s="12"/>
      <c r="V201" s="44"/>
      <c r="W201" s="49" t="s">
        <v>145</v>
      </c>
      <c r="X201" s="46"/>
      <c r="Y201" s="45"/>
      <c r="Z201" s="100"/>
      <c r="AA201" s="45"/>
    </row>
    <row r="202" spans="1:27" ht="17.100000000000001" customHeight="1">
      <c r="A202" s="49"/>
      <c r="B202" s="49">
        <v>12010</v>
      </c>
      <c r="C202" s="49" t="s">
        <v>129</v>
      </c>
      <c r="D202" s="49" t="s">
        <v>135</v>
      </c>
      <c r="E202" s="49">
        <v>7.7385191512900002</v>
      </c>
      <c r="F202" s="103">
        <v>7.9</v>
      </c>
      <c r="G202" s="103">
        <v>0</v>
      </c>
      <c r="H202" s="49"/>
      <c r="I202" s="49"/>
      <c r="J202" s="44"/>
      <c r="K202" s="44"/>
      <c r="L202" s="44"/>
      <c r="M202" s="44"/>
      <c r="N202" s="44" t="e">
        <f>(Table2[[#This Row],[Crest_Elevation]]-Table2[[#This Row],[Toe_Elevation]])/(Table2[[#This Row],[Crest Elevation X]]-Table2[[#This Row],[Toe Elevation X ]])</f>
        <v>#DIV/0!</v>
      </c>
      <c r="O202" s="44"/>
      <c r="P202" s="44"/>
      <c r="Q202" s="44"/>
      <c r="R202" s="44"/>
      <c r="S202" s="44"/>
      <c r="T202" s="44"/>
      <c r="U202" s="12"/>
      <c r="V202" s="44"/>
      <c r="W202" s="49" t="s">
        <v>145</v>
      </c>
      <c r="X202" s="44"/>
      <c r="Y202" s="45"/>
      <c r="Z202" s="100"/>
      <c r="AA202" s="45"/>
    </row>
    <row r="203" spans="1:27" ht="17.100000000000001" customHeight="1">
      <c r="A203" s="49">
        <v>77</v>
      </c>
      <c r="B203" s="49">
        <v>12020</v>
      </c>
      <c r="C203" s="49" t="s">
        <v>129</v>
      </c>
      <c r="D203" s="49" t="s">
        <v>135</v>
      </c>
      <c r="E203" s="49">
        <v>7.7072897035499999</v>
      </c>
      <c r="F203" s="103">
        <v>7.81</v>
      </c>
      <c r="G203" s="103">
        <v>0</v>
      </c>
      <c r="H203" s="49"/>
      <c r="I203" s="49"/>
      <c r="J203" s="44"/>
      <c r="K203" s="44"/>
      <c r="L203" s="44"/>
      <c r="M203" s="44"/>
      <c r="N203" s="44" t="e">
        <f>(Table2[[#This Row],[Crest_Elevation]]-Table2[[#This Row],[Toe_Elevation]])/(Table2[[#This Row],[Crest Elevation X]]-Table2[[#This Row],[Toe Elevation X ]])</f>
        <v>#DIV/0!</v>
      </c>
      <c r="O203" s="44"/>
      <c r="P203" s="44"/>
      <c r="Q203" s="44"/>
      <c r="R203" s="44"/>
      <c r="S203" s="44"/>
      <c r="T203" s="44"/>
      <c r="U203" s="12"/>
      <c r="V203" s="44"/>
      <c r="W203" s="49" t="s">
        <v>144</v>
      </c>
      <c r="X203" s="44"/>
      <c r="Y203" s="45"/>
      <c r="Z203" s="100"/>
      <c r="AA203" s="45"/>
    </row>
    <row r="204" spans="1:27" ht="17.100000000000001" customHeight="1">
      <c r="A204" s="49"/>
      <c r="B204" s="49">
        <v>12030</v>
      </c>
      <c r="C204" s="49" t="s">
        <v>129</v>
      </c>
      <c r="D204" s="49" t="s">
        <v>135</v>
      </c>
      <c r="E204" s="49">
        <v>7.6773884756299999</v>
      </c>
      <c r="F204" s="103">
        <v>7.79</v>
      </c>
      <c r="G204" s="103">
        <v>0</v>
      </c>
      <c r="H204" s="49"/>
      <c r="I204" s="49"/>
      <c r="J204" s="44"/>
      <c r="K204" s="44"/>
      <c r="L204" s="44"/>
      <c r="M204" s="44"/>
      <c r="N204" s="44" t="e">
        <f>(Table2[[#This Row],[Crest_Elevation]]-Table2[[#This Row],[Toe_Elevation]])/(Table2[[#This Row],[Crest Elevation X]]-Table2[[#This Row],[Toe Elevation X ]])</f>
        <v>#DIV/0!</v>
      </c>
      <c r="O204" s="44"/>
      <c r="P204" s="44"/>
      <c r="Q204" s="44"/>
      <c r="R204" s="44"/>
      <c r="S204" s="44"/>
      <c r="T204" s="44"/>
      <c r="U204" s="12"/>
      <c r="V204" s="44"/>
      <c r="W204" s="49" t="s">
        <v>144</v>
      </c>
      <c r="X204" s="44"/>
      <c r="Y204" s="45"/>
      <c r="Z204" s="100"/>
      <c r="AA204" s="45"/>
    </row>
    <row r="205" spans="1:27" ht="17.100000000000001" customHeight="1">
      <c r="A205" s="49"/>
      <c r="B205" s="49">
        <v>12040</v>
      </c>
      <c r="C205" s="49" t="s">
        <v>129</v>
      </c>
      <c r="D205" s="49" t="s">
        <v>135</v>
      </c>
      <c r="E205" s="49">
        <v>7.6483472450100001</v>
      </c>
      <c r="F205" s="103">
        <v>7.77</v>
      </c>
      <c r="G205" s="103">
        <v>0</v>
      </c>
      <c r="H205" s="49"/>
      <c r="I205" s="49"/>
      <c r="J205" s="44"/>
      <c r="K205" s="44"/>
      <c r="L205" s="44"/>
      <c r="M205" s="44"/>
      <c r="N205" s="44" t="e">
        <f>(Table2[[#This Row],[Crest_Elevation]]-Table2[[#This Row],[Toe_Elevation]])/(Table2[[#This Row],[Crest Elevation X]]-Table2[[#This Row],[Toe Elevation X ]])</f>
        <v>#DIV/0!</v>
      </c>
      <c r="O205" s="44"/>
      <c r="P205" s="44"/>
      <c r="Q205" s="44"/>
      <c r="R205" s="44"/>
      <c r="S205" s="44"/>
      <c r="T205" s="44"/>
      <c r="U205" s="12"/>
      <c r="V205" s="44"/>
      <c r="W205" s="49" t="s">
        <v>144</v>
      </c>
      <c r="X205" s="44"/>
      <c r="Y205" s="45"/>
      <c r="Z205" s="100"/>
      <c r="AA205" s="60"/>
    </row>
    <row r="206" spans="1:27" ht="17.100000000000001" customHeight="1">
      <c r="A206" s="49">
        <v>78</v>
      </c>
      <c r="B206" s="49">
        <v>12050</v>
      </c>
      <c r="C206" s="49" t="s">
        <v>129</v>
      </c>
      <c r="D206" s="49" t="s">
        <v>135</v>
      </c>
      <c r="E206" s="49">
        <v>7.5874343794000003</v>
      </c>
      <c r="F206" s="103">
        <v>7.74</v>
      </c>
      <c r="G206" s="103">
        <v>0</v>
      </c>
      <c r="H206" s="49"/>
      <c r="I206" s="49"/>
      <c r="J206" s="44"/>
      <c r="K206" s="44"/>
      <c r="L206" s="44"/>
      <c r="M206" s="44"/>
      <c r="N206" s="44" t="e">
        <f>(Table2[[#This Row],[Crest_Elevation]]-Table2[[#This Row],[Toe_Elevation]])/(Table2[[#This Row],[Crest Elevation X]]-Table2[[#This Row],[Toe Elevation X ]])</f>
        <v>#DIV/0!</v>
      </c>
      <c r="O206" s="44"/>
      <c r="P206" s="44"/>
      <c r="Q206" s="44"/>
      <c r="R206" s="44"/>
      <c r="S206" s="44"/>
      <c r="T206" s="44"/>
      <c r="U206" s="12"/>
      <c r="V206" s="44"/>
      <c r="W206" s="49" t="s">
        <v>144</v>
      </c>
      <c r="X206" s="44"/>
      <c r="Y206" s="45"/>
      <c r="Z206" s="100"/>
      <c r="AA206" s="45"/>
    </row>
    <row r="207" spans="1:27" ht="17.100000000000001" customHeight="1">
      <c r="A207" s="49"/>
      <c r="B207" s="49">
        <v>12060</v>
      </c>
      <c r="C207" s="49" t="s">
        <v>129</v>
      </c>
      <c r="D207" s="49" t="s">
        <v>135</v>
      </c>
      <c r="E207" s="49">
        <v>7.5762051686299996</v>
      </c>
      <c r="F207" s="103">
        <v>7.68</v>
      </c>
      <c r="G207" s="103">
        <v>0</v>
      </c>
      <c r="H207" s="49"/>
      <c r="I207" s="49"/>
      <c r="J207" s="44"/>
      <c r="K207" s="44"/>
      <c r="L207" s="44"/>
      <c r="M207" s="44"/>
      <c r="N207" s="44" t="e">
        <f>(Table2[[#This Row],[Crest_Elevation]]-Table2[[#This Row],[Toe_Elevation]])/(Table2[[#This Row],[Crest Elevation X]]-Table2[[#This Row],[Toe Elevation X ]])</f>
        <v>#DIV/0!</v>
      </c>
      <c r="O207" s="44"/>
      <c r="P207" s="44"/>
      <c r="Q207" s="44"/>
      <c r="R207" s="44"/>
      <c r="S207" s="44"/>
      <c r="T207" s="44"/>
      <c r="U207" s="12"/>
      <c r="V207" s="44"/>
      <c r="W207" s="49" t="s">
        <v>144</v>
      </c>
      <c r="X207" s="44"/>
      <c r="Y207" s="45"/>
      <c r="Z207" s="100"/>
      <c r="AA207" s="45"/>
    </row>
    <row r="208" spans="1:27" ht="17.100000000000001" customHeight="1">
      <c r="A208" s="49"/>
      <c r="B208" s="49">
        <v>12070</v>
      </c>
      <c r="C208" s="49" t="s">
        <v>129</v>
      </c>
      <c r="D208" s="49" t="s">
        <v>135</v>
      </c>
      <c r="E208" s="49">
        <v>7.5363930774799996</v>
      </c>
      <c r="F208" s="103">
        <v>7.59</v>
      </c>
      <c r="G208" s="103">
        <v>0</v>
      </c>
      <c r="H208" s="49"/>
      <c r="I208" s="49"/>
      <c r="J208" s="44"/>
      <c r="K208" s="44"/>
      <c r="L208" s="44"/>
      <c r="M208" s="44"/>
      <c r="N208" s="44" t="e">
        <f>(Table2[[#This Row],[Crest_Elevation]]-Table2[[#This Row],[Toe_Elevation]])/(Table2[[#This Row],[Crest Elevation X]]-Table2[[#This Row],[Toe Elevation X ]])</f>
        <v>#DIV/0!</v>
      </c>
      <c r="O208" s="44"/>
      <c r="P208" s="44"/>
      <c r="Q208" s="44"/>
      <c r="R208" s="44"/>
      <c r="S208" s="44"/>
      <c r="T208" s="44"/>
      <c r="U208" s="12"/>
      <c r="V208" s="44"/>
      <c r="W208" s="49" t="s">
        <v>144</v>
      </c>
      <c r="X208" s="44"/>
      <c r="Y208" s="45"/>
      <c r="Z208" s="100"/>
      <c r="AA208" s="45"/>
    </row>
    <row r="209" spans="1:27" ht="17.100000000000001" customHeight="1">
      <c r="A209" s="49">
        <v>79</v>
      </c>
      <c r="B209" s="49">
        <v>12080</v>
      </c>
      <c r="C209" s="49" t="s">
        <v>129</v>
      </c>
      <c r="D209" s="49" t="s">
        <v>135</v>
      </c>
      <c r="E209" s="49">
        <v>7.4183072821499998</v>
      </c>
      <c r="F209" s="103">
        <v>7.5</v>
      </c>
      <c r="G209" s="103">
        <v>0</v>
      </c>
      <c r="H209" s="49"/>
      <c r="I209" s="49"/>
      <c r="J209" s="12"/>
      <c r="K209" s="12"/>
      <c r="L209" s="12"/>
      <c r="M209" s="12"/>
      <c r="N209" s="12" t="e">
        <f>(Table2[[#This Row],[Crest_Elevation]]-Table2[[#This Row],[Toe_Elevation]])/(Table2[[#This Row],[Crest Elevation X]]-Table2[[#This Row],[Toe Elevation X ]])</f>
        <v>#DIV/0!</v>
      </c>
      <c r="O209" s="12"/>
      <c r="P209" s="12"/>
      <c r="Q209" s="12"/>
      <c r="R209" s="12"/>
      <c r="S209" s="12"/>
      <c r="T209" s="44"/>
      <c r="U209" s="12"/>
      <c r="V209" s="44"/>
      <c r="W209" s="49" t="s">
        <v>144</v>
      </c>
      <c r="X209" s="44"/>
      <c r="Y209" s="45"/>
      <c r="Z209" s="100"/>
      <c r="AA209" s="45"/>
    </row>
    <row r="210" spans="1:27" ht="17.100000000000001" customHeight="1">
      <c r="A210" s="49"/>
      <c r="B210" s="49">
        <v>12090</v>
      </c>
      <c r="C210" s="49" t="s">
        <v>5</v>
      </c>
      <c r="D210" s="49" t="s">
        <v>135</v>
      </c>
      <c r="E210" s="50">
        <v>7.3841058901699999</v>
      </c>
      <c r="F210" s="103">
        <v>7.46</v>
      </c>
      <c r="G210" s="103">
        <v>2.2038220000000002</v>
      </c>
      <c r="H210" s="49"/>
      <c r="I210" s="53">
        <f>Table2[[#This Row],[GF_SWEL]]+Table2[[#This Row],[2%_Runup]]</f>
        <v>9.5879278901700005</v>
      </c>
      <c r="J210" s="12">
        <v>8.9</v>
      </c>
      <c r="K210" s="12">
        <v>60.29</v>
      </c>
      <c r="L210" s="12">
        <v>0.79</v>
      </c>
      <c r="M210" s="12">
        <v>1.75</v>
      </c>
      <c r="N210" s="12">
        <f>(Table2[[#This Row],[Crest_Elevation]]-Table2[[#This Row],[Toe_Elevation]])/(Table2[[#This Row],[Crest Elevation X]]-Table2[[#This Row],[Toe Elevation X ]])</f>
        <v>0.13853775196446874</v>
      </c>
      <c r="O210" s="12">
        <v>4</v>
      </c>
      <c r="P210" s="12">
        <v>4.83</v>
      </c>
      <c r="Q210" s="12">
        <v>3.55</v>
      </c>
      <c r="R210" s="12"/>
      <c r="S210" s="12"/>
      <c r="T210" s="44"/>
      <c r="U210" s="12"/>
      <c r="V210" s="44"/>
      <c r="W210" s="49" t="s">
        <v>144</v>
      </c>
      <c r="X210" s="44" t="s">
        <v>144</v>
      </c>
      <c r="Y210" s="46" t="s">
        <v>542</v>
      </c>
      <c r="Z210" s="100">
        <v>4.8692354274952644E-2</v>
      </c>
      <c r="AA210" s="45"/>
    </row>
    <row r="211" spans="1:27" ht="17.100000000000001" customHeight="1">
      <c r="A211" s="49">
        <v>80</v>
      </c>
      <c r="B211" s="49">
        <v>12100</v>
      </c>
      <c r="C211" s="49" t="s">
        <v>5</v>
      </c>
      <c r="D211" s="49" t="s">
        <v>135</v>
      </c>
      <c r="E211" s="50">
        <v>7.3452565058500001</v>
      </c>
      <c r="F211" s="103">
        <v>7.34</v>
      </c>
      <c r="G211" s="103">
        <v>2.121299</v>
      </c>
      <c r="H211" s="49"/>
      <c r="I211" s="53">
        <f>Table2[[#This Row],[GF_SWEL]]+Table2[[#This Row],[2%_Runup]]</f>
        <v>9.4665555058499997</v>
      </c>
      <c r="J211" s="44">
        <v>9.8000000000000007</v>
      </c>
      <c r="K211" s="44"/>
      <c r="L211" s="44"/>
      <c r="M211" s="44"/>
      <c r="N211" s="44" t="e">
        <f>(Table2[[#This Row],[Crest_Elevation]]-Table2[[#This Row],[Toe_Elevation]])/(Table2[[#This Row],[Crest Elevation X]]-Table2[[#This Row],[Toe Elevation X ]])</f>
        <v>#DIV/0!</v>
      </c>
      <c r="O211" s="44"/>
      <c r="P211" s="44"/>
      <c r="Q211" s="44"/>
      <c r="R211" s="44"/>
      <c r="S211" s="44"/>
      <c r="T211" s="44"/>
      <c r="U211" s="12"/>
      <c r="V211" s="44"/>
      <c r="W211" s="49" t="s">
        <v>144</v>
      </c>
      <c r="X211" s="44" t="s">
        <v>144</v>
      </c>
      <c r="Y211" s="45"/>
      <c r="Z211" s="100"/>
      <c r="AA211" s="45"/>
    </row>
    <row r="212" spans="1:27" ht="17.100000000000001" customHeight="1">
      <c r="A212" s="49">
        <v>81</v>
      </c>
      <c r="B212" s="49">
        <v>12110</v>
      </c>
      <c r="C212" s="49" t="s">
        <v>129</v>
      </c>
      <c r="D212" s="49" t="s">
        <v>135</v>
      </c>
      <c r="E212" s="49">
        <v>7.1538001194599996</v>
      </c>
      <c r="F212" s="103">
        <v>7.07</v>
      </c>
      <c r="G212" s="103">
        <v>0</v>
      </c>
      <c r="H212" s="49"/>
      <c r="I212" s="49"/>
      <c r="J212" s="44"/>
      <c r="K212" s="44"/>
      <c r="L212" s="44"/>
      <c r="M212" s="44"/>
      <c r="N212" s="44" t="e">
        <f>(Table2[[#This Row],[Crest_Elevation]]-Table2[[#This Row],[Toe_Elevation]])/(Table2[[#This Row],[Crest Elevation X]]-Table2[[#This Row],[Toe Elevation X ]])</f>
        <v>#DIV/0!</v>
      </c>
      <c r="O212" s="44"/>
      <c r="P212" s="44"/>
      <c r="Q212" s="44"/>
      <c r="R212" s="44"/>
      <c r="S212" s="44"/>
      <c r="T212" s="44"/>
      <c r="U212" s="12"/>
      <c r="V212" s="44"/>
      <c r="W212" s="49" t="s">
        <v>147</v>
      </c>
      <c r="X212" s="44"/>
      <c r="Y212" s="45"/>
      <c r="Z212" s="100"/>
      <c r="AA212" s="45"/>
    </row>
    <row r="213" spans="1:27" ht="17.100000000000001" customHeight="1">
      <c r="A213" s="49"/>
      <c r="B213" s="49">
        <v>12120</v>
      </c>
      <c r="C213" s="49" t="s">
        <v>129</v>
      </c>
      <c r="D213" s="49" t="s">
        <v>135</v>
      </c>
      <c r="E213" s="49">
        <v>7.0855457811400004</v>
      </c>
      <c r="F213" s="103">
        <v>7.02</v>
      </c>
      <c r="G213" s="103">
        <v>0</v>
      </c>
      <c r="H213" s="49"/>
      <c r="I213" s="49"/>
      <c r="J213" s="44"/>
      <c r="K213" s="44"/>
      <c r="L213" s="44"/>
      <c r="M213" s="44"/>
      <c r="N213" s="44" t="e">
        <f>(Table2[[#This Row],[Crest_Elevation]]-Table2[[#This Row],[Toe_Elevation]])/(Table2[[#This Row],[Crest Elevation X]]-Table2[[#This Row],[Toe Elevation X ]])</f>
        <v>#DIV/0!</v>
      </c>
      <c r="O213" s="44"/>
      <c r="P213" s="44"/>
      <c r="Q213" s="44"/>
      <c r="R213" s="44"/>
      <c r="S213" s="44"/>
      <c r="T213" s="44"/>
      <c r="U213" s="12"/>
      <c r="V213" s="44"/>
      <c r="W213" s="49" t="s">
        <v>147</v>
      </c>
      <c r="X213" s="44"/>
      <c r="Y213" s="45"/>
      <c r="Z213" s="100"/>
      <c r="AA213" s="60"/>
    </row>
    <row r="214" spans="1:27" ht="17.100000000000001" customHeight="1">
      <c r="A214" s="49"/>
      <c r="B214" s="49">
        <v>12130</v>
      </c>
      <c r="C214" s="49" t="s">
        <v>129</v>
      </c>
      <c r="D214" s="49" t="s">
        <v>135</v>
      </c>
      <c r="E214" s="49">
        <v>6.9514571828299996</v>
      </c>
      <c r="F214" s="103">
        <v>6.9</v>
      </c>
      <c r="G214" s="103">
        <v>0</v>
      </c>
      <c r="H214" s="49"/>
      <c r="I214" s="49"/>
      <c r="J214" s="44"/>
      <c r="K214" s="44"/>
      <c r="L214" s="44"/>
      <c r="M214" s="44"/>
      <c r="N214" s="44" t="e">
        <f>(Table2[[#This Row],[Crest_Elevation]]-Table2[[#This Row],[Toe_Elevation]])/(Table2[[#This Row],[Crest Elevation X]]-Table2[[#This Row],[Toe Elevation X ]])</f>
        <v>#DIV/0!</v>
      </c>
      <c r="O214" s="44"/>
      <c r="P214" s="44"/>
      <c r="Q214" s="44"/>
      <c r="R214" s="44"/>
      <c r="S214" s="44"/>
      <c r="T214" s="44"/>
      <c r="U214" s="12"/>
      <c r="V214" s="44"/>
      <c r="W214" s="49" t="s">
        <v>147</v>
      </c>
      <c r="X214" s="44"/>
      <c r="Y214" s="45"/>
      <c r="Z214" s="100"/>
      <c r="AA214" s="45"/>
    </row>
    <row r="215" spans="1:27" ht="17.100000000000001" customHeight="1">
      <c r="A215" s="49">
        <v>82</v>
      </c>
      <c r="B215" s="49">
        <v>12140</v>
      </c>
      <c r="C215" s="49" t="s">
        <v>129</v>
      </c>
      <c r="D215" s="49" t="s">
        <v>135</v>
      </c>
      <c r="E215" s="49">
        <v>6.9060018946200001</v>
      </c>
      <c r="F215" s="103">
        <v>6.84</v>
      </c>
      <c r="G215" s="103">
        <v>0</v>
      </c>
      <c r="H215" s="49"/>
      <c r="I215" s="49"/>
      <c r="J215" s="44"/>
      <c r="K215" s="44"/>
      <c r="L215" s="44"/>
      <c r="M215" s="44"/>
      <c r="N215" s="44" t="e">
        <f>(Table2[[#This Row],[Crest_Elevation]]-Table2[[#This Row],[Toe_Elevation]])/(Table2[[#This Row],[Crest Elevation X]]-Table2[[#This Row],[Toe Elevation X ]])</f>
        <v>#DIV/0!</v>
      </c>
      <c r="O215" s="44"/>
      <c r="P215" s="44"/>
      <c r="Q215" s="44"/>
      <c r="R215" s="44"/>
      <c r="S215" s="44"/>
      <c r="T215" s="44"/>
      <c r="U215" s="12"/>
      <c r="V215" s="44"/>
      <c r="W215" s="49" t="s">
        <v>147</v>
      </c>
      <c r="X215" s="44"/>
      <c r="Y215" s="46"/>
      <c r="Z215" s="100"/>
      <c r="AA215" s="45"/>
    </row>
    <row r="216" spans="1:27" ht="17.100000000000001" customHeight="1">
      <c r="A216" s="49"/>
      <c r="B216" s="49">
        <v>12150</v>
      </c>
      <c r="C216" s="49" t="s">
        <v>129</v>
      </c>
      <c r="D216" s="49" t="s">
        <v>135</v>
      </c>
      <c r="E216" s="49">
        <v>6.8139224882700002</v>
      </c>
      <c r="F216" s="103">
        <v>6.74</v>
      </c>
      <c r="G216" s="103">
        <v>0</v>
      </c>
      <c r="H216" s="49"/>
      <c r="I216" s="49"/>
      <c r="J216" s="44"/>
      <c r="K216" s="44"/>
      <c r="L216" s="44"/>
      <c r="M216" s="44"/>
      <c r="N216" s="44" t="e">
        <f>(Table2[[#This Row],[Crest_Elevation]]-Table2[[#This Row],[Toe_Elevation]])/(Table2[[#This Row],[Crest Elevation X]]-Table2[[#This Row],[Toe Elevation X ]])</f>
        <v>#DIV/0!</v>
      </c>
      <c r="O216" s="44"/>
      <c r="P216" s="44"/>
      <c r="Q216" s="44"/>
      <c r="R216" s="44"/>
      <c r="S216" s="44"/>
      <c r="T216" s="44"/>
      <c r="U216" s="12"/>
      <c r="V216" s="44"/>
      <c r="W216" s="49" t="s">
        <v>146</v>
      </c>
      <c r="X216" s="44"/>
      <c r="Y216" s="46"/>
      <c r="Z216" s="100"/>
      <c r="AA216" s="45"/>
    </row>
    <row r="217" spans="1:27" ht="17.100000000000001" customHeight="1">
      <c r="A217" s="49">
        <v>83</v>
      </c>
      <c r="B217" s="49">
        <v>12160</v>
      </c>
      <c r="C217" s="49" t="s">
        <v>129</v>
      </c>
      <c r="D217" s="49" t="s">
        <v>135</v>
      </c>
      <c r="E217" s="49">
        <v>6.7641225274899996</v>
      </c>
      <c r="F217" s="103">
        <v>6.75</v>
      </c>
      <c r="G217" s="103">
        <v>0</v>
      </c>
      <c r="H217" s="49"/>
      <c r="I217" s="49"/>
      <c r="J217" s="44"/>
      <c r="K217" s="44"/>
      <c r="L217" s="44"/>
      <c r="M217" s="44"/>
      <c r="N217" s="44" t="e">
        <f>(Table2[[#This Row],[Crest_Elevation]]-Table2[[#This Row],[Toe_Elevation]])/(Table2[[#This Row],[Crest Elevation X]]-Table2[[#This Row],[Toe Elevation X ]])</f>
        <v>#DIV/0!</v>
      </c>
      <c r="O217" s="44"/>
      <c r="P217" s="44"/>
      <c r="Q217" s="44"/>
      <c r="R217" s="44"/>
      <c r="S217" s="44"/>
      <c r="T217" s="44"/>
      <c r="U217" s="12"/>
      <c r="V217" s="44"/>
      <c r="W217" s="49" t="s">
        <v>148</v>
      </c>
      <c r="X217" s="44"/>
      <c r="Y217" s="46"/>
      <c r="Z217" s="100"/>
      <c r="AA217" s="45"/>
    </row>
    <row r="218" spans="1:27" ht="17.100000000000001" customHeight="1">
      <c r="A218" s="49"/>
      <c r="B218" s="49">
        <v>12180</v>
      </c>
      <c r="C218" s="49" t="s">
        <v>129</v>
      </c>
      <c r="D218" s="49" t="s">
        <v>135</v>
      </c>
      <c r="E218" s="49">
        <v>6.8170316672700002</v>
      </c>
      <c r="F218" s="103">
        <v>6.82</v>
      </c>
      <c r="G218" s="103">
        <v>0</v>
      </c>
      <c r="H218" s="49"/>
      <c r="I218" s="49"/>
      <c r="J218" s="44"/>
      <c r="K218" s="44"/>
      <c r="L218" s="44"/>
      <c r="M218" s="44"/>
      <c r="N218" s="44" t="e">
        <f>(Table2[[#This Row],[Crest_Elevation]]-Table2[[#This Row],[Toe_Elevation]])/(Table2[[#This Row],[Crest Elevation X]]-Table2[[#This Row],[Toe Elevation X ]])</f>
        <v>#DIV/0!</v>
      </c>
      <c r="O218" s="44"/>
      <c r="P218" s="44"/>
      <c r="Q218" s="44"/>
      <c r="R218" s="44"/>
      <c r="S218" s="44"/>
      <c r="T218" s="44"/>
      <c r="U218" s="12"/>
      <c r="V218" s="44"/>
      <c r="W218" s="49" t="s">
        <v>146</v>
      </c>
      <c r="X218" s="44"/>
      <c r="Y218" s="46"/>
      <c r="Z218" s="100"/>
      <c r="AA218" s="45"/>
    </row>
    <row r="219" spans="1:27" ht="17.100000000000001" customHeight="1">
      <c r="A219" s="49"/>
      <c r="B219" s="49">
        <v>12190</v>
      </c>
      <c r="C219" s="49" t="s">
        <v>129</v>
      </c>
      <c r="D219" s="49" t="s">
        <v>135</v>
      </c>
      <c r="E219" s="49">
        <v>6.8652005336300004</v>
      </c>
      <c r="F219" s="103">
        <v>6.9</v>
      </c>
      <c r="G219" s="103">
        <v>0</v>
      </c>
      <c r="H219" s="49"/>
      <c r="I219" s="49"/>
      <c r="J219" s="44"/>
      <c r="K219" s="44"/>
      <c r="L219" s="44"/>
      <c r="M219" s="44"/>
      <c r="N219" s="44" t="e">
        <f>(Table2[[#This Row],[Crest_Elevation]]-Table2[[#This Row],[Toe_Elevation]])/(Table2[[#This Row],[Crest Elevation X]]-Table2[[#This Row],[Toe Elevation X ]])</f>
        <v>#DIV/0!</v>
      </c>
      <c r="O219" s="44"/>
      <c r="P219" s="44"/>
      <c r="Q219" s="44"/>
      <c r="R219" s="44"/>
      <c r="S219" s="44"/>
      <c r="T219" s="44"/>
      <c r="U219" s="12"/>
      <c r="V219" s="44"/>
      <c r="W219" s="49" t="s">
        <v>146</v>
      </c>
      <c r="X219" s="44"/>
      <c r="Y219" s="45"/>
      <c r="Z219" s="100"/>
      <c r="AA219" s="45"/>
    </row>
    <row r="220" spans="1:27" ht="17.100000000000001" customHeight="1">
      <c r="A220" s="49"/>
      <c r="B220" s="49">
        <v>12200</v>
      </c>
      <c r="C220" s="49" t="s">
        <v>129</v>
      </c>
      <c r="D220" s="49" t="s">
        <v>135</v>
      </c>
      <c r="E220" s="49">
        <v>6.9195780348999998</v>
      </c>
      <c r="F220" s="103">
        <v>6.98</v>
      </c>
      <c r="G220" s="103">
        <v>0</v>
      </c>
      <c r="H220" s="49"/>
      <c r="I220" s="49"/>
      <c r="J220" s="44"/>
      <c r="K220" s="44"/>
      <c r="L220" s="44"/>
      <c r="M220" s="44"/>
      <c r="N220" s="44" t="e">
        <f>(Table2[[#This Row],[Crest_Elevation]]-Table2[[#This Row],[Toe_Elevation]])/(Table2[[#This Row],[Crest Elevation X]]-Table2[[#This Row],[Toe Elevation X ]])</f>
        <v>#DIV/0!</v>
      </c>
      <c r="O220" s="44"/>
      <c r="P220" s="44"/>
      <c r="Q220" s="44"/>
      <c r="R220" s="44"/>
      <c r="S220" s="44"/>
      <c r="T220" s="44"/>
      <c r="U220" s="12"/>
      <c r="V220" s="44"/>
      <c r="W220" s="49" t="s">
        <v>147</v>
      </c>
      <c r="X220" s="44"/>
      <c r="Y220" s="45"/>
      <c r="Z220" s="100"/>
      <c r="AA220" s="45"/>
    </row>
    <row r="221" spans="1:27" ht="17.100000000000001" customHeight="1">
      <c r="A221" s="49"/>
      <c r="B221" s="49">
        <v>12210</v>
      </c>
      <c r="C221" s="49" t="s">
        <v>129</v>
      </c>
      <c r="D221" s="49" t="s">
        <v>135</v>
      </c>
      <c r="E221" s="49">
        <v>6.9828542070699999</v>
      </c>
      <c r="F221" s="103">
        <v>7.05</v>
      </c>
      <c r="G221" s="103">
        <v>0</v>
      </c>
      <c r="H221" s="49"/>
      <c r="I221" s="49"/>
      <c r="J221" s="44"/>
      <c r="K221" s="44"/>
      <c r="L221" s="44"/>
      <c r="M221" s="44"/>
      <c r="N221" s="44" t="e">
        <f>(Table2[[#This Row],[Crest_Elevation]]-Table2[[#This Row],[Toe_Elevation]])/(Table2[[#This Row],[Crest Elevation X]]-Table2[[#This Row],[Toe Elevation X ]])</f>
        <v>#DIV/0!</v>
      </c>
      <c r="O221" s="44"/>
      <c r="P221" s="44"/>
      <c r="Q221" s="44"/>
      <c r="R221" s="44"/>
      <c r="S221" s="44"/>
      <c r="T221" s="44"/>
      <c r="U221" s="12"/>
      <c r="V221" s="44"/>
      <c r="W221" s="49" t="s">
        <v>147</v>
      </c>
      <c r="X221" s="44"/>
      <c r="Y221" s="45"/>
      <c r="Z221" s="100"/>
      <c r="AA221" s="45"/>
    </row>
    <row r="222" spans="1:27" ht="17.100000000000001" customHeight="1">
      <c r="A222" s="49">
        <v>84</v>
      </c>
      <c r="B222" s="49">
        <v>12220</v>
      </c>
      <c r="C222" s="49" t="s">
        <v>129</v>
      </c>
      <c r="D222" s="49" t="s">
        <v>135</v>
      </c>
      <c r="E222" s="49">
        <v>7.3240800314400003</v>
      </c>
      <c r="F222" s="103">
        <v>7.18</v>
      </c>
      <c r="G222" s="103">
        <v>0</v>
      </c>
      <c r="H222" s="49"/>
      <c r="I222" s="49"/>
      <c r="J222" s="44"/>
      <c r="K222" s="44"/>
      <c r="L222" s="44"/>
      <c r="M222" s="44"/>
      <c r="N222" s="44" t="e">
        <f>(Table2[[#This Row],[Crest_Elevation]]-Table2[[#This Row],[Toe_Elevation]])/(Table2[[#This Row],[Crest Elevation X]]-Table2[[#This Row],[Toe Elevation X ]])</f>
        <v>#DIV/0!</v>
      </c>
      <c r="O222" s="44"/>
      <c r="P222" s="44"/>
      <c r="Q222" s="44"/>
      <c r="R222" s="44"/>
      <c r="S222" s="44"/>
      <c r="T222" s="44"/>
      <c r="U222" s="12"/>
      <c r="V222" s="44"/>
      <c r="W222" s="49" t="s">
        <v>147</v>
      </c>
      <c r="X222" s="44"/>
      <c r="Y222" s="46"/>
      <c r="Z222" s="100"/>
      <c r="AA222" s="60"/>
    </row>
    <row r="223" spans="1:27" ht="17.100000000000001" customHeight="1">
      <c r="A223" s="49">
        <v>85</v>
      </c>
      <c r="B223" s="49">
        <v>12230</v>
      </c>
      <c r="C223" s="49" t="s">
        <v>129</v>
      </c>
      <c r="D223" s="49" t="s">
        <v>135</v>
      </c>
      <c r="E223" s="49">
        <v>7.3987096757600002</v>
      </c>
      <c r="F223" s="103">
        <v>7.14</v>
      </c>
      <c r="G223" s="103">
        <v>0</v>
      </c>
      <c r="H223" s="49"/>
      <c r="I223" s="49"/>
      <c r="J223" s="44"/>
      <c r="K223" s="44"/>
      <c r="L223" s="44"/>
      <c r="M223" s="44"/>
      <c r="N223" s="44" t="e">
        <f>(Table2[[#This Row],[Crest_Elevation]]-Table2[[#This Row],[Toe_Elevation]])/(Table2[[#This Row],[Crest Elevation X]]-Table2[[#This Row],[Toe Elevation X ]])</f>
        <v>#DIV/0!</v>
      </c>
      <c r="O223" s="44"/>
      <c r="P223" s="44"/>
      <c r="Q223" s="44"/>
      <c r="R223" s="44"/>
      <c r="S223" s="44"/>
      <c r="T223" s="44"/>
      <c r="U223" s="12"/>
      <c r="V223" s="44"/>
      <c r="W223" s="49" t="s">
        <v>147</v>
      </c>
      <c r="X223" s="44"/>
      <c r="Y223" s="46"/>
      <c r="Z223" s="100"/>
      <c r="AA223" s="60"/>
    </row>
    <row r="224" spans="1:27" ht="17.100000000000001" customHeight="1">
      <c r="A224" s="49">
        <v>86</v>
      </c>
      <c r="B224" s="49">
        <v>12250</v>
      </c>
      <c r="C224" s="49" t="s">
        <v>129</v>
      </c>
      <c r="D224" s="49" t="s">
        <v>135</v>
      </c>
      <c r="E224" s="49">
        <v>7.4016504315600002</v>
      </c>
      <c r="F224" s="103">
        <v>7.28</v>
      </c>
      <c r="G224" s="103">
        <v>0</v>
      </c>
      <c r="H224" s="49"/>
      <c r="I224" s="49"/>
      <c r="J224" s="44"/>
      <c r="K224" s="44"/>
      <c r="L224" s="44"/>
      <c r="M224" s="44"/>
      <c r="N224" s="44" t="e">
        <f>(Table2[[#This Row],[Crest_Elevation]]-Table2[[#This Row],[Toe_Elevation]])/(Table2[[#This Row],[Crest Elevation X]]-Table2[[#This Row],[Toe Elevation X ]])</f>
        <v>#DIV/0!</v>
      </c>
      <c r="O224" s="44"/>
      <c r="P224" s="44"/>
      <c r="Q224" s="44"/>
      <c r="R224" s="44"/>
      <c r="S224" s="44"/>
      <c r="T224" s="44"/>
      <c r="U224" s="12"/>
      <c r="V224" s="44"/>
      <c r="W224" s="49" t="s">
        <v>147</v>
      </c>
      <c r="X224" s="44"/>
      <c r="Y224" s="45"/>
      <c r="Z224" s="100"/>
      <c r="AA224" s="60"/>
    </row>
    <row r="225" spans="1:27" ht="17.100000000000001" customHeight="1">
      <c r="A225" s="49">
        <v>87</v>
      </c>
      <c r="B225" s="49">
        <v>12260</v>
      </c>
      <c r="C225" s="49" t="s">
        <v>129</v>
      </c>
      <c r="D225" s="49" t="s">
        <v>135</v>
      </c>
      <c r="E225" s="49">
        <v>7.4220166842999999</v>
      </c>
      <c r="F225" s="103">
        <v>7.29</v>
      </c>
      <c r="G225" s="103">
        <v>0</v>
      </c>
      <c r="H225" s="49"/>
      <c r="I225" s="49"/>
      <c r="J225" s="44"/>
      <c r="K225" s="44"/>
      <c r="L225" s="44"/>
      <c r="M225" s="44"/>
      <c r="N225" s="44" t="e">
        <f>(Table2[[#This Row],[Crest_Elevation]]-Table2[[#This Row],[Toe_Elevation]])/(Table2[[#This Row],[Crest Elevation X]]-Table2[[#This Row],[Toe Elevation X ]])</f>
        <v>#DIV/0!</v>
      </c>
      <c r="O225" s="44"/>
      <c r="P225" s="44"/>
      <c r="Q225" s="44"/>
      <c r="R225" s="44"/>
      <c r="S225" s="44"/>
      <c r="T225" s="44"/>
      <c r="U225" s="12"/>
      <c r="V225" s="44"/>
      <c r="W225" s="49" t="s">
        <v>147</v>
      </c>
      <c r="X225" s="44"/>
      <c r="Y225" s="45"/>
      <c r="Z225" s="100"/>
      <c r="AA225" s="60"/>
    </row>
    <row r="226" spans="1:27" ht="17.100000000000001" customHeight="1">
      <c r="A226" s="49">
        <v>88</v>
      </c>
      <c r="B226" s="49">
        <v>12270</v>
      </c>
      <c r="C226" s="49" t="s">
        <v>129</v>
      </c>
      <c r="D226" s="49" t="s">
        <v>135</v>
      </c>
      <c r="E226" s="49">
        <v>7.4514673459100003</v>
      </c>
      <c r="F226" s="103">
        <v>7.34</v>
      </c>
      <c r="G226" s="103">
        <v>0</v>
      </c>
      <c r="H226" s="49"/>
      <c r="I226" s="49"/>
      <c r="J226" s="44"/>
      <c r="K226" s="44"/>
      <c r="L226" s="44"/>
      <c r="M226" s="44"/>
      <c r="N226" s="44" t="e">
        <f>(Table2[[#This Row],[Crest_Elevation]]-Table2[[#This Row],[Toe_Elevation]])/(Table2[[#This Row],[Crest Elevation X]]-Table2[[#This Row],[Toe Elevation X ]])</f>
        <v>#DIV/0!</v>
      </c>
      <c r="O226" s="44"/>
      <c r="P226" s="44"/>
      <c r="Q226" s="44"/>
      <c r="R226" s="44"/>
      <c r="S226" s="44"/>
      <c r="T226" s="44"/>
      <c r="U226" s="12"/>
      <c r="V226" s="44"/>
      <c r="W226" s="49" t="s">
        <v>147</v>
      </c>
      <c r="X226" s="44"/>
      <c r="Y226" s="45"/>
      <c r="Z226" s="100"/>
      <c r="AA226" s="60"/>
    </row>
    <row r="227" spans="1:27" ht="17.100000000000001" customHeight="1">
      <c r="A227" s="49"/>
      <c r="B227" s="49">
        <v>12280</v>
      </c>
      <c r="C227" s="49" t="s">
        <v>129</v>
      </c>
      <c r="D227" s="49" t="s">
        <v>135</v>
      </c>
      <c r="E227" s="49">
        <v>7.5188426931799999</v>
      </c>
      <c r="F227" s="103">
        <v>7.41</v>
      </c>
      <c r="G227" s="103">
        <v>0</v>
      </c>
      <c r="H227" s="49"/>
      <c r="I227" s="49"/>
      <c r="J227" s="44"/>
      <c r="K227" s="44"/>
      <c r="L227" s="44"/>
      <c r="M227" s="44"/>
      <c r="N227" s="44" t="e">
        <f>(Table2[[#This Row],[Crest_Elevation]]-Table2[[#This Row],[Toe_Elevation]])/(Table2[[#This Row],[Crest Elevation X]]-Table2[[#This Row],[Toe Elevation X ]])</f>
        <v>#DIV/0!</v>
      </c>
      <c r="O227" s="44"/>
      <c r="P227" s="44"/>
      <c r="Q227" s="44"/>
      <c r="R227" s="44"/>
      <c r="S227" s="44"/>
      <c r="T227" s="44"/>
      <c r="U227" s="12"/>
      <c r="V227" s="44"/>
      <c r="W227" s="49" t="s">
        <v>147</v>
      </c>
      <c r="X227" s="44"/>
      <c r="Y227" s="46"/>
      <c r="Z227" s="100"/>
      <c r="AA227" s="60"/>
    </row>
    <row r="228" spans="1:27" ht="17.100000000000001" customHeight="1">
      <c r="A228" s="49">
        <v>89</v>
      </c>
      <c r="B228" s="49">
        <v>12290</v>
      </c>
      <c r="C228" s="49" t="s">
        <v>129</v>
      </c>
      <c r="D228" s="49" t="s">
        <v>135</v>
      </c>
      <c r="E228" s="49">
        <v>7.5234136343499998</v>
      </c>
      <c r="F228" s="103">
        <v>7.39</v>
      </c>
      <c r="G228" s="103">
        <v>0</v>
      </c>
      <c r="H228" s="49"/>
      <c r="I228" s="49"/>
      <c r="J228" s="44"/>
      <c r="K228" s="44"/>
      <c r="L228" s="44"/>
      <c r="M228" s="44"/>
      <c r="N228" s="44" t="e">
        <f>(Table2[[#This Row],[Crest_Elevation]]-Table2[[#This Row],[Toe_Elevation]])/(Table2[[#This Row],[Crest Elevation X]]-Table2[[#This Row],[Toe Elevation X ]])</f>
        <v>#DIV/0!</v>
      </c>
      <c r="O228" s="44"/>
      <c r="P228" s="44"/>
      <c r="Q228" s="44"/>
      <c r="R228" s="44"/>
      <c r="S228" s="44"/>
      <c r="T228" s="44"/>
      <c r="U228" s="12"/>
      <c r="V228" s="44"/>
      <c r="W228" s="49" t="s">
        <v>147</v>
      </c>
      <c r="X228" s="44"/>
      <c r="Y228" s="46"/>
      <c r="Z228" s="100"/>
      <c r="AA228" s="60"/>
    </row>
    <row r="229" spans="1:27" ht="17.100000000000001" customHeight="1">
      <c r="A229" s="49"/>
      <c r="B229" s="49">
        <v>12300</v>
      </c>
      <c r="C229" s="49" t="s">
        <v>129</v>
      </c>
      <c r="D229" s="49" t="s">
        <v>135</v>
      </c>
      <c r="E229" s="49">
        <v>7.55862902365</v>
      </c>
      <c r="F229" s="103">
        <v>7.49</v>
      </c>
      <c r="G229" s="103">
        <v>0</v>
      </c>
      <c r="H229" s="49"/>
      <c r="I229" s="49"/>
      <c r="J229" s="44"/>
      <c r="K229" s="44"/>
      <c r="L229" s="44"/>
      <c r="M229" s="44"/>
      <c r="N229" s="44" t="e">
        <f>(Table2[[#This Row],[Crest_Elevation]]-Table2[[#This Row],[Toe_Elevation]])/(Table2[[#This Row],[Crest Elevation X]]-Table2[[#This Row],[Toe Elevation X ]])</f>
        <v>#DIV/0!</v>
      </c>
      <c r="O229" s="44"/>
      <c r="P229" s="44"/>
      <c r="Q229" s="44"/>
      <c r="R229" s="44"/>
      <c r="S229" s="44"/>
      <c r="T229" s="44"/>
      <c r="U229" s="12"/>
      <c r="V229" s="44"/>
      <c r="W229" s="49" t="s">
        <v>147</v>
      </c>
      <c r="X229" s="44"/>
      <c r="Y229" s="46"/>
      <c r="Z229" s="100"/>
      <c r="AA229" s="60"/>
    </row>
    <row r="230" spans="1:27" ht="17.100000000000001" customHeight="1">
      <c r="A230" s="49"/>
      <c r="B230" s="49">
        <v>12310</v>
      </c>
      <c r="C230" s="49" t="s">
        <v>129</v>
      </c>
      <c r="D230" s="49" t="s">
        <v>135</v>
      </c>
      <c r="E230" s="49">
        <v>7.5852954766199998</v>
      </c>
      <c r="F230" s="103">
        <v>7.45</v>
      </c>
      <c r="G230" s="103">
        <v>0</v>
      </c>
      <c r="H230" s="49"/>
      <c r="I230" s="49"/>
      <c r="J230" s="44"/>
      <c r="K230" s="44"/>
      <c r="L230" s="44"/>
      <c r="M230" s="44"/>
      <c r="N230" s="44" t="e">
        <f>(Table2[[#This Row],[Crest_Elevation]]-Table2[[#This Row],[Toe_Elevation]])/(Table2[[#This Row],[Crest Elevation X]]-Table2[[#This Row],[Toe Elevation X ]])</f>
        <v>#DIV/0!</v>
      </c>
      <c r="O230" s="44"/>
      <c r="P230" s="44"/>
      <c r="Q230" s="44"/>
      <c r="R230" s="44"/>
      <c r="S230" s="44"/>
      <c r="T230" s="44"/>
      <c r="U230" s="12"/>
      <c r="V230" s="44"/>
      <c r="W230" s="49" t="s">
        <v>147</v>
      </c>
      <c r="X230" s="44"/>
      <c r="Y230" s="46"/>
      <c r="Z230" s="100"/>
      <c r="AA230" s="60"/>
    </row>
    <row r="231" spans="1:27" ht="17.100000000000001" customHeight="1">
      <c r="A231" s="49"/>
      <c r="B231" s="49">
        <v>12320</v>
      </c>
      <c r="C231" s="49" t="s">
        <v>129</v>
      </c>
      <c r="D231" s="49" t="s">
        <v>135</v>
      </c>
      <c r="E231" s="49">
        <v>7.6093429692400001</v>
      </c>
      <c r="F231" s="103">
        <v>7.49</v>
      </c>
      <c r="G231" s="103">
        <v>0</v>
      </c>
      <c r="H231" s="49"/>
      <c r="I231" s="49"/>
      <c r="J231" s="44"/>
      <c r="K231" s="44"/>
      <c r="L231" s="44"/>
      <c r="M231" s="44"/>
      <c r="N231" s="44" t="e">
        <f>(Table2[[#This Row],[Crest_Elevation]]-Table2[[#This Row],[Toe_Elevation]])/(Table2[[#This Row],[Crest Elevation X]]-Table2[[#This Row],[Toe Elevation X ]])</f>
        <v>#DIV/0!</v>
      </c>
      <c r="O231" s="44"/>
      <c r="P231" s="44"/>
      <c r="Q231" s="44"/>
      <c r="R231" s="44"/>
      <c r="S231" s="44"/>
      <c r="T231" s="44"/>
      <c r="U231" s="12"/>
      <c r="V231" s="44"/>
      <c r="W231" s="49" t="s">
        <v>147</v>
      </c>
      <c r="X231" s="44"/>
      <c r="Y231" s="46"/>
      <c r="Z231" s="100"/>
      <c r="AA231" s="45"/>
    </row>
    <row r="232" spans="1:27" ht="17.100000000000001" customHeight="1">
      <c r="A232" s="49">
        <v>90</v>
      </c>
      <c r="B232" s="49">
        <v>12330</v>
      </c>
      <c r="C232" s="49" t="s">
        <v>129</v>
      </c>
      <c r="D232" s="49" t="s">
        <v>135</v>
      </c>
      <c r="E232" s="49">
        <v>7.6171170731100002</v>
      </c>
      <c r="F232" s="103">
        <v>7.54</v>
      </c>
      <c r="G232" s="103">
        <v>0</v>
      </c>
      <c r="H232" s="49"/>
      <c r="I232" s="49"/>
      <c r="J232" s="44"/>
      <c r="K232" s="44"/>
      <c r="L232" s="44"/>
      <c r="M232" s="44"/>
      <c r="N232" s="44" t="e">
        <f>(Table2[[#This Row],[Crest_Elevation]]-Table2[[#This Row],[Toe_Elevation]])/(Table2[[#This Row],[Crest Elevation X]]-Table2[[#This Row],[Toe Elevation X ]])</f>
        <v>#DIV/0!</v>
      </c>
      <c r="O232" s="44"/>
      <c r="P232" s="44"/>
      <c r="Q232" s="44"/>
      <c r="R232" s="44"/>
      <c r="S232" s="44"/>
      <c r="T232" s="44"/>
      <c r="U232" s="12"/>
      <c r="V232" s="44"/>
      <c r="W232" s="49" t="s">
        <v>144</v>
      </c>
      <c r="X232" s="44"/>
      <c r="Y232" s="45"/>
      <c r="Z232" s="100"/>
      <c r="AA232" s="45"/>
    </row>
    <row r="233" spans="1:27" ht="17.100000000000001" customHeight="1">
      <c r="A233" s="49">
        <v>91</v>
      </c>
      <c r="B233" s="49">
        <v>12340</v>
      </c>
      <c r="C233" s="49" t="s">
        <v>129</v>
      </c>
      <c r="D233" s="49" t="s">
        <v>135</v>
      </c>
      <c r="E233" s="49">
        <v>7.7586806404299997</v>
      </c>
      <c r="F233" s="103">
        <v>7.73</v>
      </c>
      <c r="G233" s="103">
        <v>0</v>
      </c>
      <c r="H233" s="49"/>
      <c r="I233" s="49"/>
      <c r="J233" s="44"/>
      <c r="K233" s="44"/>
      <c r="L233" s="44"/>
      <c r="M233" s="44"/>
      <c r="N233" s="44" t="e">
        <f>(Table2[[#This Row],[Crest_Elevation]]-Table2[[#This Row],[Toe_Elevation]])/(Table2[[#This Row],[Crest Elevation X]]-Table2[[#This Row],[Toe Elevation X ]])</f>
        <v>#DIV/0!</v>
      </c>
      <c r="O233" s="44"/>
      <c r="P233" s="44"/>
      <c r="Q233" s="44"/>
      <c r="R233" s="44"/>
      <c r="S233" s="44"/>
      <c r="T233" s="44"/>
      <c r="U233" s="12"/>
      <c r="V233" s="44"/>
      <c r="W233" s="49" t="s">
        <v>144</v>
      </c>
      <c r="X233" s="44"/>
      <c r="Y233" s="46"/>
      <c r="Z233" s="100"/>
      <c r="AA233" s="60"/>
    </row>
    <row r="234" spans="1:27" ht="17.100000000000001" customHeight="1">
      <c r="A234" s="49"/>
      <c r="B234" s="49">
        <v>12350</v>
      </c>
      <c r="C234" s="49" t="s">
        <v>129</v>
      </c>
      <c r="D234" s="49" t="s">
        <v>135</v>
      </c>
      <c r="E234" s="49">
        <v>7.8326307362999996</v>
      </c>
      <c r="F234" s="103">
        <v>7.75</v>
      </c>
      <c r="G234" s="103">
        <v>0</v>
      </c>
      <c r="H234" s="49"/>
      <c r="I234" s="49"/>
      <c r="J234" s="44"/>
      <c r="K234" s="44"/>
      <c r="L234" s="44"/>
      <c r="M234" s="44"/>
      <c r="N234" s="44" t="e">
        <f>(Table2[[#This Row],[Crest_Elevation]]-Table2[[#This Row],[Toe_Elevation]])/(Table2[[#This Row],[Crest Elevation X]]-Table2[[#This Row],[Toe Elevation X ]])</f>
        <v>#DIV/0!</v>
      </c>
      <c r="O234" s="44"/>
      <c r="P234" s="44"/>
      <c r="Q234" s="44"/>
      <c r="R234" s="44"/>
      <c r="S234" s="44"/>
      <c r="T234" s="44"/>
      <c r="U234" s="12"/>
      <c r="V234" s="44"/>
      <c r="W234" s="49" t="s">
        <v>144</v>
      </c>
      <c r="X234" s="44"/>
      <c r="Y234" s="45"/>
      <c r="Z234" s="100"/>
      <c r="AA234" s="45"/>
    </row>
    <row r="235" spans="1:27" ht="17.100000000000001" customHeight="1">
      <c r="A235" s="49"/>
      <c r="B235" s="49">
        <v>12360</v>
      </c>
      <c r="C235" s="49" t="s">
        <v>129</v>
      </c>
      <c r="D235" s="49" t="s">
        <v>135</v>
      </c>
      <c r="E235" s="49">
        <v>7.9165358469399996</v>
      </c>
      <c r="F235" s="103">
        <v>7.77</v>
      </c>
      <c r="G235" s="103">
        <v>0</v>
      </c>
      <c r="H235" s="49"/>
      <c r="I235" s="49"/>
      <c r="J235" s="44"/>
      <c r="K235" s="44"/>
      <c r="L235" s="44"/>
      <c r="M235" s="44"/>
      <c r="N235" s="44" t="e">
        <f>(Table2[[#This Row],[Crest_Elevation]]-Table2[[#This Row],[Toe_Elevation]])/(Table2[[#This Row],[Crest Elevation X]]-Table2[[#This Row],[Toe Elevation X ]])</f>
        <v>#DIV/0!</v>
      </c>
      <c r="O235" s="44"/>
      <c r="P235" s="44"/>
      <c r="Q235" s="44"/>
      <c r="R235" s="44"/>
      <c r="S235" s="44"/>
      <c r="T235" s="44"/>
      <c r="U235" s="12"/>
      <c r="V235" s="44"/>
      <c r="W235" s="49" t="s">
        <v>144</v>
      </c>
      <c r="X235" s="44"/>
      <c r="Y235" s="45"/>
      <c r="Z235" s="100"/>
      <c r="AA235" s="45"/>
    </row>
    <row r="236" spans="1:27" ht="17.100000000000001" customHeight="1">
      <c r="A236" s="49">
        <v>92</v>
      </c>
      <c r="B236" s="49">
        <v>12370</v>
      </c>
      <c r="C236" s="49" t="s">
        <v>129</v>
      </c>
      <c r="D236" s="49" t="s">
        <v>135</v>
      </c>
      <c r="E236" s="49">
        <v>7.9792478847100003</v>
      </c>
      <c r="F236" s="103">
        <v>7.78</v>
      </c>
      <c r="G236" s="103">
        <v>0</v>
      </c>
      <c r="H236" s="49"/>
      <c r="I236" s="49"/>
      <c r="J236" s="44"/>
      <c r="K236" s="44"/>
      <c r="L236" s="44"/>
      <c r="M236" s="44"/>
      <c r="N236" s="44" t="e">
        <f>(Table2[[#This Row],[Crest_Elevation]]-Table2[[#This Row],[Toe_Elevation]])/(Table2[[#This Row],[Crest Elevation X]]-Table2[[#This Row],[Toe Elevation X ]])</f>
        <v>#DIV/0!</v>
      </c>
      <c r="O236" s="44"/>
      <c r="P236" s="44"/>
      <c r="Q236" s="44"/>
      <c r="R236" s="44"/>
      <c r="S236" s="44"/>
      <c r="T236" s="44"/>
      <c r="U236" s="12"/>
      <c r="V236" s="44"/>
      <c r="W236" s="49" t="s">
        <v>144</v>
      </c>
      <c r="X236" s="44"/>
      <c r="Y236" s="45"/>
      <c r="Z236" s="100"/>
      <c r="AA236" s="45"/>
    </row>
    <row r="237" spans="1:27" ht="17.100000000000001" customHeight="1">
      <c r="A237" s="49"/>
      <c r="B237" s="49">
        <v>12380</v>
      </c>
      <c r="C237" s="49" t="s">
        <v>129</v>
      </c>
      <c r="D237" s="49" t="s">
        <v>135</v>
      </c>
      <c r="E237" s="49">
        <v>7.9556739250000001</v>
      </c>
      <c r="F237" s="103">
        <v>7.8</v>
      </c>
      <c r="G237" s="103">
        <v>0</v>
      </c>
      <c r="H237" s="49"/>
      <c r="I237" s="49"/>
      <c r="J237" s="44"/>
      <c r="K237" s="44"/>
      <c r="L237" s="44"/>
      <c r="M237" s="44"/>
      <c r="N237" s="44" t="e">
        <f>(Table2[[#This Row],[Crest_Elevation]]-Table2[[#This Row],[Toe_Elevation]])/(Table2[[#This Row],[Crest Elevation X]]-Table2[[#This Row],[Toe Elevation X ]])</f>
        <v>#DIV/0!</v>
      </c>
      <c r="O237" s="44"/>
      <c r="P237" s="44"/>
      <c r="Q237" s="44"/>
      <c r="R237" s="44"/>
      <c r="S237" s="44"/>
      <c r="T237" s="44"/>
      <c r="U237" s="12"/>
      <c r="V237" s="44"/>
      <c r="W237" s="49" t="s">
        <v>144</v>
      </c>
      <c r="X237" s="44"/>
      <c r="Y237" s="45"/>
      <c r="Z237" s="100"/>
      <c r="AA237" s="45"/>
    </row>
    <row r="238" spans="1:27" ht="17.100000000000001" customHeight="1">
      <c r="A238" s="49">
        <v>93</v>
      </c>
      <c r="B238" s="49">
        <v>12390</v>
      </c>
      <c r="C238" s="49" t="s">
        <v>129</v>
      </c>
      <c r="D238" s="49" t="s">
        <v>135</v>
      </c>
      <c r="E238" s="49">
        <v>7.9755560072599998</v>
      </c>
      <c r="F238" s="103">
        <v>7.8</v>
      </c>
      <c r="G238" s="103">
        <v>0</v>
      </c>
      <c r="H238" s="49"/>
      <c r="I238" s="49"/>
      <c r="J238" s="44"/>
      <c r="K238" s="44"/>
      <c r="L238" s="44"/>
      <c r="M238" s="44"/>
      <c r="N238" s="44" t="e">
        <f>(Table2[[#This Row],[Crest_Elevation]]-Table2[[#This Row],[Toe_Elevation]])/(Table2[[#This Row],[Crest Elevation X]]-Table2[[#This Row],[Toe Elevation X ]])</f>
        <v>#DIV/0!</v>
      </c>
      <c r="O238" s="44"/>
      <c r="P238" s="44"/>
      <c r="Q238" s="44"/>
      <c r="R238" s="44"/>
      <c r="S238" s="44"/>
      <c r="T238" s="44"/>
      <c r="U238" s="12"/>
      <c r="V238" s="44"/>
      <c r="W238" s="49" t="s">
        <v>144</v>
      </c>
      <c r="X238" s="44"/>
      <c r="Y238" s="45"/>
      <c r="Z238" s="100"/>
      <c r="AA238" s="45"/>
    </row>
    <row r="239" spans="1:27" ht="17.100000000000001" customHeight="1">
      <c r="A239" s="49"/>
      <c r="B239" s="49">
        <v>12400</v>
      </c>
      <c r="C239" s="49" t="s">
        <v>129</v>
      </c>
      <c r="D239" s="49" t="s">
        <v>135</v>
      </c>
      <c r="E239" s="49">
        <v>7.6280271391400003</v>
      </c>
      <c r="F239" s="103">
        <v>7.65</v>
      </c>
      <c r="G239" s="103">
        <v>0</v>
      </c>
      <c r="H239" s="49"/>
      <c r="I239" s="49"/>
      <c r="J239" s="44"/>
      <c r="K239" s="44"/>
      <c r="L239" s="44"/>
      <c r="M239" s="44"/>
      <c r="N239" s="44" t="e">
        <f>(Table2[[#This Row],[Crest_Elevation]]-Table2[[#This Row],[Toe_Elevation]])/(Table2[[#This Row],[Crest Elevation X]]-Table2[[#This Row],[Toe Elevation X ]])</f>
        <v>#DIV/0!</v>
      </c>
      <c r="O239" s="44"/>
      <c r="P239" s="44"/>
      <c r="Q239" s="44"/>
      <c r="R239" s="44"/>
      <c r="S239" s="44"/>
      <c r="T239" s="44"/>
      <c r="U239" s="12"/>
      <c r="V239" s="44"/>
      <c r="W239" s="49" t="s">
        <v>147</v>
      </c>
      <c r="X239" s="44"/>
      <c r="Y239" s="45"/>
      <c r="Z239" s="100"/>
      <c r="AA239" s="45"/>
    </row>
    <row r="240" spans="1:27" ht="17.100000000000001" customHeight="1">
      <c r="A240" s="49"/>
      <c r="B240" s="49">
        <v>12410</v>
      </c>
      <c r="C240" s="49" t="s">
        <v>129</v>
      </c>
      <c r="D240" s="49" t="s">
        <v>135</v>
      </c>
      <c r="E240" s="49">
        <v>7.6370884624000004</v>
      </c>
      <c r="F240" s="103">
        <v>7.71</v>
      </c>
      <c r="G240" s="103">
        <v>0</v>
      </c>
      <c r="H240" s="49"/>
      <c r="I240" s="49"/>
      <c r="J240" s="44"/>
      <c r="K240" s="44"/>
      <c r="L240" s="44"/>
      <c r="M240" s="44"/>
      <c r="N240" s="44" t="e">
        <f>(Table2[[#This Row],[Crest_Elevation]]-Table2[[#This Row],[Toe_Elevation]])/(Table2[[#This Row],[Crest Elevation X]]-Table2[[#This Row],[Toe Elevation X ]])</f>
        <v>#DIV/0!</v>
      </c>
      <c r="O240" s="44"/>
      <c r="P240" s="44"/>
      <c r="Q240" s="44"/>
      <c r="R240" s="44"/>
      <c r="S240" s="44"/>
      <c r="T240" s="44"/>
      <c r="U240" s="12"/>
      <c r="V240" s="44"/>
      <c r="W240" s="49" t="s">
        <v>147</v>
      </c>
      <c r="X240" s="44"/>
      <c r="Y240" s="45"/>
      <c r="Z240" s="100"/>
      <c r="AA240" s="45"/>
    </row>
    <row r="241" spans="1:27" ht="17.100000000000001" customHeight="1">
      <c r="A241" s="49"/>
      <c r="B241" s="49">
        <v>12420</v>
      </c>
      <c r="C241" s="49" t="s">
        <v>129</v>
      </c>
      <c r="D241" s="49" t="s">
        <v>135</v>
      </c>
      <c r="E241" s="49">
        <v>7.7067118052900003</v>
      </c>
      <c r="F241" s="103">
        <v>7.67</v>
      </c>
      <c r="G241" s="103">
        <v>0</v>
      </c>
      <c r="H241" s="49"/>
      <c r="I241" s="49"/>
      <c r="J241" s="44"/>
      <c r="K241" s="44"/>
      <c r="L241" s="44"/>
      <c r="M241" s="44"/>
      <c r="N241" s="44" t="e">
        <f>(Table2[[#This Row],[Crest_Elevation]]-Table2[[#This Row],[Toe_Elevation]])/(Table2[[#This Row],[Crest Elevation X]]-Table2[[#This Row],[Toe Elevation X ]])</f>
        <v>#DIV/0!</v>
      </c>
      <c r="O241" s="44"/>
      <c r="P241" s="44"/>
      <c r="Q241" s="44"/>
      <c r="R241" s="44"/>
      <c r="S241" s="44"/>
      <c r="T241" s="44"/>
      <c r="U241" s="12"/>
      <c r="V241" s="44"/>
      <c r="W241" s="49" t="s">
        <v>147</v>
      </c>
      <c r="X241" s="44"/>
      <c r="Y241" s="45"/>
      <c r="Z241" s="100"/>
      <c r="AA241" s="45"/>
    </row>
    <row r="242" spans="1:27" ht="17.100000000000001" customHeight="1">
      <c r="A242" s="49"/>
      <c r="B242" s="49">
        <v>12430</v>
      </c>
      <c r="C242" s="49" t="s">
        <v>129</v>
      </c>
      <c r="D242" s="49" t="s">
        <v>135</v>
      </c>
      <c r="E242" s="49">
        <v>7.7381840450699997</v>
      </c>
      <c r="F242" s="103">
        <v>7.72</v>
      </c>
      <c r="G242" s="103">
        <v>0</v>
      </c>
      <c r="H242" s="49"/>
      <c r="I242" s="49"/>
      <c r="J242" s="44"/>
      <c r="K242" s="44"/>
      <c r="L242" s="44"/>
      <c r="M242" s="44"/>
      <c r="N242" s="44" t="e">
        <f>(Table2[[#This Row],[Crest_Elevation]]-Table2[[#This Row],[Toe_Elevation]])/(Table2[[#This Row],[Crest Elevation X]]-Table2[[#This Row],[Toe Elevation X ]])</f>
        <v>#DIV/0!</v>
      </c>
      <c r="O242" s="44"/>
      <c r="P242" s="44"/>
      <c r="Q242" s="44"/>
      <c r="R242" s="44"/>
      <c r="S242" s="44"/>
      <c r="T242" s="44"/>
      <c r="U242" s="12"/>
      <c r="V242" s="44"/>
      <c r="W242" s="49" t="s">
        <v>147</v>
      </c>
      <c r="X242" s="44"/>
      <c r="Y242" s="45"/>
      <c r="Z242" s="100"/>
      <c r="AA242" s="45"/>
    </row>
    <row r="243" spans="1:27" ht="17.100000000000001" customHeight="1">
      <c r="A243" s="49">
        <v>94</v>
      </c>
      <c r="B243" s="49">
        <v>12440</v>
      </c>
      <c r="C243" s="49" t="s">
        <v>129</v>
      </c>
      <c r="D243" s="49" t="s">
        <v>135</v>
      </c>
      <c r="E243" s="49">
        <v>7.9744499521899996</v>
      </c>
      <c r="F243" s="103">
        <v>7.93</v>
      </c>
      <c r="G243" s="103">
        <v>0</v>
      </c>
      <c r="H243" s="49"/>
      <c r="I243" s="49"/>
      <c r="J243" s="44"/>
      <c r="K243" s="44"/>
      <c r="L243" s="44"/>
      <c r="M243" s="44"/>
      <c r="N243" s="44" t="e">
        <f>(Table2[[#This Row],[Crest_Elevation]]-Table2[[#This Row],[Toe_Elevation]])/(Table2[[#This Row],[Crest Elevation X]]-Table2[[#This Row],[Toe Elevation X ]])</f>
        <v>#DIV/0!</v>
      </c>
      <c r="O243" s="44"/>
      <c r="P243" s="44"/>
      <c r="Q243" s="44"/>
      <c r="R243" s="44"/>
      <c r="S243" s="44"/>
      <c r="T243" s="44"/>
      <c r="U243" s="12"/>
      <c r="V243" s="44"/>
      <c r="W243" s="49" t="s">
        <v>144</v>
      </c>
      <c r="X243" s="44"/>
      <c r="Y243" s="45"/>
      <c r="Z243" s="100"/>
      <c r="AA243" s="45"/>
    </row>
    <row r="244" spans="1:27" ht="17.100000000000001" customHeight="1">
      <c r="A244" s="49">
        <v>95</v>
      </c>
      <c r="B244" s="49">
        <v>12460</v>
      </c>
      <c r="C244" s="49" t="s">
        <v>129</v>
      </c>
      <c r="D244" s="49" t="s">
        <v>135</v>
      </c>
      <c r="E244" s="49">
        <v>6.6895211808899999</v>
      </c>
      <c r="F244" s="103">
        <v>6.67</v>
      </c>
      <c r="G244" s="103">
        <v>0</v>
      </c>
      <c r="H244" s="49"/>
      <c r="I244" s="49"/>
      <c r="J244" s="44"/>
      <c r="K244" s="44"/>
      <c r="L244" s="44"/>
      <c r="M244" s="44"/>
      <c r="N244" s="44" t="e">
        <f>(Table2[[#This Row],[Crest_Elevation]]-Table2[[#This Row],[Toe_Elevation]])/(Table2[[#This Row],[Crest Elevation X]]-Table2[[#This Row],[Toe Elevation X ]])</f>
        <v>#DIV/0!</v>
      </c>
      <c r="O244" s="44"/>
      <c r="P244" s="44"/>
      <c r="Q244" s="44"/>
      <c r="R244" s="44"/>
      <c r="S244" s="44"/>
      <c r="T244" s="44"/>
      <c r="U244" s="12"/>
      <c r="V244" s="44"/>
      <c r="W244" s="49" t="s">
        <v>146</v>
      </c>
      <c r="X244" s="44"/>
      <c r="Y244" s="46"/>
      <c r="Z244" s="100"/>
      <c r="AA244" s="45"/>
    </row>
    <row r="245" spans="1:27" ht="17.100000000000001" customHeight="1">
      <c r="A245" s="49">
        <v>96</v>
      </c>
      <c r="B245" s="49">
        <v>12470</v>
      </c>
      <c r="C245" s="49" t="s">
        <v>129</v>
      </c>
      <c r="D245" s="49" t="s">
        <v>135</v>
      </c>
      <c r="E245" s="49">
        <v>6.6993603993499997</v>
      </c>
      <c r="F245" s="103">
        <v>6.68</v>
      </c>
      <c r="G245" s="103">
        <v>0</v>
      </c>
      <c r="H245" s="49"/>
      <c r="I245" s="49"/>
      <c r="J245" s="44"/>
      <c r="K245" s="44"/>
      <c r="L245" s="44"/>
      <c r="M245" s="44"/>
      <c r="N245" s="44" t="e">
        <f>(Table2[[#This Row],[Crest_Elevation]]-Table2[[#This Row],[Toe_Elevation]])/(Table2[[#This Row],[Crest Elevation X]]-Table2[[#This Row],[Toe Elevation X ]])</f>
        <v>#DIV/0!</v>
      </c>
      <c r="O245" s="44"/>
      <c r="P245" s="44"/>
      <c r="Q245" s="44"/>
      <c r="R245" s="44"/>
      <c r="S245" s="44"/>
      <c r="T245" s="44"/>
      <c r="U245" s="12"/>
      <c r="V245" s="44"/>
      <c r="W245" s="49" t="s">
        <v>146</v>
      </c>
      <c r="X245" s="44"/>
      <c r="Y245" s="45"/>
      <c r="Z245" s="100"/>
      <c r="AA245" s="45"/>
    </row>
    <row r="246" spans="1:27" ht="17.100000000000001" customHeight="1">
      <c r="A246" s="49"/>
      <c r="B246" s="49">
        <v>12471</v>
      </c>
      <c r="C246" s="49" t="s">
        <v>129</v>
      </c>
      <c r="D246" s="49" t="s">
        <v>135</v>
      </c>
      <c r="E246" s="49">
        <v>6.8050900012</v>
      </c>
      <c r="F246" s="103">
        <v>6.75</v>
      </c>
      <c r="G246" s="103">
        <v>0</v>
      </c>
      <c r="H246" s="49"/>
      <c r="I246" s="49"/>
      <c r="J246" s="44"/>
      <c r="K246" s="44"/>
      <c r="L246" s="44"/>
      <c r="M246" s="44"/>
      <c r="N246" s="44" t="e">
        <f>(Table2[[#This Row],[Crest_Elevation]]-Table2[[#This Row],[Toe_Elevation]])/(Table2[[#This Row],[Crest Elevation X]]-Table2[[#This Row],[Toe Elevation X ]])</f>
        <v>#DIV/0!</v>
      </c>
      <c r="O246" s="44"/>
      <c r="P246" s="44"/>
      <c r="Q246" s="44"/>
      <c r="R246" s="44"/>
      <c r="S246" s="44"/>
      <c r="T246" s="44"/>
      <c r="U246" s="12"/>
      <c r="V246" s="44"/>
      <c r="W246" s="49" t="s">
        <v>147</v>
      </c>
      <c r="X246" s="44"/>
      <c r="Y246" s="45"/>
      <c r="Z246" s="100"/>
      <c r="AA246" s="45"/>
    </row>
    <row r="247" spans="1:27" ht="17.100000000000001" customHeight="1">
      <c r="A247" s="49"/>
      <c r="B247" s="49">
        <v>12480</v>
      </c>
      <c r="C247" s="49" t="s">
        <v>129</v>
      </c>
      <c r="D247" s="49" t="s">
        <v>135</v>
      </c>
      <c r="E247" s="49">
        <v>6.8136031854799999</v>
      </c>
      <c r="F247" s="103">
        <v>6.85</v>
      </c>
      <c r="G247" s="103">
        <v>0</v>
      </c>
      <c r="H247" s="49"/>
      <c r="I247" s="49"/>
      <c r="J247" s="44"/>
      <c r="K247" s="44"/>
      <c r="L247" s="44"/>
      <c r="M247" s="44"/>
      <c r="N247" s="44" t="e">
        <f>(Table2[[#This Row],[Crest_Elevation]]-Table2[[#This Row],[Toe_Elevation]])/(Table2[[#This Row],[Crest Elevation X]]-Table2[[#This Row],[Toe Elevation X ]])</f>
        <v>#DIV/0!</v>
      </c>
      <c r="O247" s="44"/>
      <c r="P247" s="44"/>
      <c r="Q247" s="44"/>
      <c r="R247" s="44"/>
      <c r="S247" s="44"/>
      <c r="T247" s="44"/>
      <c r="U247" s="12"/>
      <c r="V247" s="44"/>
      <c r="W247" s="49" t="s">
        <v>147</v>
      </c>
      <c r="X247" s="44"/>
      <c r="Y247" s="45"/>
      <c r="Z247" s="100"/>
      <c r="AA247" s="45"/>
    </row>
    <row r="248" spans="1:27" ht="17.100000000000001" customHeight="1">
      <c r="A248" s="49">
        <v>97</v>
      </c>
      <c r="B248" s="49">
        <v>12490</v>
      </c>
      <c r="C248" s="49" t="s">
        <v>129</v>
      </c>
      <c r="D248" s="49" t="s">
        <v>135</v>
      </c>
      <c r="E248" s="49">
        <v>6.7604684286800003</v>
      </c>
      <c r="F248" s="103">
        <v>6.8</v>
      </c>
      <c r="G248" s="103">
        <v>0</v>
      </c>
      <c r="H248" s="49"/>
      <c r="I248" s="49"/>
      <c r="J248" s="44"/>
      <c r="K248" s="44"/>
      <c r="L248" s="44"/>
      <c r="M248" s="44"/>
      <c r="N248" s="44" t="e">
        <f>(Table2[[#This Row],[Crest_Elevation]]-Table2[[#This Row],[Toe_Elevation]])/(Table2[[#This Row],[Crest Elevation X]]-Table2[[#This Row],[Toe Elevation X ]])</f>
        <v>#DIV/0!</v>
      </c>
      <c r="O248" s="44"/>
      <c r="P248" s="44"/>
      <c r="Q248" s="44"/>
      <c r="R248" s="44"/>
      <c r="S248" s="44"/>
      <c r="T248" s="44"/>
      <c r="U248" s="12"/>
      <c r="V248" s="44"/>
      <c r="W248" s="49" t="s">
        <v>147</v>
      </c>
      <c r="X248" s="44"/>
      <c r="Y248" s="45"/>
      <c r="Z248" s="100"/>
      <c r="AA248" s="45"/>
    </row>
    <row r="249" spans="1:27" ht="17.100000000000001" customHeight="1">
      <c r="A249" s="49"/>
      <c r="B249" s="49">
        <v>12500</v>
      </c>
      <c r="C249" s="49" t="s">
        <v>129</v>
      </c>
      <c r="D249" s="49" t="s">
        <v>135</v>
      </c>
      <c r="E249" s="49">
        <v>6.7499008361800001</v>
      </c>
      <c r="F249" s="103">
        <v>6.8</v>
      </c>
      <c r="G249" s="103">
        <v>0</v>
      </c>
      <c r="H249" s="49"/>
      <c r="I249" s="49"/>
      <c r="J249" s="44"/>
      <c r="K249" s="44"/>
      <c r="L249" s="44"/>
      <c r="M249" s="44"/>
      <c r="N249" s="44" t="e">
        <f>(Table2[[#This Row],[Crest_Elevation]]-Table2[[#This Row],[Toe_Elevation]])/(Table2[[#This Row],[Crest Elevation X]]-Table2[[#This Row],[Toe Elevation X ]])</f>
        <v>#DIV/0!</v>
      </c>
      <c r="O249" s="44"/>
      <c r="P249" s="44"/>
      <c r="Q249" s="44"/>
      <c r="R249" s="44"/>
      <c r="S249" s="44"/>
      <c r="T249" s="44"/>
      <c r="U249" s="12"/>
      <c r="V249" s="44"/>
      <c r="W249" s="49" t="s">
        <v>147</v>
      </c>
      <c r="X249" s="44"/>
      <c r="Y249" s="45"/>
      <c r="Z249" s="100"/>
      <c r="AA249" s="45"/>
    </row>
    <row r="250" spans="1:27" ht="17.100000000000001" customHeight="1">
      <c r="A250" s="49">
        <v>98</v>
      </c>
      <c r="B250" s="49">
        <v>12510</v>
      </c>
      <c r="C250" s="49" t="s">
        <v>129</v>
      </c>
      <c r="D250" s="49" t="s">
        <v>135</v>
      </c>
      <c r="E250" s="49">
        <v>6.8038341127899997</v>
      </c>
      <c r="F250" s="103">
        <v>6.77</v>
      </c>
      <c r="G250" s="103">
        <v>0</v>
      </c>
      <c r="H250" s="49"/>
      <c r="I250" s="49"/>
      <c r="J250" s="44"/>
      <c r="K250" s="44"/>
      <c r="L250" s="44"/>
      <c r="M250" s="44"/>
      <c r="N250" s="44" t="e">
        <f>(Table2[[#This Row],[Crest_Elevation]]-Table2[[#This Row],[Toe_Elevation]])/(Table2[[#This Row],[Crest Elevation X]]-Table2[[#This Row],[Toe Elevation X ]])</f>
        <v>#DIV/0!</v>
      </c>
      <c r="O250" s="44"/>
      <c r="P250" s="44"/>
      <c r="Q250" s="44"/>
      <c r="R250" s="44"/>
      <c r="S250" s="44"/>
      <c r="T250" s="44"/>
      <c r="U250" s="12"/>
      <c r="V250" s="44"/>
      <c r="W250" s="49" t="s">
        <v>147</v>
      </c>
      <c r="X250" s="44"/>
      <c r="Y250" s="45"/>
      <c r="Z250" s="100"/>
      <c r="AA250" s="45"/>
    </row>
    <row r="251" spans="1:27" ht="17.100000000000001" customHeight="1">
      <c r="A251" s="49"/>
      <c r="B251" s="49">
        <v>12520</v>
      </c>
      <c r="C251" s="49" t="s">
        <v>129</v>
      </c>
      <c r="D251" s="49" t="s">
        <v>135</v>
      </c>
      <c r="E251" s="49">
        <v>6.8977836878099996</v>
      </c>
      <c r="F251" s="103">
        <v>6.88</v>
      </c>
      <c r="G251" s="103">
        <v>0</v>
      </c>
      <c r="H251" s="49"/>
      <c r="I251" s="49"/>
      <c r="J251" s="44"/>
      <c r="K251" s="44"/>
      <c r="L251" s="44"/>
      <c r="M251" s="44"/>
      <c r="N251" s="44" t="e">
        <f>(Table2[[#This Row],[Crest_Elevation]]-Table2[[#This Row],[Toe_Elevation]])/(Table2[[#This Row],[Crest Elevation X]]-Table2[[#This Row],[Toe Elevation X ]])</f>
        <v>#DIV/0!</v>
      </c>
      <c r="O251" s="44"/>
      <c r="P251" s="44"/>
      <c r="Q251" s="44"/>
      <c r="R251" s="44"/>
      <c r="S251" s="44"/>
      <c r="T251" s="44"/>
      <c r="U251" s="12"/>
      <c r="V251" s="44"/>
      <c r="W251" s="49" t="s">
        <v>147</v>
      </c>
      <c r="X251" s="44"/>
      <c r="Y251" s="45"/>
      <c r="Z251" s="100"/>
      <c r="AA251" s="45"/>
    </row>
    <row r="252" spans="1:27" ht="17.100000000000001" customHeight="1">
      <c r="A252" s="49">
        <v>99</v>
      </c>
      <c r="B252" s="49">
        <v>12530</v>
      </c>
      <c r="C252" s="49" t="s">
        <v>129</v>
      </c>
      <c r="D252" s="49" t="s">
        <v>135</v>
      </c>
      <c r="E252" s="49">
        <v>6.92473186457</v>
      </c>
      <c r="F252" s="103">
        <v>6.9</v>
      </c>
      <c r="G252" s="103">
        <v>0</v>
      </c>
      <c r="H252" s="49"/>
      <c r="I252" s="49"/>
      <c r="J252" s="44"/>
      <c r="K252" s="44"/>
      <c r="L252" s="44"/>
      <c r="M252" s="44"/>
      <c r="N252" s="44" t="e">
        <f>(Table2[[#This Row],[Crest_Elevation]]-Table2[[#This Row],[Toe_Elevation]])/(Table2[[#This Row],[Crest Elevation X]]-Table2[[#This Row],[Toe Elevation X ]])</f>
        <v>#DIV/0!</v>
      </c>
      <c r="O252" s="44"/>
      <c r="P252" s="44"/>
      <c r="Q252" s="44"/>
      <c r="R252" s="44"/>
      <c r="S252" s="44"/>
      <c r="T252" s="44"/>
      <c r="U252" s="12"/>
      <c r="V252" s="44"/>
      <c r="W252" s="49" t="s">
        <v>147</v>
      </c>
      <c r="X252" s="44"/>
      <c r="Y252" s="46"/>
      <c r="Z252" s="100"/>
      <c r="AA252" s="45"/>
    </row>
    <row r="253" spans="1:27" ht="17.100000000000001" customHeight="1">
      <c r="A253" s="49">
        <v>100</v>
      </c>
      <c r="B253" s="49">
        <v>12540</v>
      </c>
      <c r="C253" s="49" t="s">
        <v>129</v>
      </c>
      <c r="D253" s="49" t="s">
        <v>135</v>
      </c>
      <c r="E253" s="49">
        <v>7.0290708181100001</v>
      </c>
      <c r="F253" s="103">
        <v>6.98</v>
      </c>
      <c r="G253" s="103">
        <v>0</v>
      </c>
      <c r="H253" s="49"/>
      <c r="I253" s="49"/>
      <c r="J253" s="44"/>
      <c r="K253" s="44"/>
      <c r="L253" s="44"/>
      <c r="M253" s="44"/>
      <c r="N253" s="44" t="e">
        <f>(Table2[[#This Row],[Crest_Elevation]]-Table2[[#This Row],[Toe_Elevation]])/(Table2[[#This Row],[Crest Elevation X]]-Table2[[#This Row],[Toe Elevation X ]])</f>
        <v>#DIV/0!</v>
      </c>
      <c r="O253" s="44"/>
      <c r="P253" s="44"/>
      <c r="Q253" s="44"/>
      <c r="R253" s="44"/>
      <c r="S253" s="44"/>
      <c r="T253" s="44"/>
      <c r="U253" s="12"/>
      <c r="V253" s="44"/>
      <c r="W253" s="49" t="s">
        <v>147</v>
      </c>
      <c r="X253" s="44"/>
      <c r="Y253" s="46"/>
      <c r="Z253" s="100"/>
      <c r="AA253" s="45"/>
    </row>
    <row r="254" spans="1:27" ht="17.100000000000001" customHeight="1">
      <c r="A254" s="49">
        <v>101</v>
      </c>
      <c r="B254" s="49">
        <v>12550</v>
      </c>
      <c r="C254" s="49" t="s">
        <v>129</v>
      </c>
      <c r="D254" s="49" t="s">
        <v>135</v>
      </c>
      <c r="E254" s="49">
        <v>7.1828683715299997</v>
      </c>
      <c r="F254" s="103">
        <v>7.25</v>
      </c>
      <c r="G254" s="103">
        <v>0</v>
      </c>
      <c r="H254" s="49"/>
      <c r="I254" s="49"/>
      <c r="J254" s="44"/>
      <c r="K254" s="44"/>
      <c r="L254" s="44"/>
      <c r="M254" s="44"/>
      <c r="N254" s="44" t="e">
        <f>(Table2[[#This Row],[Crest_Elevation]]-Table2[[#This Row],[Toe_Elevation]])/(Table2[[#This Row],[Crest Elevation X]]-Table2[[#This Row],[Toe Elevation X ]])</f>
        <v>#DIV/0!</v>
      </c>
      <c r="O254" s="44"/>
      <c r="P254" s="44"/>
      <c r="Q254" s="44"/>
      <c r="R254" s="44"/>
      <c r="S254" s="44"/>
      <c r="T254" s="44"/>
      <c r="U254" s="12"/>
      <c r="V254" s="44"/>
      <c r="W254" s="49" t="s">
        <v>147</v>
      </c>
      <c r="X254" s="46"/>
      <c r="Y254" s="46"/>
      <c r="Z254" s="100"/>
      <c r="AA254" s="45"/>
    </row>
    <row r="255" spans="1:27" ht="17.100000000000001" customHeight="1">
      <c r="A255" s="49"/>
      <c r="B255" s="49">
        <v>12560</v>
      </c>
      <c r="C255" s="49" t="s">
        <v>129</v>
      </c>
      <c r="D255" s="49" t="s">
        <v>135</v>
      </c>
      <c r="E255" s="49">
        <v>7.1694793386400004</v>
      </c>
      <c r="F255" s="103">
        <v>7.42</v>
      </c>
      <c r="G255" s="103">
        <v>0</v>
      </c>
      <c r="H255" s="49"/>
      <c r="I255" s="49"/>
      <c r="J255" s="44"/>
      <c r="K255" s="44"/>
      <c r="L255" s="44"/>
      <c r="M255" s="44"/>
      <c r="N255" s="44" t="e">
        <f>(Table2[[#This Row],[Crest_Elevation]]-Table2[[#This Row],[Toe_Elevation]])/(Table2[[#This Row],[Crest Elevation X]]-Table2[[#This Row],[Toe Elevation X ]])</f>
        <v>#DIV/0!</v>
      </c>
      <c r="O255" s="44"/>
      <c r="P255" s="44"/>
      <c r="Q255" s="44"/>
      <c r="R255" s="44"/>
      <c r="S255" s="44"/>
      <c r="T255" s="44"/>
      <c r="U255" s="12"/>
      <c r="V255" s="44"/>
      <c r="W255" s="49" t="s">
        <v>144</v>
      </c>
      <c r="X255" s="44"/>
      <c r="Y255" s="45"/>
      <c r="Z255" s="100"/>
      <c r="AA255" s="45"/>
    </row>
    <row r="256" spans="1:27" ht="17.100000000000001" customHeight="1">
      <c r="A256" s="49">
        <v>102</v>
      </c>
      <c r="B256" s="49">
        <v>12570</v>
      </c>
      <c r="C256" s="49" t="s">
        <v>129</v>
      </c>
      <c r="D256" s="49" t="s">
        <v>135</v>
      </c>
      <c r="E256" s="49">
        <v>7.2260648010299997</v>
      </c>
      <c r="F256" s="103">
        <v>7.32</v>
      </c>
      <c r="G256" s="103">
        <v>0</v>
      </c>
      <c r="H256" s="49"/>
      <c r="I256" s="49"/>
      <c r="J256" s="44"/>
      <c r="K256" s="44"/>
      <c r="L256" s="44"/>
      <c r="M256" s="44"/>
      <c r="N256" s="44" t="e">
        <f>(Table2[[#This Row],[Crest_Elevation]]-Table2[[#This Row],[Toe_Elevation]])/(Table2[[#This Row],[Crest Elevation X]]-Table2[[#This Row],[Toe Elevation X ]])</f>
        <v>#DIV/0!</v>
      </c>
      <c r="O256" s="44"/>
      <c r="P256" s="44"/>
      <c r="Q256" s="44"/>
      <c r="R256" s="44"/>
      <c r="S256" s="44"/>
      <c r="T256" s="44"/>
      <c r="U256" s="12"/>
      <c r="V256" s="44"/>
      <c r="W256" s="49" t="s">
        <v>144</v>
      </c>
      <c r="X256" s="44"/>
      <c r="Y256" s="45"/>
      <c r="Z256" s="100"/>
      <c r="AA256" s="45"/>
    </row>
    <row r="257" spans="1:27" ht="17.100000000000001" customHeight="1">
      <c r="A257" s="49"/>
      <c r="B257" s="49">
        <v>12580</v>
      </c>
      <c r="C257" s="49" t="s">
        <v>129</v>
      </c>
      <c r="D257" s="49" t="s">
        <v>135</v>
      </c>
      <c r="E257" s="49">
        <v>7.1617604303800002</v>
      </c>
      <c r="F257" s="103">
        <v>7.36</v>
      </c>
      <c r="G257" s="103">
        <v>0</v>
      </c>
      <c r="H257" s="49"/>
      <c r="I257" s="49"/>
      <c r="J257" s="44"/>
      <c r="K257" s="44"/>
      <c r="L257" s="44"/>
      <c r="M257" s="44"/>
      <c r="N257" s="44" t="e">
        <f>(Table2[[#This Row],[Crest_Elevation]]-Table2[[#This Row],[Toe_Elevation]])/(Table2[[#This Row],[Crest Elevation X]]-Table2[[#This Row],[Toe Elevation X ]])</f>
        <v>#DIV/0!</v>
      </c>
      <c r="O257" s="44"/>
      <c r="P257" s="44"/>
      <c r="Q257" s="44"/>
      <c r="R257" s="44"/>
      <c r="S257" s="44"/>
      <c r="T257" s="44"/>
      <c r="U257" s="12"/>
      <c r="V257" s="44"/>
      <c r="W257" s="49" t="s">
        <v>144</v>
      </c>
      <c r="X257" s="44"/>
      <c r="Y257" s="45"/>
      <c r="Z257" s="100"/>
      <c r="AA257" s="45"/>
    </row>
    <row r="258" spans="1:27" ht="17.100000000000001" customHeight="1">
      <c r="A258" s="49">
        <v>103</v>
      </c>
      <c r="B258" s="49">
        <v>12590</v>
      </c>
      <c r="C258" s="49" t="s">
        <v>129</v>
      </c>
      <c r="D258" s="49" t="s">
        <v>135</v>
      </c>
      <c r="E258" s="49">
        <v>7.1386286553399998</v>
      </c>
      <c r="F258" s="103">
        <v>7.32</v>
      </c>
      <c r="G258" s="103">
        <v>0</v>
      </c>
      <c r="H258" s="49"/>
      <c r="I258" s="49"/>
      <c r="J258" s="44"/>
      <c r="K258" s="44"/>
      <c r="L258" s="44"/>
      <c r="M258" s="44"/>
      <c r="N258" s="44" t="e">
        <f>(Table2[[#This Row],[Crest_Elevation]]-Table2[[#This Row],[Toe_Elevation]])/(Table2[[#This Row],[Crest Elevation X]]-Table2[[#This Row],[Toe Elevation X ]])</f>
        <v>#DIV/0!</v>
      </c>
      <c r="O258" s="44"/>
      <c r="P258" s="44"/>
      <c r="Q258" s="44"/>
      <c r="R258" s="44"/>
      <c r="S258" s="44"/>
      <c r="T258" s="44"/>
      <c r="U258" s="12"/>
      <c r="V258" s="44"/>
      <c r="W258" s="49" t="s">
        <v>144</v>
      </c>
      <c r="X258" s="44"/>
      <c r="Y258" s="45"/>
      <c r="Z258" s="100"/>
      <c r="AA258" s="45"/>
    </row>
    <row r="259" spans="1:27" ht="17.100000000000001" customHeight="1">
      <c r="A259" s="49"/>
      <c r="B259" s="49">
        <v>12600</v>
      </c>
      <c r="C259" s="49" t="s">
        <v>129</v>
      </c>
      <c r="D259" s="49" t="s">
        <v>135</v>
      </c>
      <c r="E259" s="49">
        <v>7.1897551092300001</v>
      </c>
      <c r="F259" s="103">
        <v>7.25</v>
      </c>
      <c r="G259" s="103">
        <v>0</v>
      </c>
      <c r="H259" s="49"/>
      <c r="I259" s="49"/>
      <c r="J259" s="44"/>
      <c r="K259" s="44"/>
      <c r="L259" s="44"/>
      <c r="M259" s="44"/>
      <c r="N259" s="44" t="e">
        <f>(Table2[[#This Row],[Crest_Elevation]]-Table2[[#This Row],[Toe_Elevation]])/(Table2[[#This Row],[Crest Elevation X]]-Table2[[#This Row],[Toe Elevation X ]])</f>
        <v>#DIV/0!</v>
      </c>
      <c r="O259" s="44"/>
      <c r="P259" s="44"/>
      <c r="Q259" s="44"/>
      <c r="R259" s="44"/>
      <c r="S259" s="44"/>
      <c r="T259" s="44"/>
      <c r="U259" s="12"/>
      <c r="V259" s="44"/>
      <c r="W259" s="49" t="s">
        <v>147</v>
      </c>
      <c r="X259" s="44"/>
      <c r="Y259" s="45"/>
      <c r="Z259" s="100"/>
      <c r="AA259" s="45"/>
    </row>
    <row r="260" spans="1:27" ht="17.100000000000001" customHeight="1">
      <c r="A260" s="49">
        <v>104</v>
      </c>
      <c r="B260" s="49">
        <v>12610</v>
      </c>
      <c r="C260" s="49" t="s">
        <v>129</v>
      </c>
      <c r="D260" s="49" t="s">
        <v>135</v>
      </c>
      <c r="E260" s="49">
        <v>7.1085282586999998</v>
      </c>
      <c r="F260" s="103">
        <v>7.13</v>
      </c>
      <c r="G260" s="103">
        <v>0</v>
      </c>
      <c r="H260" s="49"/>
      <c r="I260" s="49"/>
      <c r="J260" s="44"/>
      <c r="K260" s="44"/>
      <c r="L260" s="44"/>
      <c r="M260" s="44"/>
      <c r="N260" s="44" t="e">
        <f>(Table2[[#This Row],[Crest_Elevation]]-Table2[[#This Row],[Toe_Elevation]])/(Table2[[#This Row],[Crest Elevation X]]-Table2[[#This Row],[Toe Elevation X ]])</f>
        <v>#DIV/0!</v>
      </c>
      <c r="O260" s="44"/>
      <c r="P260" s="44"/>
      <c r="Q260" s="44"/>
      <c r="R260" s="44"/>
      <c r="S260" s="44"/>
      <c r="T260" s="44"/>
      <c r="U260" s="12"/>
      <c r="V260" s="44"/>
      <c r="W260" s="49" t="s">
        <v>147</v>
      </c>
      <c r="X260" s="44"/>
      <c r="Y260" s="45"/>
      <c r="Z260" s="100"/>
      <c r="AA260" s="60"/>
    </row>
    <row r="261" spans="1:27" ht="17.100000000000001" customHeight="1">
      <c r="A261" s="49"/>
      <c r="B261" s="49">
        <v>12620</v>
      </c>
      <c r="C261" s="49" t="s">
        <v>129</v>
      </c>
      <c r="D261" s="49" t="s">
        <v>135</v>
      </c>
      <c r="E261" s="49">
        <v>7.0656977669099996</v>
      </c>
      <c r="F261" s="103">
        <v>7.06</v>
      </c>
      <c r="G261" s="103">
        <v>0</v>
      </c>
      <c r="H261" s="49"/>
      <c r="I261" s="49"/>
      <c r="J261" s="12"/>
      <c r="K261" s="12"/>
      <c r="L261" s="12"/>
      <c r="M261" s="12"/>
      <c r="N261" s="12" t="e">
        <f>(Table2[[#This Row],[Crest_Elevation]]-Table2[[#This Row],[Toe_Elevation]])/(Table2[[#This Row],[Crest Elevation X]]-Table2[[#This Row],[Toe Elevation X ]])</f>
        <v>#DIV/0!</v>
      </c>
      <c r="O261" s="12"/>
      <c r="P261" s="12"/>
      <c r="Q261" s="12"/>
      <c r="R261" s="12"/>
      <c r="S261" s="12"/>
      <c r="T261" s="44"/>
      <c r="U261" s="12"/>
      <c r="V261" s="44"/>
      <c r="W261" s="49" t="s">
        <v>147</v>
      </c>
      <c r="X261" s="44"/>
      <c r="Y261" s="45"/>
      <c r="Z261" s="100"/>
      <c r="AA261" s="60"/>
    </row>
    <row r="262" spans="1:27" ht="17.100000000000001" customHeight="1">
      <c r="A262" s="49">
        <v>105</v>
      </c>
      <c r="B262" s="49">
        <v>12630</v>
      </c>
      <c r="C262" s="49" t="s">
        <v>129</v>
      </c>
      <c r="D262" s="49" t="s">
        <v>135</v>
      </c>
      <c r="E262" s="49">
        <v>6.93757728908</v>
      </c>
      <c r="F262" s="103">
        <v>7.03</v>
      </c>
      <c r="G262" s="103">
        <v>0</v>
      </c>
      <c r="H262" s="49"/>
      <c r="I262" s="49"/>
      <c r="J262" s="44"/>
      <c r="K262" s="44"/>
      <c r="L262" s="44"/>
      <c r="M262" s="44"/>
      <c r="N262" s="44" t="e">
        <f>(Table2[[#This Row],[Crest_Elevation]]-Table2[[#This Row],[Toe_Elevation]])/(Table2[[#This Row],[Crest Elevation X]]-Table2[[#This Row],[Toe Elevation X ]])</f>
        <v>#DIV/0!</v>
      </c>
      <c r="O262" s="44"/>
      <c r="P262" s="44"/>
      <c r="Q262" s="44"/>
      <c r="R262" s="44"/>
      <c r="S262" s="44"/>
      <c r="T262" s="44"/>
      <c r="U262" s="12"/>
      <c r="V262" s="44"/>
      <c r="W262" s="44" t="s">
        <v>147</v>
      </c>
      <c r="X262" s="44"/>
      <c r="Y262" s="46"/>
      <c r="Z262" s="100"/>
      <c r="AA262" s="60"/>
    </row>
    <row r="263" spans="1:27" ht="17.100000000000001" customHeight="1">
      <c r="A263" s="49"/>
      <c r="B263" s="49">
        <v>12640</v>
      </c>
      <c r="C263" s="49" t="s">
        <v>129</v>
      </c>
      <c r="D263" s="49" t="s">
        <v>135</v>
      </c>
      <c r="E263" s="49">
        <v>6.9648183287199998</v>
      </c>
      <c r="F263" s="103">
        <v>7.09</v>
      </c>
      <c r="G263" s="103">
        <v>0</v>
      </c>
      <c r="H263" s="49"/>
      <c r="I263" s="49"/>
      <c r="J263" s="44"/>
      <c r="K263" s="44"/>
      <c r="L263" s="44"/>
      <c r="M263" s="44"/>
      <c r="N263" s="44" t="e">
        <f>(Table2[[#This Row],[Crest_Elevation]]-Table2[[#This Row],[Toe_Elevation]])/(Table2[[#This Row],[Crest Elevation X]]-Table2[[#This Row],[Toe Elevation X ]])</f>
        <v>#DIV/0!</v>
      </c>
      <c r="O263" s="44"/>
      <c r="P263" s="44"/>
      <c r="Q263" s="44"/>
      <c r="R263" s="44"/>
      <c r="S263" s="44"/>
      <c r="T263" s="44"/>
      <c r="U263" s="12"/>
      <c r="V263" s="44"/>
      <c r="W263" s="44" t="s">
        <v>147</v>
      </c>
      <c r="X263" s="44"/>
      <c r="Y263" s="45"/>
      <c r="Z263" s="100"/>
      <c r="AA263" s="45"/>
    </row>
    <row r="264" spans="1:27" ht="17.100000000000001" customHeight="1">
      <c r="A264" s="49"/>
      <c r="B264" s="49">
        <v>12650</v>
      </c>
      <c r="C264" s="49" t="s">
        <v>129</v>
      </c>
      <c r="D264" s="49" t="s">
        <v>135</v>
      </c>
      <c r="E264" s="49">
        <v>6.9939985485099996</v>
      </c>
      <c r="F264" s="103">
        <v>7.06</v>
      </c>
      <c r="G264" s="103">
        <v>0</v>
      </c>
      <c r="H264" s="49"/>
      <c r="I264" s="49"/>
      <c r="J264" s="44"/>
      <c r="K264" s="44"/>
      <c r="L264" s="44"/>
      <c r="M264" s="44"/>
      <c r="N264" s="44" t="e">
        <f>(Table2[[#This Row],[Crest_Elevation]]-Table2[[#This Row],[Toe_Elevation]])/(Table2[[#This Row],[Crest Elevation X]]-Table2[[#This Row],[Toe Elevation X ]])</f>
        <v>#DIV/0!</v>
      </c>
      <c r="O264" s="44"/>
      <c r="P264" s="44"/>
      <c r="Q264" s="44"/>
      <c r="R264" s="44"/>
      <c r="S264" s="44"/>
      <c r="T264" s="44"/>
      <c r="U264" s="12"/>
      <c r="V264" s="44"/>
      <c r="W264" s="44" t="s">
        <v>147</v>
      </c>
      <c r="X264" s="44"/>
      <c r="Y264" s="45"/>
      <c r="Z264" s="100"/>
      <c r="AA264" s="60"/>
    </row>
    <row r="265" spans="1:27" ht="17.100000000000001" customHeight="1">
      <c r="A265" s="49">
        <v>106</v>
      </c>
      <c r="B265" s="49">
        <v>12660</v>
      </c>
      <c r="C265" s="49" t="s">
        <v>129</v>
      </c>
      <c r="D265" s="49" t="s">
        <v>135</v>
      </c>
      <c r="E265" s="49">
        <v>6.97015147734</v>
      </c>
      <c r="F265" s="103">
        <v>7.03</v>
      </c>
      <c r="G265" s="103">
        <v>0</v>
      </c>
      <c r="H265" s="49"/>
      <c r="I265" s="49"/>
      <c r="J265" s="44"/>
      <c r="K265" s="44"/>
      <c r="L265" s="44"/>
      <c r="M265" s="44"/>
      <c r="N265" s="44" t="e">
        <f>(Table2[[#This Row],[Crest_Elevation]]-Table2[[#This Row],[Toe_Elevation]])/(Table2[[#This Row],[Crest Elevation X]]-Table2[[#This Row],[Toe Elevation X ]])</f>
        <v>#DIV/0!</v>
      </c>
      <c r="O265" s="44"/>
      <c r="P265" s="44"/>
      <c r="Q265" s="44"/>
      <c r="R265" s="44"/>
      <c r="S265" s="44"/>
      <c r="T265" s="44"/>
      <c r="U265" s="12"/>
      <c r="V265" s="44"/>
      <c r="W265" s="44" t="s">
        <v>147</v>
      </c>
      <c r="X265" s="44"/>
      <c r="Y265" s="45"/>
      <c r="Z265" s="100"/>
      <c r="AA265" s="45"/>
    </row>
    <row r="266" spans="1:27" ht="17.100000000000001" customHeight="1">
      <c r="A266" s="49"/>
      <c r="B266" s="49">
        <v>12670</v>
      </c>
      <c r="C266" s="49" t="s">
        <v>129</v>
      </c>
      <c r="D266" s="49" t="s">
        <v>135</v>
      </c>
      <c r="E266" s="49">
        <v>6.9514013303600004</v>
      </c>
      <c r="F266" s="103">
        <v>7</v>
      </c>
      <c r="G266" s="103">
        <v>0</v>
      </c>
      <c r="H266" s="49"/>
      <c r="I266" s="49"/>
      <c r="J266" s="44"/>
      <c r="K266" s="44"/>
      <c r="L266" s="44"/>
      <c r="M266" s="44"/>
      <c r="N266" s="44" t="e">
        <f>(Table2[[#This Row],[Crest_Elevation]]-Table2[[#This Row],[Toe_Elevation]])/(Table2[[#This Row],[Crest Elevation X]]-Table2[[#This Row],[Toe Elevation X ]])</f>
        <v>#DIV/0!</v>
      </c>
      <c r="O266" s="44"/>
      <c r="P266" s="44"/>
      <c r="Q266" s="44"/>
      <c r="R266" s="44"/>
      <c r="S266" s="44"/>
      <c r="T266" s="44"/>
      <c r="U266" s="12"/>
      <c r="V266" s="44"/>
      <c r="W266" s="44" t="s">
        <v>147</v>
      </c>
      <c r="X266" s="44"/>
      <c r="Y266" s="45"/>
      <c r="Z266" s="100"/>
      <c r="AA266" s="60"/>
    </row>
    <row r="267" spans="1:27" ht="17.100000000000001" customHeight="1">
      <c r="A267" s="49"/>
      <c r="B267" s="49">
        <v>12680</v>
      </c>
      <c r="C267" s="49" t="s">
        <v>129</v>
      </c>
      <c r="D267" s="49" t="s">
        <v>135</v>
      </c>
      <c r="E267" s="49">
        <v>6.9378584114799997</v>
      </c>
      <c r="F267" s="103">
        <v>6.99</v>
      </c>
      <c r="G267" s="103">
        <v>0</v>
      </c>
      <c r="H267" s="49"/>
      <c r="I267" s="49"/>
      <c r="J267" s="44"/>
      <c r="K267" s="44"/>
      <c r="L267" s="44"/>
      <c r="M267" s="44"/>
      <c r="N267" s="44" t="e">
        <f>(Table2[[#This Row],[Crest_Elevation]]-Table2[[#This Row],[Toe_Elevation]])/(Table2[[#This Row],[Crest Elevation X]]-Table2[[#This Row],[Toe Elevation X ]])</f>
        <v>#DIV/0!</v>
      </c>
      <c r="O267" s="44"/>
      <c r="P267" s="44"/>
      <c r="Q267" s="44"/>
      <c r="R267" s="44"/>
      <c r="S267" s="44"/>
      <c r="T267" s="44"/>
      <c r="U267" s="12"/>
      <c r="V267" s="44"/>
      <c r="W267" s="44" t="s">
        <v>147</v>
      </c>
      <c r="X267" s="44"/>
      <c r="Y267" s="45"/>
      <c r="Z267" s="100"/>
      <c r="AA267" s="60"/>
    </row>
    <row r="268" spans="1:27" ht="17.100000000000001" customHeight="1">
      <c r="A268" s="49">
        <v>116</v>
      </c>
      <c r="B268" s="49">
        <v>12690</v>
      </c>
      <c r="C268" s="49" t="s">
        <v>129</v>
      </c>
      <c r="D268" s="49" t="s">
        <v>135</v>
      </c>
      <c r="E268" s="49">
        <v>6.9357040257099998</v>
      </c>
      <c r="F268" s="103">
        <v>6.97</v>
      </c>
      <c r="G268" s="103">
        <v>0</v>
      </c>
      <c r="H268" s="49"/>
      <c r="I268" s="49"/>
      <c r="J268" s="44"/>
      <c r="K268" s="44"/>
      <c r="L268" s="44"/>
      <c r="M268" s="44"/>
      <c r="N268" s="44" t="e">
        <f>(Table2[[#This Row],[Crest_Elevation]]-Table2[[#This Row],[Toe_Elevation]])/(Table2[[#This Row],[Crest Elevation X]]-Table2[[#This Row],[Toe Elevation X ]])</f>
        <v>#DIV/0!</v>
      </c>
      <c r="O268" s="44"/>
      <c r="P268" s="44"/>
      <c r="Q268" s="44"/>
      <c r="R268" s="44"/>
      <c r="S268" s="44"/>
      <c r="T268" s="44"/>
      <c r="U268" s="12"/>
      <c r="V268" s="44"/>
      <c r="W268" s="44" t="s">
        <v>147</v>
      </c>
      <c r="X268" s="44"/>
      <c r="Y268" s="45"/>
      <c r="Z268" s="100"/>
      <c r="AA268" s="45"/>
    </row>
    <row r="269" spans="1:27" ht="17.100000000000001" customHeight="1">
      <c r="A269" s="49">
        <v>107</v>
      </c>
      <c r="B269" s="49">
        <v>12700</v>
      </c>
      <c r="C269" s="49" t="s">
        <v>129</v>
      </c>
      <c r="D269" s="49" t="s">
        <v>135</v>
      </c>
      <c r="E269" s="49">
        <v>6.9013356483099999</v>
      </c>
      <c r="F269" s="103">
        <v>6.9</v>
      </c>
      <c r="G269" s="103">
        <v>0</v>
      </c>
      <c r="H269" s="49"/>
      <c r="I269" s="49"/>
      <c r="J269" s="44"/>
      <c r="K269" s="44"/>
      <c r="L269" s="44"/>
      <c r="M269" s="44"/>
      <c r="N269" s="44" t="e">
        <f>(Table2[[#This Row],[Crest_Elevation]]-Table2[[#This Row],[Toe_Elevation]])/(Table2[[#This Row],[Crest Elevation X]]-Table2[[#This Row],[Toe Elevation X ]])</f>
        <v>#DIV/0!</v>
      </c>
      <c r="O269" s="44"/>
      <c r="P269" s="44"/>
      <c r="Q269" s="44"/>
      <c r="R269" s="44"/>
      <c r="S269" s="44"/>
      <c r="T269" s="44"/>
      <c r="U269" s="12"/>
      <c r="V269" s="44"/>
      <c r="W269" s="44" t="s">
        <v>147</v>
      </c>
      <c r="X269" s="44"/>
      <c r="Y269" s="45"/>
      <c r="Z269" s="100"/>
      <c r="AA269" s="45"/>
    </row>
    <row r="270" spans="1:27" ht="17.100000000000001" customHeight="1">
      <c r="A270" s="49">
        <v>108</v>
      </c>
      <c r="B270" s="49">
        <v>12710</v>
      </c>
      <c r="C270" s="49" t="s">
        <v>129</v>
      </c>
      <c r="D270" s="49" t="s">
        <v>135</v>
      </c>
      <c r="E270" s="49">
        <v>6.8796600794399998</v>
      </c>
      <c r="F270" s="103">
        <v>6.94</v>
      </c>
      <c r="G270" s="103">
        <v>0</v>
      </c>
      <c r="H270" s="49"/>
      <c r="I270" s="49"/>
      <c r="J270" s="44"/>
      <c r="K270" s="44"/>
      <c r="L270" s="44"/>
      <c r="M270" s="44"/>
      <c r="N270" s="44" t="e">
        <f>(Table2[[#This Row],[Crest_Elevation]]-Table2[[#This Row],[Toe_Elevation]])/(Table2[[#This Row],[Crest Elevation X]]-Table2[[#This Row],[Toe Elevation X ]])</f>
        <v>#DIV/0!</v>
      </c>
      <c r="O270" s="44"/>
      <c r="P270" s="44"/>
      <c r="Q270" s="44"/>
      <c r="R270" s="44"/>
      <c r="S270" s="44"/>
      <c r="T270" s="44"/>
      <c r="U270" s="12"/>
      <c r="V270" s="44"/>
      <c r="W270" s="46" t="s">
        <v>147</v>
      </c>
      <c r="X270" s="46"/>
      <c r="Y270" s="45"/>
      <c r="Z270" s="100"/>
      <c r="AA270" s="60"/>
    </row>
    <row r="271" spans="1:27" ht="17.100000000000001" customHeight="1">
      <c r="A271" s="49"/>
      <c r="B271" s="49">
        <v>12711</v>
      </c>
      <c r="C271" s="49" t="s">
        <v>129</v>
      </c>
      <c r="D271" s="49" t="s">
        <v>135</v>
      </c>
      <c r="E271" s="49">
        <v>6.8533774008000004</v>
      </c>
      <c r="F271" s="103">
        <v>6.88</v>
      </c>
      <c r="G271" s="103">
        <v>0</v>
      </c>
      <c r="H271" s="49"/>
      <c r="I271" s="49"/>
      <c r="J271" s="44"/>
      <c r="K271" s="44"/>
      <c r="L271" s="44"/>
      <c r="M271" s="44"/>
      <c r="N271" s="44" t="e">
        <f>(Table2[[#This Row],[Crest_Elevation]]-Table2[[#This Row],[Toe_Elevation]])/(Table2[[#This Row],[Crest Elevation X]]-Table2[[#This Row],[Toe Elevation X ]])</f>
        <v>#DIV/0!</v>
      </c>
      <c r="O271" s="44"/>
      <c r="P271" s="44"/>
      <c r="Q271" s="44"/>
      <c r="R271" s="44"/>
      <c r="S271" s="44"/>
      <c r="T271" s="44"/>
      <c r="U271" s="12"/>
      <c r="V271" s="44"/>
      <c r="W271" s="46" t="s">
        <v>147</v>
      </c>
      <c r="X271" s="46"/>
      <c r="Y271" s="46"/>
      <c r="Z271" s="100"/>
      <c r="AA271" s="60"/>
    </row>
    <row r="272" spans="1:27" ht="17.100000000000001" customHeight="1">
      <c r="A272" s="49">
        <v>109</v>
      </c>
      <c r="B272" s="49">
        <v>12720</v>
      </c>
      <c r="C272" s="49" t="s">
        <v>129</v>
      </c>
      <c r="D272" s="49" t="s">
        <v>135</v>
      </c>
      <c r="E272" s="49">
        <v>6.86496136352</v>
      </c>
      <c r="F272" s="103">
        <v>6.86</v>
      </c>
      <c r="G272" s="103">
        <v>0</v>
      </c>
      <c r="H272" s="49"/>
      <c r="I272" s="49"/>
      <c r="J272" s="44"/>
      <c r="K272" s="44"/>
      <c r="L272" s="44"/>
      <c r="M272" s="44"/>
      <c r="N272" s="44" t="e">
        <f>(Table2[[#This Row],[Crest_Elevation]]-Table2[[#This Row],[Toe_Elevation]])/(Table2[[#This Row],[Crest Elevation X]]-Table2[[#This Row],[Toe Elevation X ]])</f>
        <v>#DIV/0!</v>
      </c>
      <c r="O272" s="44"/>
      <c r="P272" s="44"/>
      <c r="Q272" s="44"/>
      <c r="R272" s="44"/>
      <c r="S272" s="44"/>
      <c r="T272" s="44"/>
      <c r="U272" s="12"/>
      <c r="V272" s="44"/>
      <c r="W272" s="46" t="s">
        <v>147</v>
      </c>
      <c r="X272" s="46"/>
      <c r="Y272" s="46"/>
      <c r="Z272" s="100"/>
      <c r="AA272" s="60"/>
    </row>
    <row r="273" spans="1:27" ht="17.100000000000001" customHeight="1">
      <c r="A273" s="49"/>
      <c r="B273" s="49">
        <v>12730</v>
      </c>
      <c r="C273" s="49" t="s">
        <v>129</v>
      </c>
      <c r="D273" s="49" t="s">
        <v>135</v>
      </c>
      <c r="E273" s="49">
        <v>6.7816080707499999</v>
      </c>
      <c r="F273" s="103">
        <v>6.82</v>
      </c>
      <c r="G273" s="103">
        <v>0</v>
      </c>
      <c r="H273" s="49"/>
      <c r="I273" s="49"/>
      <c r="J273" s="44"/>
      <c r="K273" s="44"/>
      <c r="L273" s="44"/>
      <c r="M273" s="44"/>
      <c r="N273" s="44" t="e">
        <f>(Table2[[#This Row],[Crest_Elevation]]-Table2[[#This Row],[Toe_Elevation]])/(Table2[[#This Row],[Crest Elevation X]]-Table2[[#This Row],[Toe Elevation X ]])</f>
        <v>#DIV/0!</v>
      </c>
      <c r="O273" s="44"/>
      <c r="P273" s="44"/>
      <c r="Q273" s="44"/>
      <c r="R273" s="44"/>
      <c r="S273" s="44"/>
      <c r="T273" s="44"/>
      <c r="U273" s="12"/>
      <c r="V273" s="44"/>
      <c r="W273" s="46" t="s">
        <v>146</v>
      </c>
      <c r="X273" s="46"/>
      <c r="Y273" s="46"/>
      <c r="Z273" s="100"/>
      <c r="AA273" s="60"/>
    </row>
    <row r="274" spans="1:27" ht="17.100000000000001" customHeight="1">
      <c r="A274" s="49">
        <v>110</v>
      </c>
      <c r="B274" s="49">
        <v>12740</v>
      </c>
      <c r="C274" s="49" t="s">
        <v>129</v>
      </c>
      <c r="D274" s="49" t="s">
        <v>135</v>
      </c>
      <c r="E274" s="49">
        <v>6.7715335271399999</v>
      </c>
      <c r="F274" s="103">
        <v>6.82</v>
      </c>
      <c r="G274" s="103">
        <v>0</v>
      </c>
      <c r="H274" s="49"/>
      <c r="I274" s="49"/>
      <c r="J274" s="44"/>
      <c r="K274" s="44"/>
      <c r="L274" s="44"/>
      <c r="M274" s="44"/>
      <c r="N274" s="44" t="e">
        <f>(Table2[[#This Row],[Crest_Elevation]]-Table2[[#This Row],[Toe_Elevation]])/(Table2[[#This Row],[Crest Elevation X]]-Table2[[#This Row],[Toe Elevation X ]])</f>
        <v>#DIV/0!</v>
      </c>
      <c r="O274" s="44"/>
      <c r="P274" s="44"/>
      <c r="Q274" s="44"/>
      <c r="R274" s="44"/>
      <c r="S274" s="44"/>
      <c r="T274" s="44"/>
      <c r="U274" s="12"/>
      <c r="V274" s="44"/>
      <c r="W274" s="46" t="s">
        <v>146</v>
      </c>
      <c r="X274" s="46"/>
      <c r="Y274" s="45"/>
      <c r="Z274" s="100"/>
      <c r="AA274" s="60"/>
    </row>
    <row r="275" spans="1:27" ht="17.100000000000001" customHeight="1">
      <c r="A275" s="49"/>
      <c r="B275" s="49">
        <v>12750</v>
      </c>
      <c r="C275" s="49" t="s">
        <v>129</v>
      </c>
      <c r="D275" s="49" t="s">
        <v>135</v>
      </c>
      <c r="E275" s="49">
        <v>6.7584726597399998</v>
      </c>
      <c r="F275" s="103">
        <v>6.8</v>
      </c>
      <c r="G275" s="103">
        <v>0</v>
      </c>
      <c r="H275" s="49"/>
      <c r="I275" s="49"/>
      <c r="J275" s="44"/>
      <c r="K275" s="44"/>
      <c r="L275" s="44"/>
      <c r="M275" s="44"/>
      <c r="N275" s="44" t="e">
        <f>(Table2[[#This Row],[Crest_Elevation]]-Table2[[#This Row],[Toe_Elevation]])/(Table2[[#This Row],[Crest Elevation X]]-Table2[[#This Row],[Toe Elevation X ]])</f>
        <v>#DIV/0!</v>
      </c>
      <c r="O275" s="44"/>
      <c r="P275" s="44"/>
      <c r="Q275" s="44"/>
      <c r="R275" s="44"/>
      <c r="S275" s="44"/>
      <c r="T275" s="44"/>
      <c r="U275" s="12"/>
      <c r="V275" s="44"/>
      <c r="W275" s="46" t="s">
        <v>146</v>
      </c>
      <c r="X275" s="46"/>
      <c r="Y275" s="45"/>
      <c r="Z275" s="100"/>
      <c r="AA275" s="60"/>
    </row>
    <row r="276" spans="1:27" ht="17.100000000000001" customHeight="1">
      <c r="A276" s="49">
        <v>111</v>
      </c>
      <c r="B276" s="49">
        <v>12760</v>
      </c>
      <c r="C276" s="49" t="s">
        <v>129</v>
      </c>
      <c r="D276" s="49" t="s">
        <v>135</v>
      </c>
      <c r="E276" s="49">
        <v>6.7796284650400001</v>
      </c>
      <c r="F276" s="103">
        <v>6.77</v>
      </c>
      <c r="G276" s="103">
        <v>0</v>
      </c>
      <c r="H276" s="49"/>
      <c r="I276" s="49"/>
      <c r="J276" s="44"/>
      <c r="K276" s="44"/>
      <c r="L276" s="44"/>
      <c r="M276" s="44"/>
      <c r="N276" s="44" t="e">
        <f>(Table2[[#This Row],[Crest_Elevation]]-Table2[[#This Row],[Toe_Elevation]])/(Table2[[#This Row],[Crest Elevation X]]-Table2[[#This Row],[Toe Elevation X ]])</f>
        <v>#DIV/0!</v>
      </c>
      <c r="O276" s="44"/>
      <c r="P276" s="44"/>
      <c r="Q276" s="44"/>
      <c r="R276" s="44"/>
      <c r="S276" s="44"/>
      <c r="T276" s="44"/>
      <c r="U276" s="12"/>
      <c r="V276" s="44"/>
      <c r="W276" s="46" t="s">
        <v>146</v>
      </c>
      <c r="X276" s="46"/>
      <c r="Y276" s="45"/>
      <c r="Z276" s="100"/>
      <c r="AA276" s="45"/>
    </row>
    <row r="277" spans="1:27" ht="17.100000000000001" customHeight="1">
      <c r="A277" s="49"/>
      <c r="B277" s="49">
        <v>12770</v>
      </c>
      <c r="C277" s="49" t="s">
        <v>129</v>
      </c>
      <c r="D277" s="49" t="s">
        <v>135</v>
      </c>
      <c r="E277" s="49">
        <v>6.7301093966899996</v>
      </c>
      <c r="F277" s="103">
        <v>6.7</v>
      </c>
      <c r="G277" s="103">
        <v>0</v>
      </c>
      <c r="H277" s="49"/>
      <c r="I277" s="49"/>
      <c r="J277" s="44"/>
      <c r="K277" s="44"/>
      <c r="L277" s="44"/>
      <c r="M277" s="44"/>
      <c r="N277" s="44" t="e">
        <f>(Table2[[#This Row],[Crest_Elevation]]-Table2[[#This Row],[Toe_Elevation]])/(Table2[[#This Row],[Crest Elevation X]]-Table2[[#This Row],[Toe Elevation X ]])</f>
        <v>#DIV/0!</v>
      </c>
      <c r="O277" s="44"/>
      <c r="P277" s="44"/>
      <c r="Q277" s="44"/>
      <c r="R277" s="44"/>
      <c r="S277" s="44"/>
      <c r="T277" s="44"/>
      <c r="U277" s="12"/>
      <c r="V277" s="44"/>
      <c r="W277" s="46" t="s">
        <v>146</v>
      </c>
      <c r="X277" s="46"/>
      <c r="Y277" s="45"/>
      <c r="Z277" s="100"/>
      <c r="AA277" s="45"/>
    </row>
    <row r="278" spans="1:27" ht="17.100000000000001" customHeight="1">
      <c r="A278" s="49">
        <v>112</v>
      </c>
      <c r="B278" s="49">
        <v>12780</v>
      </c>
      <c r="C278" s="49" t="s">
        <v>129</v>
      </c>
      <c r="D278" s="49" t="s">
        <v>135</v>
      </c>
      <c r="E278" s="49">
        <v>6.7458970368099997</v>
      </c>
      <c r="F278" s="103">
        <v>6.72</v>
      </c>
      <c r="G278" s="103">
        <v>0</v>
      </c>
      <c r="H278" s="49"/>
      <c r="I278" s="49"/>
      <c r="J278" s="44"/>
      <c r="K278" s="44"/>
      <c r="L278" s="44"/>
      <c r="M278" s="44"/>
      <c r="N278" s="44" t="e">
        <f>(Table2[[#This Row],[Crest_Elevation]]-Table2[[#This Row],[Toe_Elevation]])/(Table2[[#This Row],[Crest Elevation X]]-Table2[[#This Row],[Toe Elevation X ]])</f>
        <v>#DIV/0!</v>
      </c>
      <c r="O278" s="44"/>
      <c r="P278" s="44"/>
      <c r="Q278" s="44"/>
      <c r="R278" s="44"/>
      <c r="S278" s="44"/>
      <c r="T278" s="44"/>
      <c r="U278" s="12"/>
      <c r="V278" s="44"/>
      <c r="W278" s="46" t="s">
        <v>146</v>
      </c>
      <c r="X278" s="46"/>
      <c r="Y278" s="45"/>
      <c r="Z278" s="100"/>
      <c r="AA278" s="45"/>
    </row>
    <row r="279" spans="1:27" ht="17.100000000000001" customHeight="1">
      <c r="A279" s="49"/>
      <c r="B279" s="49">
        <v>12790</v>
      </c>
      <c r="C279" s="49" t="s">
        <v>129</v>
      </c>
      <c r="D279" s="49" t="s">
        <v>135</v>
      </c>
      <c r="E279" s="49">
        <v>6.7516796501999998</v>
      </c>
      <c r="F279" s="103">
        <v>6.73</v>
      </c>
      <c r="G279" s="103">
        <v>0</v>
      </c>
      <c r="H279" s="49"/>
      <c r="I279" s="49"/>
      <c r="J279" s="44"/>
      <c r="K279" s="44"/>
      <c r="L279" s="44"/>
      <c r="M279" s="44"/>
      <c r="N279" s="44" t="e">
        <f>(Table2[[#This Row],[Crest_Elevation]]-Table2[[#This Row],[Toe_Elevation]])/(Table2[[#This Row],[Crest Elevation X]]-Table2[[#This Row],[Toe Elevation X ]])</f>
        <v>#DIV/0!</v>
      </c>
      <c r="O279" s="44"/>
      <c r="P279" s="44"/>
      <c r="Q279" s="44"/>
      <c r="R279" s="44"/>
      <c r="S279" s="44"/>
      <c r="T279" s="44"/>
      <c r="U279" s="12"/>
      <c r="V279" s="44"/>
      <c r="W279" s="46" t="s">
        <v>146</v>
      </c>
      <c r="X279" s="46"/>
      <c r="Y279" s="45"/>
      <c r="Z279" s="100"/>
      <c r="AA279" s="45"/>
    </row>
    <row r="280" spans="1:27" ht="17.100000000000001" customHeight="1">
      <c r="A280" s="49">
        <v>113</v>
      </c>
      <c r="B280" s="49">
        <v>12800</v>
      </c>
      <c r="C280" s="49" t="s">
        <v>129</v>
      </c>
      <c r="D280" s="49" t="s">
        <v>135</v>
      </c>
      <c r="E280" s="49">
        <v>6.7504623744699996</v>
      </c>
      <c r="F280" s="103">
        <v>6.73</v>
      </c>
      <c r="G280" s="103">
        <v>0</v>
      </c>
      <c r="H280" s="49"/>
      <c r="I280" s="49"/>
      <c r="J280" s="44"/>
      <c r="K280" s="44"/>
      <c r="L280" s="44"/>
      <c r="M280" s="44"/>
      <c r="N280" s="44" t="e">
        <f>(Table2[[#This Row],[Crest_Elevation]]-Table2[[#This Row],[Toe_Elevation]])/(Table2[[#This Row],[Crest Elevation X]]-Table2[[#This Row],[Toe Elevation X ]])</f>
        <v>#DIV/0!</v>
      </c>
      <c r="O280" s="44"/>
      <c r="P280" s="44"/>
      <c r="Q280" s="44"/>
      <c r="R280" s="44"/>
      <c r="S280" s="44"/>
      <c r="T280" s="44"/>
      <c r="U280" s="12"/>
      <c r="V280" s="44"/>
      <c r="W280" s="46" t="s">
        <v>146</v>
      </c>
      <c r="X280" s="46"/>
      <c r="Y280" s="45"/>
      <c r="Z280" s="100"/>
      <c r="AA280" s="45"/>
    </row>
    <row r="281" spans="1:27" ht="17.100000000000001" customHeight="1">
      <c r="A281" s="49"/>
      <c r="B281" s="49">
        <v>12810</v>
      </c>
      <c r="C281" s="49" t="s">
        <v>129</v>
      </c>
      <c r="D281" s="49" t="s">
        <v>135</v>
      </c>
      <c r="E281" s="49">
        <v>6.7448021692699998</v>
      </c>
      <c r="F281" s="103">
        <v>6.73</v>
      </c>
      <c r="G281" s="103">
        <v>0</v>
      </c>
      <c r="H281" s="49"/>
      <c r="I281" s="49"/>
      <c r="J281" s="44"/>
      <c r="K281" s="44"/>
      <c r="L281" s="44"/>
      <c r="M281" s="44"/>
      <c r="N281" s="44" t="e">
        <f>(Table2[[#This Row],[Crest_Elevation]]-Table2[[#This Row],[Toe_Elevation]])/(Table2[[#This Row],[Crest Elevation X]]-Table2[[#This Row],[Toe Elevation X ]])</f>
        <v>#DIV/0!</v>
      </c>
      <c r="O281" s="44"/>
      <c r="P281" s="44"/>
      <c r="Q281" s="44"/>
      <c r="R281" s="44"/>
      <c r="S281" s="44"/>
      <c r="T281" s="44"/>
      <c r="U281" s="12"/>
      <c r="V281" s="44"/>
      <c r="W281" s="46" t="s">
        <v>146</v>
      </c>
      <c r="X281" s="46"/>
      <c r="Y281" s="45"/>
      <c r="Z281" s="100"/>
      <c r="AA281" s="45"/>
    </row>
    <row r="282" spans="1:27" ht="17.100000000000001" customHeight="1">
      <c r="A282" s="49">
        <v>114</v>
      </c>
      <c r="B282" s="49">
        <v>12820</v>
      </c>
      <c r="C282" s="49" t="s">
        <v>129</v>
      </c>
      <c r="D282" s="49" t="s">
        <v>135</v>
      </c>
      <c r="E282" s="49">
        <v>6.7392000478699998</v>
      </c>
      <c r="F282" s="103">
        <v>6.72</v>
      </c>
      <c r="G282" s="103">
        <v>0</v>
      </c>
      <c r="H282" s="49"/>
      <c r="I282" s="49"/>
      <c r="J282" s="44"/>
      <c r="K282" s="44"/>
      <c r="L282" s="44"/>
      <c r="M282" s="44"/>
      <c r="N282" s="44" t="e">
        <f>(Table2[[#This Row],[Crest_Elevation]]-Table2[[#This Row],[Toe_Elevation]])/(Table2[[#This Row],[Crest Elevation X]]-Table2[[#This Row],[Toe Elevation X ]])</f>
        <v>#DIV/0!</v>
      </c>
      <c r="O282" s="44"/>
      <c r="P282" s="44"/>
      <c r="Q282" s="44"/>
      <c r="R282" s="44"/>
      <c r="S282" s="44"/>
      <c r="T282" s="44"/>
      <c r="U282" s="12"/>
      <c r="V282" s="44"/>
      <c r="W282" s="46" t="s">
        <v>146</v>
      </c>
      <c r="X282" s="46"/>
      <c r="Y282" s="45"/>
      <c r="Z282" s="100"/>
      <c r="AA282" s="45"/>
    </row>
    <row r="283" spans="1:27" ht="17.100000000000001" customHeight="1">
      <c r="A283" s="49"/>
      <c r="B283" s="49">
        <v>12830</v>
      </c>
      <c r="C283" s="49" t="s">
        <v>129</v>
      </c>
      <c r="D283" s="49" t="s">
        <v>135</v>
      </c>
      <c r="E283" s="49">
        <v>6.73722422207</v>
      </c>
      <c r="F283" s="103">
        <v>6.71</v>
      </c>
      <c r="G283" s="103">
        <v>0</v>
      </c>
      <c r="H283" s="49"/>
      <c r="I283" s="49"/>
      <c r="J283" s="44"/>
      <c r="K283" s="44"/>
      <c r="L283" s="44"/>
      <c r="M283" s="44"/>
      <c r="N283" s="44" t="e">
        <f>(Table2[[#This Row],[Crest_Elevation]]-Table2[[#This Row],[Toe_Elevation]])/(Table2[[#This Row],[Crest Elevation X]]-Table2[[#This Row],[Toe Elevation X ]])</f>
        <v>#DIV/0!</v>
      </c>
      <c r="O283" s="44"/>
      <c r="P283" s="44"/>
      <c r="Q283" s="44"/>
      <c r="R283" s="44"/>
      <c r="S283" s="44"/>
      <c r="T283" s="44"/>
      <c r="U283" s="12"/>
      <c r="V283" s="44"/>
      <c r="W283" s="46" t="s">
        <v>146</v>
      </c>
      <c r="X283" s="46"/>
      <c r="Y283" s="45"/>
      <c r="Z283" s="100"/>
      <c r="AA283" s="45"/>
    </row>
    <row r="284" spans="1:27" ht="17.100000000000001" customHeight="1">
      <c r="A284" s="49">
        <v>115</v>
      </c>
      <c r="B284" s="49">
        <v>12840</v>
      </c>
      <c r="C284" s="49" t="s">
        <v>129</v>
      </c>
      <c r="D284" s="49" t="s">
        <v>135</v>
      </c>
      <c r="E284" s="49">
        <v>6.75113164425</v>
      </c>
      <c r="F284" s="103">
        <v>6.74</v>
      </c>
      <c r="G284" s="103">
        <v>0</v>
      </c>
      <c r="H284" s="49"/>
      <c r="I284" s="49"/>
      <c r="J284" s="44"/>
      <c r="K284" s="44"/>
      <c r="L284" s="44"/>
      <c r="M284" s="44"/>
      <c r="N284" s="44" t="e">
        <f>(Table2[[#This Row],[Crest_Elevation]]-Table2[[#This Row],[Toe_Elevation]])/(Table2[[#This Row],[Crest Elevation X]]-Table2[[#This Row],[Toe Elevation X ]])</f>
        <v>#DIV/0!</v>
      </c>
      <c r="O284" s="44"/>
      <c r="P284" s="44"/>
      <c r="Q284" s="44"/>
      <c r="R284" s="44"/>
      <c r="S284" s="44"/>
      <c r="T284" s="44"/>
      <c r="U284" s="12"/>
      <c r="V284" s="44"/>
      <c r="W284" s="46" t="s">
        <v>146</v>
      </c>
      <c r="X284" s="46"/>
      <c r="Y284" s="45"/>
      <c r="Z284" s="100"/>
      <c r="AA284" s="60"/>
    </row>
    <row r="285" spans="1:27" ht="17.100000000000001" customHeight="1">
      <c r="A285" s="49"/>
      <c r="B285" s="49">
        <v>12860</v>
      </c>
      <c r="C285" s="49" t="s">
        <v>129</v>
      </c>
      <c r="D285" s="49" t="s">
        <v>135</v>
      </c>
      <c r="E285" s="49">
        <v>6.7927579589000002</v>
      </c>
      <c r="F285" s="103">
        <v>6.81</v>
      </c>
      <c r="G285" s="103">
        <v>0</v>
      </c>
      <c r="H285" s="49"/>
      <c r="I285" s="49"/>
      <c r="J285" s="44"/>
      <c r="K285" s="44"/>
      <c r="L285" s="44"/>
      <c r="M285" s="44"/>
      <c r="N285" s="44" t="e">
        <f>(Table2[[#This Row],[Crest_Elevation]]-Table2[[#This Row],[Toe_Elevation]])/(Table2[[#This Row],[Crest Elevation X]]-Table2[[#This Row],[Toe Elevation X ]])</f>
        <v>#DIV/0!</v>
      </c>
      <c r="O285" s="44"/>
      <c r="P285" s="44"/>
      <c r="Q285" s="44"/>
      <c r="R285" s="44"/>
      <c r="S285" s="44"/>
      <c r="T285" s="44"/>
      <c r="U285" s="12"/>
      <c r="V285" s="44"/>
      <c r="W285" s="46" t="s">
        <v>146</v>
      </c>
      <c r="X285" s="46"/>
      <c r="Y285" s="46"/>
      <c r="Z285" s="100"/>
      <c r="AA285" s="60"/>
    </row>
    <row r="286" spans="1:27" ht="17.100000000000001" customHeight="1">
      <c r="A286" s="49">
        <v>117</v>
      </c>
      <c r="B286" s="49">
        <v>12870</v>
      </c>
      <c r="C286" s="49" t="s">
        <v>129</v>
      </c>
      <c r="D286" s="49" t="s">
        <v>135</v>
      </c>
      <c r="E286" s="49">
        <v>6.8169209002700004</v>
      </c>
      <c r="F286" s="103">
        <v>6.82</v>
      </c>
      <c r="G286" s="103">
        <v>0</v>
      </c>
      <c r="H286" s="49"/>
      <c r="I286" s="49"/>
      <c r="J286" s="44"/>
      <c r="K286" s="44"/>
      <c r="L286" s="44"/>
      <c r="M286" s="44"/>
      <c r="N286" s="44" t="e">
        <f>(Table2[[#This Row],[Crest_Elevation]]-Table2[[#This Row],[Toe_Elevation]])/(Table2[[#This Row],[Crest Elevation X]]-Table2[[#This Row],[Toe Elevation X ]])</f>
        <v>#DIV/0!</v>
      </c>
      <c r="O286" s="44"/>
      <c r="P286" s="44"/>
      <c r="Q286" s="44"/>
      <c r="R286" s="44"/>
      <c r="S286" s="44"/>
      <c r="T286" s="44"/>
      <c r="U286" s="12"/>
      <c r="V286" s="44"/>
      <c r="W286" s="46" t="s">
        <v>147</v>
      </c>
      <c r="X286" s="46"/>
      <c r="Y286" s="46"/>
      <c r="Z286" s="100"/>
      <c r="AA286" s="60"/>
    </row>
    <row r="287" spans="1:27" ht="17.100000000000001" customHeight="1">
      <c r="A287" s="49">
        <v>118</v>
      </c>
      <c r="B287" s="49">
        <v>12880</v>
      </c>
      <c r="C287" s="49" t="s">
        <v>129</v>
      </c>
      <c r="D287" s="49" t="s">
        <v>135</v>
      </c>
      <c r="E287" s="49">
        <v>6.8661417130800002</v>
      </c>
      <c r="F287" s="103">
        <v>6.85</v>
      </c>
      <c r="G287" s="103">
        <v>0</v>
      </c>
      <c r="H287" s="49"/>
      <c r="I287" s="49"/>
      <c r="J287" s="44"/>
      <c r="K287" s="44"/>
      <c r="L287" s="44"/>
      <c r="M287" s="44"/>
      <c r="N287" s="44" t="e">
        <f>(Table2[[#This Row],[Crest_Elevation]]-Table2[[#This Row],[Toe_Elevation]])/(Table2[[#This Row],[Crest Elevation X]]-Table2[[#This Row],[Toe Elevation X ]])</f>
        <v>#DIV/0!</v>
      </c>
      <c r="O287" s="44"/>
      <c r="P287" s="44"/>
      <c r="Q287" s="44"/>
      <c r="R287" s="44"/>
      <c r="S287" s="44"/>
      <c r="T287" s="44"/>
      <c r="U287" s="12"/>
      <c r="V287" s="44"/>
      <c r="W287" s="46" t="s">
        <v>147</v>
      </c>
      <c r="X287" s="46"/>
      <c r="Y287" s="46"/>
      <c r="Z287" s="100"/>
      <c r="AA287" s="60"/>
    </row>
    <row r="288" spans="1:27" ht="17.100000000000001" customHeight="1">
      <c r="A288" s="49"/>
      <c r="B288" s="49">
        <v>12890</v>
      </c>
      <c r="C288" s="49" t="s">
        <v>129</v>
      </c>
      <c r="D288" s="49" t="s">
        <v>135</v>
      </c>
      <c r="E288" s="49">
        <v>6.83136476536</v>
      </c>
      <c r="F288" s="103">
        <v>6.81</v>
      </c>
      <c r="G288" s="103">
        <v>0</v>
      </c>
      <c r="H288" s="49"/>
      <c r="I288" s="49"/>
      <c r="J288" s="44"/>
      <c r="K288" s="44"/>
      <c r="L288" s="44"/>
      <c r="M288" s="44"/>
      <c r="N288" s="44" t="e">
        <f>(Table2[[#This Row],[Crest_Elevation]]-Table2[[#This Row],[Toe_Elevation]])/(Table2[[#This Row],[Crest Elevation X]]-Table2[[#This Row],[Toe Elevation X ]])</f>
        <v>#DIV/0!</v>
      </c>
      <c r="O288" s="44"/>
      <c r="P288" s="44"/>
      <c r="Q288" s="44"/>
      <c r="R288" s="44"/>
      <c r="S288" s="44"/>
      <c r="T288" s="44"/>
      <c r="U288" s="12"/>
      <c r="V288" s="44"/>
      <c r="W288" s="46" t="s">
        <v>147</v>
      </c>
      <c r="X288" s="46"/>
      <c r="Y288" s="45"/>
      <c r="Z288" s="100"/>
      <c r="AA288" s="45"/>
    </row>
    <row r="289" spans="1:27" ht="17.100000000000001" customHeight="1">
      <c r="A289" s="49">
        <v>119</v>
      </c>
      <c r="B289" s="49">
        <v>12900</v>
      </c>
      <c r="C289" s="49" t="s">
        <v>129</v>
      </c>
      <c r="D289" s="49" t="s">
        <v>135</v>
      </c>
      <c r="E289" s="49">
        <v>6.8096094057599998</v>
      </c>
      <c r="F289" s="103">
        <v>6.79</v>
      </c>
      <c r="G289" s="103">
        <v>0</v>
      </c>
      <c r="H289" s="49"/>
      <c r="I289" s="49"/>
      <c r="J289" s="44"/>
      <c r="K289" s="44"/>
      <c r="L289" s="44"/>
      <c r="M289" s="44"/>
      <c r="N289" s="44" t="e">
        <f>(Table2[[#This Row],[Crest_Elevation]]-Table2[[#This Row],[Toe_Elevation]])/(Table2[[#This Row],[Crest Elevation X]]-Table2[[#This Row],[Toe Elevation X ]])</f>
        <v>#DIV/0!</v>
      </c>
      <c r="O289" s="44"/>
      <c r="P289" s="44"/>
      <c r="Q289" s="44"/>
      <c r="R289" s="44"/>
      <c r="S289" s="44"/>
      <c r="T289" s="44"/>
      <c r="U289" s="12"/>
      <c r="V289" s="44"/>
      <c r="W289" s="46" t="s">
        <v>147</v>
      </c>
      <c r="X289" s="46"/>
      <c r="Y289" s="46"/>
      <c r="Z289" s="100"/>
      <c r="AA289" s="45"/>
    </row>
    <row r="290" spans="1:27" ht="17.100000000000001" customHeight="1">
      <c r="A290" s="49">
        <v>120</v>
      </c>
      <c r="B290" s="49">
        <v>12910</v>
      </c>
      <c r="C290" s="49" t="s">
        <v>129</v>
      </c>
      <c r="D290" s="49" t="s">
        <v>135</v>
      </c>
      <c r="E290" s="49">
        <v>6.1754762302200001</v>
      </c>
      <c r="F290" s="103">
        <v>6.23</v>
      </c>
      <c r="G290" s="103">
        <v>0</v>
      </c>
      <c r="H290" s="49"/>
      <c r="I290" s="49"/>
      <c r="J290" s="44"/>
      <c r="K290" s="44"/>
      <c r="L290" s="44"/>
      <c r="M290" s="44"/>
      <c r="N290" s="44" t="e">
        <f>(Table2[[#This Row],[Crest_Elevation]]-Table2[[#This Row],[Toe_Elevation]])/(Table2[[#This Row],[Crest Elevation X]]-Table2[[#This Row],[Toe Elevation X ]])</f>
        <v>#DIV/0!</v>
      </c>
      <c r="O290" s="44"/>
      <c r="P290" s="44"/>
      <c r="Q290" s="44"/>
      <c r="R290" s="44"/>
      <c r="S290" s="44"/>
      <c r="T290" s="44"/>
      <c r="U290" s="12"/>
      <c r="V290" s="44"/>
      <c r="W290" s="46" t="s">
        <v>146</v>
      </c>
      <c r="X290" s="46"/>
      <c r="Y290" s="46"/>
      <c r="Z290" s="100"/>
      <c r="AA290" s="45"/>
    </row>
    <row r="291" spans="1:27" ht="17.100000000000001" customHeight="1">
      <c r="A291" s="49"/>
      <c r="B291" s="49">
        <v>12920</v>
      </c>
      <c r="C291" s="49" t="s">
        <v>129</v>
      </c>
      <c r="D291" s="49" t="s">
        <v>135</v>
      </c>
      <c r="E291" s="49">
        <v>6.1769064083899998</v>
      </c>
      <c r="F291" s="103">
        <v>6.24</v>
      </c>
      <c r="G291" s="103">
        <v>0</v>
      </c>
      <c r="H291" s="49"/>
      <c r="I291" s="49"/>
      <c r="J291" s="44"/>
      <c r="K291" s="44"/>
      <c r="L291" s="44"/>
      <c r="M291" s="44"/>
      <c r="N291" s="44" t="e">
        <f>(Table2[[#This Row],[Crest_Elevation]]-Table2[[#This Row],[Toe_Elevation]])/(Table2[[#This Row],[Crest Elevation X]]-Table2[[#This Row],[Toe Elevation X ]])</f>
        <v>#DIV/0!</v>
      </c>
      <c r="O291" s="44"/>
      <c r="P291" s="44"/>
      <c r="Q291" s="44"/>
      <c r="R291" s="44"/>
      <c r="S291" s="44"/>
      <c r="T291" s="44"/>
      <c r="U291" s="12"/>
      <c r="V291" s="44"/>
      <c r="W291" s="46" t="s">
        <v>146</v>
      </c>
      <c r="X291" s="46"/>
      <c r="Y291" s="46"/>
      <c r="Z291" s="100"/>
      <c r="AA291" s="60"/>
    </row>
    <row r="292" spans="1:27" ht="17.100000000000001" customHeight="1">
      <c r="A292" s="49">
        <v>121</v>
      </c>
      <c r="B292" s="49">
        <v>12930</v>
      </c>
      <c r="C292" s="49" t="s">
        <v>129</v>
      </c>
      <c r="D292" s="49" t="s">
        <v>135</v>
      </c>
      <c r="E292" s="49">
        <v>6.1759209443899996</v>
      </c>
      <c r="F292" s="103">
        <v>6.23</v>
      </c>
      <c r="G292" s="103">
        <v>0</v>
      </c>
      <c r="H292" s="49"/>
      <c r="I292" s="49"/>
      <c r="J292" s="44"/>
      <c r="K292" s="44"/>
      <c r="L292" s="44"/>
      <c r="M292" s="44"/>
      <c r="N292" s="44" t="e">
        <f>(Table2[[#This Row],[Crest_Elevation]]-Table2[[#This Row],[Toe_Elevation]])/(Table2[[#This Row],[Crest Elevation X]]-Table2[[#This Row],[Toe Elevation X ]])</f>
        <v>#DIV/0!</v>
      </c>
      <c r="O292" s="44"/>
      <c r="P292" s="44"/>
      <c r="Q292" s="44"/>
      <c r="R292" s="44"/>
      <c r="S292" s="44"/>
      <c r="T292" s="44"/>
      <c r="U292" s="12"/>
      <c r="V292" s="44"/>
      <c r="W292" s="46" t="s">
        <v>146</v>
      </c>
      <c r="X292" s="46"/>
      <c r="Y292" s="46"/>
      <c r="Z292" s="100"/>
      <c r="AA292" s="45"/>
    </row>
    <row r="293" spans="1:27" ht="17.100000000000001" customHeight="1">
      <c r="A293" s="49"/>
      <c r="B293" s="49">
        <v>12940</v>
      </c>
      <c r="C293" s="49" t="s">
        <v>129</v>
      </c>
      <c r="D293" s="49" t="s">
        <v>135</v>
      </c>
      <c r="E293" s="49">
        <v>6.1748978978900002</v>
      </c>
      <c r="F293" s="103">
        <v>6.23</v>
      </c>
      <c r="G293" s="103">
        <v>0</v>
      </c>
      <c r="H293" s="49"/>
      <c r="I293" s="49"/>
      <c r="J293" s="44"/>
      <c r="K293" s="44"/>
      <c r="L293" s="44"/>
      <c r="M293" s="44"/>
      <c r="N293" s="44" t="e">
        <f>(Table2[[#This Row],[Crest_Elevation]]-Table2[[#This Row],[Toe_Elevation]])/(Table2[[#This Row],[Crest Elevation X]]-Table2[[#This Row],[Toe Elevation X ]])</f>
        <v>#DIV/0!</v>
      </c>
      <c r="O293" s="44"/>
      <c r="P293" s="44"/>
      <c r="Q293" s="44"/>
      <c r="R293" s="44"/>
      <c r="S293" s="44"/>
      <c r="T293" s="44"/>
      <c r="U293" s="12"/>
      <c r="V293" s="44"/>
      <c r="W293" s="46" t="s">
        <v>146</v>
      </c>
      <c r="X293" s="46"/>
      <c r="Y293" s="45"/>
      <c r="Z293" s="100"/>
      <c r="AA293" s="45"/>
    </row>
    <row r="294" spans="1:27" ht="17.100000000000001" customHeight="1">
      <c r="A294" s="49"/>
      <c r="B294" s="49">
        <v>12950</v>
      </c>
      <c r="C294" s="49" t="s">
        <v>129</v>
      </c>
      <c r="D294" s="49" t="s">
        <v>135</v>
      </c>
      <c r="E294" s="49">
        <v>6.1732123853700003</v>
      </c>
      <c r="F294" s="103">
        <v>6.24</v>
      </c>
      <c r="G294" s="103">
        <v>0</v>
      </c>
      <c r="H294" s="49"/>
      <c r="I294" s="49"/>
      <c r="J294" s="44"/>
      <c r="K294" s="44"/>
      <c r="L294" s="44"/>
      <c r="M294" s="44"/>
      <c r="N294" s="44" t="e">
        <f>(Table2[[#This Row],[Crest_Elevation]]-Table2[[#This Row],[Toe_Elevation]])/(Table2[[#This Row],[Crest Elevation X]]-Table2[[#This Row],[Toe Elevation X ]])</f>
        <v>#DIV/0!</v>
      </c>
      <c r="O294" s="44"/>
      <c r="P294" s="44"/>
      <c r="Q294" s="44"/>
      <c r="R294" s="44"/>
      <c r="S294" s="44"/>
      <c r="T294" s="44"/>
      <c r="U294" s="12"/>
      <c r="V294" s="44"/>
      <c r="W294" s="46" t="s">
        <v>146</v>
      </c>
      <c r="X294" s="46"/>
      <c r="Y294" s="45"/>
      <c r="Z294" s="100"/>
      <c r="AA294" s="60"/>
    </row>
    <row r="295" spans="1:27" ht="17.100000000000001" customHeight="1">
      <c r="A295" s="49">
        <v>122</v>
      </c>
      <c r="B295" s="49">
        <v>12960</v>
      </c>
      <c r="C295" s="49" t="s">
        <v>129</v>
      </c>
      <c r="D295" s="49" t="s">
        <v>135</v>
      </c>
      <c r="E295" s="49">
        <v>6.1674775149799999</v>
      </c>
      <c r="F295" s="103">
        <v>6.24</v>
      </c>
      <c r="G295" s="103">
        <v>0</v>
      </c>
      <c r="H295" s="49"/>
      <c r="I295" s="49"/>
      <c r="J295" s="44"/>
      <c r="K295" s="44"/>
      <c r="L295" s="44"/>
      <c r="M295" s="44"/>
      <c r="N295" s="44" t="e">
        <f>(Table2[[#This Row],[Crest_Elevation]]-Table2[[#This Row],[Toe_Elevation]])/(Table2[[#This Row],[Crest Elevation X]]-Table2[[#This Row],[Toe Elevation X ]])</f>
        <v>#DIV/0!</v>
      </c>
      <c r="O295" s="44"/>
      <c r="P295" s="44"/>
      <c r="Q295" s="44"/>
      <c r="R295" s="44"/>
      <c r="S295" s="44"/>
      <c r="T295" s="44"/>
      <c r="U295" s="12"/>
      <c r="V295" s="44"/>
      <c r="W295" s="46" t="s">
        <v>146</v>
      </c>
      <c r="X295" s="46"/>
      <c r="Y295" s="45"/>
      <c r="Z295" s="100"/>
      <c r="AA295" s="45"/>
    </row>
    <row r="296" spans="1:27" ht="17.100000000000001" customHeight="1">
      <c r="A296" s="49"/>
      <c r="B296" s="49">
        <v>12970</v>
      </c>
      <c r="C296" s="49" t="s">
        <v>129</v>
      </c>
      <c r="D296" s="49" t="s">
        <v>135</v>
      </c>
      <c r="E296" s="49">
        <v>6.1606461558300003</v>
      </c>
      <c r="F296" s="103">
        <v>6.22</v>
      </c>
      <c r="G296" s="103">
        <v>0</v>
      </c>
      <c r="H296" s="49"/>
      <c r="I296" s="49"/>
      <c r="J296" s="44"/>
      <c r="K296" s="44"/>
      <c r="L296" s="44"/>
      <c r="M296" s="44"/>
      <c r="N296" s="44" t="e">
        <f>(Table2[[#This Row],[Crest_Elevation]]-Table2[[#This Row],[Toe_Elevation]])/(Table2[[#This Row],[Crest Elevation X]]-Table2[[#This Row],[Toe Elevation X ]])</f>
        <v>#DIV/0!</v>
      </c>
      <c r="O296" s="44"/>
      <c r="P296" s="44"/>
      <c r="Q296" s="44"/>
      <c r="R296" s="44"/>
      <c r="S296" s="44"/>
      <c r="T296" s="44"/>
      <c r="U296" s="12"/>
      <c r="V296" s="44"/>
      <c r="W296" s="46" t="s">
        <v>146</v>
      </c>
      <c r="X296" s="46"/>
      <c r="Y296" s="46"/>
      <c r="Z296" s="100"/>
      <c r="AA296" s="60"/>
    </row>
    <row r="297" spans="1:27" ht="17.100000000000001" customHeight="1">
      <c r="A297" s="49"/>
      <c r="B297" s="49">
        <v>12971</v>
      </c>
      <c r="C297" s="49" t="s">
        <v>129</v>
      </c>
      <c r="D297" s="49" t="s">
        <v>135</v>
      </c>
      <c r="E297" s="49">
        <v>6.1490194982200004</v>
      </c>
      <c r="F297" s="103">
        <v>6.21</v>
      </c>
      <c r="G297" s="103">
        <v>0</v>
      </c>
      <c r="H297" s="49"/>
      <c r="I297" s="49"/>
      <c r="J297" s="44"/>
      <c r="K297" s="44"/>
      <c r="L297" s="44"/>
      <c r="M297" s="44"/>
      <c r="N297" s="44" t="e">
        <f>(Table2[[#This Row],[Crest_Elevation]]-Table2[[#This Row],[Toe_Elevation]])/(Table2[[#This Row],[Crest Elevation X]]-Table2[[#This Row],[Toe Elevation X ]])</f>
        <v>#DIV/0!</v>
      </c>
      <c r="O297" s="44"/>
      <c r="P297" s="44"/>
      <c r="Q297" s="44"/>
      <c r="R297" s="44"/>
      <c r="S297" s="44"/>
      <c r="T297" s="44"/>
      <c r="U297" s="12"/>
      <c r="V297" s="44"/>
      <c r="W297" s="46" t="s">
        <v>146</v>
      </c>
      <c r="X297" s="46"/>
      <c r="Y297" s="45"/>
      <c r="Z297" s="100"/>
      <c r="AA297" s="60"/>
    </row>
    <row r="298" spans="1:27" ht="17.100000000000001" customHeight="1">
      <c r="A298" s="56">
        <v>123</v>
      </c>
      <c r="B298" s="49">
        <v>12980</v>
      </c>
      <c r="C298" s="49" t="s">
        <v>5</v>
      </c>
      <c r="D298" s="56" t="s">
        <v>135</v>
      </c>
      <c r="E298" s="50">
        <v>6.1382408453800004</v>
      </c>
      <c r="F298" s="103">
        <v>6.28</v>
      </c>
      <c r="G298" s="103">
        <v>1.8410770000000001</v>
      </c>
      <c r="H298" s="56"/>
      <c r="I298" s="53">
        <f>Table2[[#This Row],[GF_SWEL]]+Table2[[#This Row],[2%_Runup]]</f>
        <v>7.9793178453800007</v>
      </c>
      <c r="J298" s="44">
        <v>7.5</v>
      </c>
      <c r="K298" s="44">
        <v>34.92</v>
      </c>
      <c r="L298" s="44">
        <v>0.02</v>
      </c>
      <c r="M298" s="44">
        <v>-0.73</v>
      </c>
      <c r="N298" s="44">
        <f>(Table2[[#This Row],[Crest_Elevation]]-Table2[[#This Row],[Toe_Elevation]])/(Table2[[#This Row],[Crest Elevation X]]-Table2[[#This Row],[Toe Elevation X ]])</f>
        <v>0.20981767180925667</v>
      </c>
      <c r="O298" s="44">
        <v>6.5</v>
      </c>
      <c r="P298" s="44">
        <v>3.65</v>
      </c>
      <c r="Q298" s="44">
        <v>2.68</v>
      </c>
      <c r="R298" s="44">
        <v>119.01</v>
      </c>
      <c r="S298" s="44">
        <v>8.35</v>
      </c>
      <c r="T298" s="44" t="s">
        <v>153</v>
      </c>
      <c r="U298" s="12">
        <v>7.5701568848054483</v>
      </c>
      <c r="V298" s="57"/>
      <c r="W298" s="58" t="s">
        <v>146</v>
      </c>
      <c r="X298" s="58" t="s">
        <v>146</v>
      </c>
      <c r="Y298" s="46" t="s">
        <v>542</v>
      </c>
      <c r="Z298" s="100">
        <v>5.0472168189061341E-2</v>
      </c>
      <c r="AA298" s="45"/>
    </row>
    <row r="299" spans="1:27" ht="17.100000000000001" customHeight="1">
      <c r="A299" s="49"/>
      <c r="B299" s="49">
        <v>12990</v>
      </c>
      <c r="C299" s="49" t="s">
        <v>129</v>
      </c>
      <c r="D299" s="49" t="s">
        <v>135</v>
      </c>
      <c r="E299" s="49">
        <v>6.1711018500300003</v>
      </c>
      <c r="F299" s="103">
        <v>6.25</v>
      </c>
      <c r="G299" s="103">
        <v>0</v>
      </c>
      <c r="H299" s="49"/>
      <c r="I299" s="49"/>
      <c r="J299" s="44"/>
      <c r="K299" s="44"/>
      <c r="L299" s="44"/>
      <c r="M299" s="44"/>
      <c r="N299" s="44" t="e">
        <f>(Table2[[#This Row],[Crest_Elevation]]-Table2[[#This Row],[Toe_Elevation]])/(Table2[[#This Row],[Crest Elevation X]]-Table2[[#This Row],[Toe Elevation X ]])</f>
        <v>#DIV/0!</v>
      </c>
      <c r="O299" s="44"/>
      <c r="P299" s="44"/>
      <c r="Q299" s="44"/>
      <c r="R299" s="44"/>
      <c r="S299" s="44"/>
      <c r="T299" s="44"/>
      <c r="U299" s="12"/>
      <c r="V299" s="44"/>
      <c r="W299" s="46" t="s">
        <v>146</v>
      </c>
      <c r="X299" s="46"/>
      <c r="Y299" s="45"/>
      <c r="Z299" s="100"/>
      <c r="AA299" s="60"/>
    </row>
    <row r="300" spans="1:27" ht="17.100000000000001" customHeight="1">
      <c r="A300" s="49">
        <v>124</v>
      </c>
      <c r="B300" s="49">
        <v>13000</v>
      </c>
      <c r="C300" s="49" t="s">
        <v>129</v>
      </c>
      <c r="D300" s="49" t="s">
        <v>135</v>
      </c>
      <c r="E300" s="49">
        <v>6.1696863776399997</v>
      </c>
      <c r="F300" s="103">
        <v>6.26</v>
      </c>
      <c r="G300" s="103">
        <v>0</v>
      </c>
      <c r="H300" s="49"/>
      <c r="I300" s="49"/>
      <c r="J300" s="44"/>
      <c r="K300" s="44"/>
      <c r="L300" s="44"/>
      <c r="M300" s="44"/>
      <c r="N300" s="44" t="e">
        <f>(Table2[[#This Row],[Crest_Elevation]]-Table2[[#This Row],[Toe_Elevation]])/(Table2[[#This Row],[Crest Elevation X]]-Table2[[#This Row],[Toe Elevation X ]])</f>
        <v>#DIV/0!</v>
      </c>
      <c r="O300" s="44"/>
      <c r="P300" s="44"/>
      <c r="Q300" s="44"/>
      <c r="R300" s="44"/>
      <c r="S300" s="44"/>
      <c r="T300" s="44"/>
      <c r="U300" s="12"/>
      <c r="V300" s="44"/>
      <c r="W300" s="46" t="s">
        <v>146</v>
      </c>
      <c r="X300" s="46"/>
      <c r="Y300" s="46"/>
      <c r="Z300" s="100"/>
      <c r="AA300" s="60"/>
    </row>
    <row r="301" spans="1:27" ht="17.100000000000001" customHeight="1">
      <c r="A301" s="49"/>
      <c r="B301" s="49">
        <v>13010</v>
      </c>
      <c r="C301" s="49" t="s">
        <v>129</v>
      </c>
      <c r="D301" s="49" t="s">
        <v>135</v>
      </c>
      <c r="E301" s="49">
        <v>6.1309506854900002</v>
      </c>
      <c r="F301" s="103">
        <v>6.24</v>
      </c>
      <c r="G301" s="103">
        <v>0</v>
      </c>
      <c r="H301" s="49"/>
      <c r="I301" s="49"/>
      <c r="J301" s="44"/>
      <c r="K301" s="44"/>
      <c r="L301" s="44"/>
      <c r="M301" s="44"/>
      <c r="N301" s="44" t="e">
        <f>(Table2[[#This Row],[Crest_Elevation]]-Table2[[#This Row],[Toe_Elevation]])/(Table2[[#This Row],[Crest Elevation X]]-Table2[[#This Row],[Toe Elevation X ]])</f>
        <v>#DIV/0!</v>
      </c>
      <c r="O301" s="44"/>
      <c r="P301" s="44"/>
      <c r="Q301" s="44"/>
      <c r="R301" s="44"/>
      <c r="S301" s="44"/>
      <c r="T301" s="44"/>
      <c r="U301" s="12"/>
      <c r="V301" s="44"/>
      <c r="W301" s="46" t="s">
        <v>146</v>
      </c>
      <c r="X301" s="46"/>
      <c r="Y301" s="45"/>
      <c r="Z301" s="100"/>
      <c r="AA301" s="45"/>
    </row>
    <row r="302" spans="1:27" ht="17.100000000000001" customHeight="1">
      <c r="A302" s="49"/>
      <c r="B302" s="49">
        <v>13020</v>
      </c>
      <c r="C302" s="49" t="s">
        <v>129</v>
      </c>
      <c r="D302" s="49" t="s">
        <v>135</v>
      </c>
      <c r="E302" s="49">
        <v>6.1532039148799997</v>
      </c>
      <c r="F302" s="103">
        <v>6.26</v>
      </c>
      <c r="G302" s="103">
        <v>0</v>
      </c>
      <c r="H302" s="49"/>
      <c r="I302" s="49"/>
      <c r="J302" s="44"/>
      <c r="K302" s="44"/>
      <c r="L302" s="44"/>
      <c r="M302" s="44"/>
      <c r="N302" s="44" t="e">
        <f>(Table2[[#This Row],[Crest_Elevation]]-Table2[[#This Row],[Toe_Elevation]])/(Table2[[#This Row],[Crest Elevation X]]-Table2[[#This Row],[Toe Elevation X ]])</f>
        <v>#DIV/0!</v>
      </c>
      <c r="O302" s="44"/>
      <c r="P302" s="44"/>
      <c r="Q302" s="44"/>
      <c r="R302" s="44"/>
      <c r="S302" s="44"/>
      <c r="T302" s="44"/>
      <c r="U302" s="12"/>
      <c r="V302" s="44"/>
      <c r="W302" s="46" t="s">
        <v>146</v>
      </c>
      <c r="X302" s="46"/>
      <c r="Y302" s="45"/>
      <c r="Z302" s="100"/>
      <c r="AA302" s="45"/>
    </row>
    <row r="303" spans="1:27" ht="17.100000000000001" customHeight="1">
      <c r="A303" s="49"/>
      <c r="B303" s="49">
        <v>13030</v>
      </c>
      <c r="C303" s="49" t="s">
        <v>129</v>
      </c>
      <c r="D303" s="49" t="s">
        <v>135</v>
      </c>
      <c r="E303" s="49">
        <v>6.1233656446799998</v>
      </c>
      <c r="F303" s="103">
        <v>6.21</v>
      </c>
      <c r="G303" s="103">
        <v>0</v>
      </c>
      <c r="H303" s="49"/>
      <c r="I303" s="49"/>
      <c r="J303" s="44"/>
      <c r="K303" s="44"/>
      <c r="L303" s="44"/>
      <c r="M303" s="44"/>
      <c r="N303" s="44" t="e">
        <f>(Table2[[#This Row],[Crest_Elevation]]-Table2[[#This Row],[Toe_Elevation]])/(Table2[[#This Row],[Crest Elevation X]]-Table2[[#This Row],[Toe Elevation X ]])</f>
        <v>#DIV/0!</v>
      </c>
      <c r="O303" s="44"/>
      <c r="P303" s="44"/>
      <c r="Q303" s="44"/>
      <c r="R303" s="44"/>
      <c r="S303" s="44"/>
      <c r="T303" s="44"/>
      <c r="U303" s="12"/>
      <c r="V303" s="44"/>
      <c r="W303" s="46" t="s">
        <v>146</v>
      </c>
      <c r="X303" s="46"/>
      <c r="Y303" s="45"/>
      <c r="Z303" s="100"/>
      <c r="AA303" s="45"/>
    </row>
    <row r="304" spans="1:27" ht="17.100000000000001" customHeight="1">
      <c r="A304" s="49">
        <v>125</v>
      </c>
      <c r="B304" s="49">
        <v>13040</v>
      </c>
      <c r="C304" s="49" t="s">
        <v>129</v>
      </c>
      <c r="D304" s="49" t="s">
        <v>135</v>
      </c>
      <c r="E304" s="49">
        <v>6.1152084915899998</v>
      </c>
      <c r="F304" s="103">
        <v>6.18</v>
      </c>
      <c r="G304" s="103">
        <v>0</v>
      </c>
      <c r="H304" s="49"/>
      <c r="I304" s="49"/>
      <c r="J304" s="44"/>
      <c r="K304" s="44"/>
      <c r="L304" s="44"/>
      <c r="M304" s="44"/>
      <c r="N304" s="44" t="e">
        <f>(Table2[[#This Row],[Crest_Elevation]]-Table2[[#This Row],[Toe_Elevation]])/(Table2[[#This Row],[Crest Elevation X]]-Table2[[#This Row],[Toe Elevation X ]])</f>
        <v>#DIV/0!</v>
      </c>
      <c r="O304" s="44"/>
      <c r="P304" s="44"/>
      <c r="Q304" s="44"/>
      <c r="R304" s="44"/>
      <c r="S304" s="44"/>
      <c r="T304" s="44"/>
      <c r="U304" s="12"/>
      <c r="V304" s="44"/>
      <c r="W304" s="46" t="s">
        <v>146</v>
      </c>
      <c r="X304" s="46"/>
      <c r="Y304" s="46"/>
      <c r="Z304" s="100"/>
      <c r="AA304" s="45"/>
    </row>
    <row r="305" spans="1:27" ht="17.100000000000001" customHeight="1">
      <c r="A305" s="49"/>
      <c r="B305" s="49">
        <v>13050</v>
      </c>
      <c r="C305" s="49" t="s">
        <v>129</v>
      </c>
      <c r="D305" s="49" t="s">
        <v>135</v>
      </c>
      <c r="E305" s="49">
        <v>6.1137197263700003</v>
      </c>
      <c r="F305" s="103">
        <v>6.16</v>
      </c>
      <c r="G305" s="103">
        <v>0</v>
      </c>
      <c r="H305" s="49"/>
      <c r="I305" s="49"/>
      <c r="J305" s="44"/>
      <c r="K305" s="44"/>
      <c r="L305" s="44"/>
      <c r="M305" s="44"/>
      <c r="N305" s="44" t="e">
        <f>(Table2[[#This Row],[Crest_Elevation]]-Table2[[#This Row],[Toe_Elevation]])/(Table2[[#This Row],[Crest Elevation X]]-Table2[[#This Row],[Toe Elevation X ]])</f>
        <v>#DIV/0!</v>
      </c>
      <c r="O305" s="44"/>
      <c r="P305" s="44"/>
      <c r="Q305" s="44"/>
      <c r="R305" s="44"/>
      <c r="S305" s="44"/>
      <c r="T305" s="44"/>
      <c r="U305" s="12"/>
      <c r="V305" s="44"/>
      <c r="W305" s="46" t="s">
        <v>146</v>
      </c>
      <c r="X305" s="46"/>
      <c r="Y305" s="46"/>
      <c r="Z305" s="100"/>
      <c r="AA305" s="45"/>
    </row>
    <row r="306" spans="1:27" ht="17.100000000000001" customHeight="1">
      <c r="A306" s="49"/>
      <c r="B306" s="49">
        <v>13060</v>
      </c>
      <c r="C306" s="49" t="s">
        <v>129</v>
      </c>
      <c r="D306" s="49" t="s">
        <v>135</v>
      </c>
      <c r="E306" s="49">
        <v>6.1079310685600001</v>
      </c>
      <c r="F306" s="103">
        <v>6.15</v>
      </c>
      <c r="G306" s="103">
        <v>0</v>
      </c>
      <c r="H306" s="49"/>
      <c r="I306" s="49"/>
      <c r="J306" s="44"/>
      <c r="K306" s="44"/>
      <c r="L306" s="44"/>
      <c r="M306" s="44"/>
      <c r="N306" s="44" t="e">
        <f>(Table2[[#This Row],[Crest_Elevation]]-Table2[[#This Row],[Toe_Elevation]])/(Table2[[#This Row],[Crest Elevation X]]-Table2[[#This Row],[Toe Elevation X ]])</f>
        <v>#DIV/0!</v>
      </c>
      <c r="O306" s="44"/>
      <c r="P306" s="44"/>
      <c r="Q306" s="44"/>
      <c r="R306" s="44"/>
      <c r="S306" s="44"/>
      <c r="T306" s="44"/>
      <c r="U306" s="12"/>
      <c r="V306" s="44"/>
      <c r="W306" s="46" t="s">
        <v>146</v>
      </c>
      <c r="X306" s="46"/>
      <c r="Y306" s="46"/>
      <c r="Z306" s="100"/>
      <c r="AA306" s="45"/>
    </row>
    <row r="307" spans="1:27" ht="17.100000000000001" customHeight="1">
      <c r="A307" s="49"/>
      <c r="B307" s="49">
        <v>13070</v>
      </c>
      <c r="C307" s="49" t="s">
        <v>129</v>
      </c>
      <c r="D307" s="49" t="s">
        <v>135</v>
      </c>
      <c r="E307" s="49">
        <v>6.0817491180900003</v>
      </c>
      <c r="F307" s="103">
        <v>6.11</v>
      </c>
      <c r="G307" s="103">
        <v>0</v>
      </c>
      <c r="H307" s="49"/>
      <c r="I307" s="49"/>
      <c r="J307" s="44"/>
      <c r="K307" s="44"/>
      <c r="L307" s="44"/>
      <c r="M307" s="44"/>
      <c r="N307" s="44" t="e">
        <f>(Table2[[#This Row],[Crest_Elevation]]-Table2[[#This Row],[Toe_Elevation]])/(Table2[[#This Row],[Crest Elevation X]]-Table2[[#This Row],[Toe Elevation X ]])</f>
        <v>#DIV/0!</v>
      </c>
      <c r="O307" s="44"/>
      <c r="P307" s="44"/>
      <c r="Q307" s="44"/>
      <c r="R307" s="44"/>
      <c r="S307" s="44"/>
      <c r="T307" s="44"/>
      <c r="U307" s="12"/>
      <c r="V307" s="62"/>
      <c r="W307" s="46" t="s">
        <v>146</v>
      </c>
      <c r="X307" s="46"/>
      <c r="Y307" s="46"/>
      <c r="Z307" s="100"/>
      <c r="AA307" s="45"/>
    </row>
    <row r="308" spans="1:27" ht="17.100000000000001" customHeight="1">
      <c r="A308" s="49"/>
      <c r="B308" s="49">
        <v>13080</v>
      </c>
      <c r="C308" s="49" t="s">
        <v>129</v>
      </c>
      <c r="D308" s="49" t="s">
        <v>135</v>
      </c>
      <c r="E308" s="49">
        <v>6.0533728264400004</v>
      </c>
      <c r="F308" s="103">
        <v>6.1</v>
      </c>
      <c r="G308" s="103">
        <v>0</v>
      </c>
      <c r="H308" s="49"/>
      <c r="I308" s="49"/>
      <c r="J308" s="44"/>
      <c r="K308" s="44"/>
      <c r="L308" s="44"/>
      <c r="M308" s="44"/>
      <c r="N308" s="44" t="e">
        <f>(Table2[[#This Row],[Crest_Elevation]]-Table2[[#This Row],[Toe_Elevation]])/(Table2[[#This Row],[Crest Elevation X]]-Table2[[#This Row],[Toe Elevation X ]])</f>
        <v>#DIV/0!</v>
      </c>
      <c r="O308" s="44"/>
      <c r="P308" s="44"/>
      <c r="Q308" s="44"/>
      <c r="R308" s="44"/>
      <c r="S308" s="44"/>
      <c r="T308" s="44"/>
      <c r="U308" s="12"/>
      <c r="V308" s="44"/>
      <c r="W308" s="46" t="s">
        <v>146</v>
      </c>
      <c r="X308" s="46"/>
      <c r="Y308" s="45"/>
      <c r="Z308" s="100"/>
      <c r="AA308" s="60"/>
    </row>
    <row r="309" spans="1:27" ht="17.100000000000001" customHeight="1">
      <c r="A309" s="49"/>
      <c r="B309" s="49">
        <v>13090</v>
      </c>
      <c r="C309" s="49" t="s">
        <v>129</v>
      </c>
      <c r="D309" s="49" t="s">
        <v>135</v>
      </c>
      <c r="E309" s="49">
        <v>6.0112278665199996</v>
      </c>
      <c r="F309" s="103">
        <v>6.07</v>
      </c>
      <c r="G309" s="103">
        <v>0</v>
      </c>
      <c r="H309" s="49"/>
      <c r="I309" s="49"/>
      <c r="J309" s="44"/>
      <c r="K309" s="44"/>
      <c r="L309" s="44"/>
      <c r="M309" s="44"/>
      <c r="N309" s="44" t="e">
        <f>(Table2[[#This Row],[Crest_Elevation]]-Table2[[#This Row],[Toe_Elevation]])/(Table2[[#This Row],[Crest Elevation X]]-Table2[[#This Row],[Toe Elevation X ]])</f>
        <v>#DIV/0!</v>
      </c>
      <c r="O309" s="44"/>
      <c r="P309" s="44"/>
      <c r="Q309" s="44"/>
      <c r="R309" s="44"/>
      <c r="S309" s="44"/>
      <c r="T309" s="44"/>
      <c r="U309" s="12"/>
      <c r="V309" s="44"/>
      <c r="W309" s="46" t="s">
        <v>149</v>
      </c>
      <c r="X309" s="46"/>
      <c r="Y309" s="45"/>
      <c r="Z309" s="100"/>
      <c r="AA309" s="45"/>
    </row>
    <row r="310" spans="1:27" ht="17.100000000000001" customHeight="1">
      <c r="A310" s="49">
        <v>126</v>
      </c>
      <c r="B310" s="49">
        <v>13100</v>
      </c>
      <c r="C310" s="49" t="s">
        <v>129</v>
      </c>
      <c r="D310" s="49" t="s">
        <v>135</v>
      </c>
      <c r="E310" s="49">
        <v>5.97051505573</v>
      </c>
      <c r="F310" s="103">
        <v>6.05</v>
      </c>
      <c r="G310" s="103">
        <v>0</v>
      </c>
      <c r="H310" s="49"/>
      <c r="I310" s="49"/>
      <c r="J310" s="44"/>
      <c r="K310" s="44"/>
      <c r="L310" s="44"/>
      <c r="M310" s="44"/>
      <c r="N310" s="44" t="e">
        <f>(Table2[[#This Row],[Crest_Elevation]]-Table2[[#This Row],[Toe_Elevation]])/(Table2[[#This Row],[Crest Elevation X]]-Table2[[#This Row],[Toe Elevation X ]])</f>
        <v>#DIV/0!</v>
      </c>
      <c r="O310" s="44"/>
      <c r="P310" s="44"/>
      <c r="Q310" s="44"/>
      <c r="R310" s="44"/>
      <c r="S310" s="44"/>
      <c r="T310" s="44"/>
      <c r="U310" s="12"/>
      <c r="V310" s="44"/>
      <c r="W310" s="46" t="s">
        <v>149</v>
      </c>
      <c r="X310" s="46"/>
      <c r="Y310" s="45"/>
      <c r="Z310" s="100"/>
      <c r="AA310" s="45"/>
    </row>
    <row r="311" spans="1:27" ht="17.100000000000001" customHeight="1">
      <c r="A311" s="49"/>
      <c r="B311" s="49">
        <v>13110</v>
      </c>
      <c r="C311" s="49" t="s">
        <v>129</v>
      </c>
      <c r="D311" s="49" t="s">
        <v>135</v>
      </c>
      <c r="E311" s="49">
        <v>5.9467914895599998</v>
      </c>
      <c r="F311" s="103">
        <v>6.05</v>
      </c>
      <c r="G311" s="103">
        <v>0</v>
      </c>
      <c r="H311" s="49"/>
      <c r="I311" s="49"/>
      <c r="J311" s="44"/>
      <c r="K311" s="44"/>
      <c r="L311" s="44"/>
      <c r="M311" s="44"/>
      <c r="N311" s="44" t="e">
        <f>(Table2[[#This Row],[Crest_Elevation]]-Table2[[#This Row],[Toe_Elevation]])/(Table2[[#This Row],[Crest Elevation X]]-Table2[[#This Row],[Toe Elevation X ]])</f>
        <v>#DIV/0!</v>
      </c>
      <c r="O311" s="44"/>
      <c r="P311" s="44"/>
      <c r="Q311" s="44"/>
      <c r="R311" s="44"/>
      <c r="S311" s="44"/>
      <c r="T311" s="44"/>
      <c r="U311" s="12"/>
      <c r="V311" s="44"/>
      <c r="W311" s="46" t="s">
        <v>149</v>
      </c>
      <c r="X311" s="46"/>
      <c r="Y311" s="46"/>
      <c r="Z311" s="100"/>
      <c r="AA311" s="45"/>
    </row>
    <row r="312" spans="1:27" ht="17.100000000000001" customHeight="1">
      <c r="A312" s="49"/>
      <c r="B312" s="49">
        <v>13120</v>
      </c>
      <c r="C312" s="49" t="s">
        <v>129</v>
      </c>
      <c r="D312" s="49" t="s">
        <v>135</v>
      </c>
      <c r="E312" s="49">
        <v>5.9690148078199998</v>
      </c>
      <c r="F312" s="103">
        <v>6.03</v>
      </c>
      <c r="G312" s="103">
        <v>0</v>
      </c>
      <c r="H312" s="49"/>
      <c r="I312" s="49"/>
      <c r="J312" s="44"/>
      <c r="K312" s="44"/>
      <c r="L312" s="44"/>
      <c r="M312" s="44"/>
      <c r="N312" s="44" t="e">
        <f>(Table2[[#This Row],[Crest_Elevation]]-Table2[[#This Row],[Toe_Elevation]])/(Table2[[#This Row],[Crest Elevation X]]-Table2[[#This Row],[Toe Elevation X ]])</f>
        <v>#DIV/0!</v>
      </c>
      <c r="O312" s="44"/>
      <c r="P312" s="44"/>
      <c r="Q312" s="44"/>
      <c r="R312" s="44"/>
      <c r="S312" s="44"/>
      <c r="T312" s="44"/>
      <c r="U312" s="12"/>
      <c r="V312" s="44"/>
      <c r="W312" s="46" t="s">
        <v>149</v>
      </c>
      <c r="X312" s="46"/>
      <c r="Y312" s="45"/>
      <c r="Z312" s="100"/>
      <c r="AA312" s="60"/>
    </row>
    <row r="313" spans="1:27" ht="17.100000000000001" customHeight="1">
      <c r="A313" s="49">
        <v>127</v>
      </c>
      <c r="B313" s="49">
        <v>13130</v>
      </c>
      <c r="C313" s="49" t="s">
        <v>129</v>
      </c>
      <c r="D313" s="49" t="s">
        <v>135</v>
      </c>
      <c r="E313" s="49">
        <v>5.9377513776799997</v>
      </c>
      <c r="F313" s="103">
        <v>6.01</v>
      </c>
      <c r="G313" s="103">
        <v>0</v>
      </c>
      <c r="H313" s="49"/>
      <c r="I313" s="49"/>
      <c r="J313" s="44"/>
      <c r="K313" s="44"/>
      <c r="L313" s="44"/>
      <c r="M313" s="44"/>
      <c r="N313" s="44" t="e">
        <f>(Table2[[#This Row],[Crest_Elevation]]-Table2[[#This Row],[Toe_Elevation]])/(Table2[[#This Row],[Crest Elevation X]]-Table2[[#This Row],[Toe Elevation X ]])</f>
        <v>#DIV/0!</v>
      </c>
      <c r="O313" s="44"/>
      <c r="P313" s="44"/>
      <c r="Q313" s="44"/>
      <c r="R313" s="44"/>
      <c r="S313" s="44"/>
      <c r="T313" s="44"/>
      <c r="U313" s="12"/>
      <c r="V313" s="44"/>
      <c r="W313" s="46" t="s">
        <v>149</v>
      </c>
      <c r="X313" s="46"/>
      <c r="Y313" s="46"/>
      <c r="Z313" s="100"/>
      <c r="AA313" s="45"/>
    </row>
    <row r="314" spans="1:27" ht="17.100000000000001" customHeight="1">
      <c r="A314" s="49"/>
      <c r="B314" s="49">
        <v>13140</v>
      </c>
      <c r="C314" s="49" t="s">
        <v>129</v>
      </c>
      <c r="D314" s="49" t="s">
        <v>135</v>
      </c>
      <c r="E314" s="49">
        <v>5.9141825031000002</v>
      </c>
      <c r="F314" s="103">
        <v>5.98</v>
      </c>
      <c r="G314" s="103">
        <v>0</v>
      </c>
      <c r="H314" s="49"/>
      <c r="I314" s="49"/>
      <c r="J314" s="44"/>
      <c r="K314" s="44"/>
      <c r="L314" s="44"/>
      <c r="M314" s="44"/>
      <c r="N314" s="44" t="e">
        <f>(Table2[[#This Row],[Crest_Elevation]]-Table2[[#This Row],[Toe_Elevation]])/(Table2[[#This Row],[Crest Elevation X]]-Table2[[#This Row],[Toe Elevation X ]])</f>
        <v>#DIV/0!</v>
      </c>
      <c r="O314" s="44"/>
      <c r="P314" s="44"/>
      <c r="Q314" s="44"/>
      <c r="R314" s="44"/>
      <c r="S314" s="44"/>
      <c r="T314" s="44"/>
      <c r="U314" s="12"/>
      <c r="V314" s="44"/>
      <c r="W314" s="46" t="s">
        <v>149</v>
      </c>
      <c r="X314" s="46"/>
      <c r="Y314" s="45"/>
      <c r="Z314" s="100"/>
      <c r="AA314" s="60"/>
    </row>
    <row r="315" spans="1:27" ht="17.100000000000001" customHeight="1">
      <c r="A315" s="49">
        <v>128</v>
      </c>
      <c r="B315" s="49">
        <v>13150</v>
      </c>
      <c r="C315" s="49" t="s">
        <v>129</v>
      </c>
      <c r="D315" s="49" t="s">
        <v>135</v>
      </c>
      <c r="E315" s="49">
        <v>5.8802369785400002</v>
      </c>
      <c r="F315" s="103">
        <v>5.96</v>
      </c>
      <c r="G315" s="103">
        <v>0</v>
      </c>
      <c r="H315" s="49"/>
      <c r="I315" s="49"/>
      <c r="J315" s="44"/>
      <c r="K315" s="44"/>
      <c r="L315" s="44"/>
      <c r="M315" s="44"/>
      <c r="N315" s="44" t="e">
        <f>(Table2[[#This Row],[Crest_Elevation]]-Table2[[#This Row],[Toe_Elevation]])/(Table2[[#This Row],[Crest Elevation X]]-Table2[[#This Row],[Toe Elevation X ]])</f>
        <v>#DIV/0!</v>
      </c>
      <c r="O315" s="44"/>
      <c r="P315" s="44"/>
      <c r="Q315" s="44"/>
      <c r="R315" s="44"/>
      <c r="S315" s="44"/>
      <c r="T315" s="44"/>
      <c r="U315" s="12"/>
      <c r="V315" s="44"/>
      <c r="W315" s="46" t="s">
        <v>149</v>
      </c>
      <c r="X315" s="46"/>
      <c r="Y315" s="46"/>
      <c r="Z315" s="100"/>
      <c r="AA315" s="45"/>
    </row>
    <row r="316" spans="1:27" ht="17.100000000000001" customHeight="1">
      <c r="A316" s="50"/>
      <c r="B316" s="49">
        <v>13160</v>
      </c>
      <c r="C316" s="49" t="s">
        <v>77</v>
      </c>
      <c r="D316" s="50" t="s">
        <v>135</v>
      </c>
      <c r="E316" s="49">
        <v>5.8396603006000003</v>
      </c>
      <c r="F316" s="106">
        <v>5.91</v>
      </c>
      <c r="G316" s="103">
        <v>6.3517409999999996</v>
      </c>
      <c r="H316" s="50"/>
      <c r="I316" s="53">
        <f>Table2[[#This Row],[SWEL (From CHAMP)]]+Table2[[#This Row],[2%_Runup]]</f>
        <v>12.261741000000001</v>
      </c>
      <c r="J316" s="44">
        <v>10.7</v>
      </c>
      <c r="K316" s="44">
        <v>31.51</v>
      </c>
      <c r="L316" s="44">
        <v>-0.03</v>
      </c>
      <c r="M316" s="44">
        <v>-0.26</v>
      </c>
      <c r="N316" s="44">
        <f>(Table2[[#This Row],[Crest_Elevation]]-Table2[[#This Row],[Toe_Elevation]])/(Table2[[#This Row],[Crest Elevation X]]-Table2[[#This Row],[Toe Elevation X ]])</f>
        <v>0.33774000629524703</v>
      </c>
      <c r="O316" s="44">
        <v>11</v>
      </c>
      <c r="P316" s="44">
        <v>3.24</v>
      </c>
      <c r="Q316" s="44">
        <v>2.41</v>
      </c>
      <c r="R316" s="44">
        <v>112.18</v>
      </c>
      <c r="S316" s="44">
        <v>12.05</v>
      </c>
      <c r="T316" s="44"/>
      <c r="U316" s="12"/>
      <c r="V316" s="51"/>
      <c r="W316" s="52" t="s">
        <v>149</v>
      </c>
      <c r="X316" s="52" t="s">
        <v>145</v>
      </c>
      <c r="Y316" s="46" t="s">
        <v>541</v>
      </c>
      <c r="Z316" s="100">
        <v>1.5769179195522596E-4</v>
      </c>
      <c r="AA316" s="45"/>
    </row>
    <row r="317" spans="1:27" ht="17.100000000000001" customHeight="1">
      <c r="A317" s="49">
        <v>129</v>
      </c>
      <c r="B317" s="49">
        <v>13170</v>
      </c>
      <c r="C317" s="49" t="s">
        <v>129</v>
      </c>
      <c r="D317" s="49" t="s">
        <v>135</v>
      </c>
      <c r="E317" s="49">
        <v>5.80321490644</v>
      </c>
      <c r="F317" s="103">
        <v>5.83</v>
      </c>
      <c r="G317" s="103">
        <v>0</v>
      </c>
      <c r="H317" s="49"/>
      <c r="I317" s="49"/>
      <c r="J317" s="44"/>
      <c r="K317" s="44"/>
      <c r="L317" s="44"/>
      <c r="M317" s="44"/>
      <c r="N317" s="44" t="e">
        <f>(Table2[[#This Row],[Crest_Elevation]]-Table2[[#This Row],[Toe_Elevation]])/(Table2[[#This Row],[Crest Elevation X]]-Table2[[#This Row],[Toe Elevation X ]])</f>
        <v>#DIV/0!</v>
      </c>
      <c r="O317" s="44"/>
      <c r="P317" s="44"/>
      <c r="Q317" s="44"/>
      <c r="R317" s="44"/>
      <c r="S317" s="44"/>
      <c r="T317" s="44"/>
      <c r="U317" s="12"/>
      <c r="V317" s="44"/>
      <c r="W317" s="46" t="s">
        <v>149</v>
      </c>
      <c r="X317" s="46"/>
      <c r="Y317" s="45"/>
      <c r="Z317" s="61"/>
      <c r="AA317" s="60"/>
    </row>
    <row r="318" spans="1:27" ht="17.100000000000001" customHeight="1">
      <c r="A318" s="49">
        <v>130</v>
      </c>
      <c r="B318" s="49">
        <v>13180</v>
      </c>
      <c r="C318" s="49" t="s">
        <v>129</v>
      </c>
      <c r="D318" s="49" t="s">
        <v>135</v>
      </c>
      <c r="E318" s="49">
        <v>6.2687981934900003</v>
      </c>
      <c r="F318" s="103">
        <v>6.29</v>
      </c>
      <c r="G318" s="103">
        <v>0</v>
      </c>
      <c r="H318" s="49"/>
      <c r="I318" s="49"/>
      <c r="J318" s="44"/>
      <c r="K318" s="44"/>
      <c r="L318" s="44"/>
      <c r="M318" s="44"/>
      <c r="N318" s="44" t="e">
        <f>(Table2[[#This Row],[Crest_Elevation]]-Table2[[#This Row],[Toe_Elevation]])/(Table2[[#This Row],[Crest Elevation X]]-Table2[[#This Row],[Toe Elevation X ]])</f>
        <v>#DIV/0!</v>
      </c>
      <c r="O318" s="44"/>
      <c r="P318" s="44"/>
      <c r="Q318" s="44"/>
      <c r="R318" s="44"/>
      <c r="S318" s="44"/>
      <c r="T318" s="44"/>
      <c r="U318" s="12"/>
      <c r="V318" s="44"/>
      <c r="W318" s="46" t="s">
        <v>146</v>
      </c>
      <c r="X318" s="46"/>
      <c r="Y318" s="45"/>
      <c r="Z318" s="45"/>
      <c r="AA318" s="45"/>
    </row>
    <row r="319" spans="1:27" ht="17.100000000000001" customHeight="1">
      <c r="A319" s="49"/>
      <c r="B319" s="49">
        <v>13190</v>
      </c>
      <c r="C319" s="49" t="s">
        <v>129</v>
      </c>
      <c r="D319" s="49" t="s">
        <v>135</v>
      </c>
      <c r="E319" s="49">
        <v>6.3262134078200001</v>
      </c>
      <c r="F319" s="103">
        <v>6.38</v>
      </c>
      <c r="G319" s="103">
        <v>0</v>
      </c>
      <c r="H319" s="49"/>
      <c r="I319" s="49"/>
      <c r="J319" s="44"/>
      <c r="K319" s="44"/>
      <c r="L319" s="44"/>
      <c r="M319" s="44"/>
      <c r="N319" s="44" t="e">
        <f>(Table2[[#This Row],[Crest_Elevation]]-Table2[[#This Row],[Toe_Elevation]])/(Table2[[#This Row],[Crest Elevation X]]-Table2[[#This Row],[Toe Elevation X ]])</f>
        <v>#DIV/0!</v>
      </c>
      <c r="O319" s="44"/>
      <c r="P319" s="44"/>
      <c r="Q319" s="44"/>
      <c r="R319" s="44"/>
      <c r="S319" s="44"/>
      <c r="T319" s="44"/>
      <c r="U319" s="12"/>
      <c r="V319" s="44"/>
      <c r="W319" s="46" t="s">
        <v>146</v>
      </c>
      <c r="X319" s="46"/>
      <c r="Y319" s="46"/>
      <c r="Z319" s="54"/>
      <c r="AA319" s="45"/>
    </row>
    <row r="320" spans="1:27" ht="17.100000000000001" customHeight="1">
      <c r="A320" s="49">
        <v>131</v>
      </c>
      <c r="B320" s="49">
        <v>13210</v>
      </c>
      <c r="C320" s="49" t="s">
        <v>129</v>
      </c>
      <c r="D320" s="49" t="s">
        <v>135</v>
      </c>
      <c r="E320" s="49">
        <v>6.35131364103</v>
      </c>
      <c r="F320" s="103">
        <v>6.39</v>
      </c>
      <c r="G320" s="103">
        <v>0</v>
      </c>
      <c r="H320" s="49"/>
      <c r="I320" s="49"/>
      <c r="J320" s="44"/>
      <c r="K320" s="44"/>
      <c r="L320" s="44"/>
      <c r="M320" s="44"/>
      <c r="N320" s="44" t="e">
        <f>(Table2[[#This Row],[Crest_Elevation]]-Table2[[#This Row],[Toe_Elevation]])/(Table2[[#This Row],[Crest Elevation X]]-Table2[[#This Row],[Toe Elevation X ]])</f>
        <v>#DIV/0!</v>
      </c>
      <c r="O320" s="44"/>
      <c r="P320" s="44"/>
      <c r="Q320" s="44"/>
      <c r="R320" s="44"/>
      <c r="S320" s="44"/>
      <c r="T320" s="44"/>
      <c r="U320" s="12"/>
      <c r="V320" s="62"/>
      <c r="W320" s="46" t="s">
        <v>146</v>
      </c>
      <c r="X320" s="46"/>
      <c r="Y320" s="46"/>
      <c r="Z320" s="45"/>
      <c r="AA320" s="45"/>
    </row>
    <row r="321" spans="1:27" ht="17.100000000000001" customHeight="1">
      <c r="A321" s="49"/>
      <c r="B321" s="49">
        <v>13220</v>
      </c>
      <c r="C321" s="49" t="s">
        <v>129</v>
      </c>
      <c r="D321" s="49" t="s">
        <v>135</v>
      </c>
      <c r="E321" s="49">
        <v>6.3590120814400004</v>
      </c>
      <c r="F321" s="103">
        <v>6.42</v>
      </c>
      <c r="G321" s="103">
        <v>0</v>
      </c>
      <c r="H321" s="49"/>
      <c r="I321" s="49"/>
      <c r="J321" s="44"/>
      <c r="K321" s="44"/>
      <c r="L321" s="44"/>
      <c r="M321" s="44"/>
      <c r="N321" s="44" t="e">
        <f>(Table2[[#This Row],[Crest_Elevation]]-Table2[[#This Row],[Toe_Elevation]])/(Table2[[#This Row],[Crest Elevation X]]-Table2[[#This Row],[Toe Elevation X ]])</f>
        <v>#DIV/0!</v>
      </c>
      <c r="O321" s="44"/>
      <c r="P321" s="44"/>
      <c r="Q321" s="44"/>
      <c r="R321" s="44"/>
      <c r="S321" s="44"/>
      <c r="T321" s="44"/>
      <c r="U321" s="12"/>
      <c r="V321" s="44"/>
      <c r="W321" s="46" t="s">
        <v>146</v>
      </c>
      <c r="X321" s="46"/>
      <c r="Y321" s="46"/>
      <c r="Z321" s="54"/>
      <c r="AA321" s="45"/>
    </row>
    <row r="322" spans="1:27" ht="17.100000000000001" customHeight="1">
      <c r="A322" s="49"/>
      <c r="B322" s="49">
        <v>13230</v>
      </c>
      <c r="C322" s="49" t="s">
        <v>129</v>
      </c>
      <c r="D322" s="49" t="s">
        <v>135</v>
      </c>
      <c r="E322" s="49">
        <v>6.3590521212600004</v>
      </c>
      <c r="F322" s="103">
        <v>6.4</v>
      </c>
      <c r="G322" s="103">
        <v>0</v>
      </c>
      <c r="H322" s="49"/>
      <c r="I322" s="49"/>
      <c r="J322" s="44"/>
      <c r="K322" s="44"/>
      <c r="L322" s="44"/>
      <c r="M322" s="44"/>
      <c r="N322" s="44" t="e">
        <f>(Table2[[#This Row],[Crest_Elevation]]-Table2[[#This Row],[Toe_Elevation]])/(Table2[[#This Row],[Crest Elevation X]]-Table2[[#This Row],[Toe Elevation X ]])</f>
        <v>#DIV/0!</v>
      </c>
      <c r="O322" s="44"/>
      <c r="P322" s="44"/>
      <c r="Q322" s="44"/>
      <c r="R322" s="44"/>
      <c r="S322" s="44"/>
      <c r="T322" s="44"/>
      <c r="U322" s="12"/>
      <c r="V322" s="44"/>
      <c r="W322" s="46" t="s">
        <v>146</v>
      </c>
      <c r="X322" s="46"/>
      <c r="Y322" s="46"/>
      <c r="Z322" s="45"/>
      <c r="AA322" s="45"/>
    </row>
    <row r="323" spans="1:27" ht="17.100000000000001" customHeight="1">
      <c r="A323" s="49">
        <v>132</v>
      </c>
      <c r="B323" s="49">
        <v>13240</v>
      </c>
      <c r="C323" s="49" t="s">
        <v>129</v>
      </c>
      <c r="D323" s="49" t="s">
        <v>135</v>
      </c>
      <c r="E323" s="49">
        <v>6.3707981678700003</v>
      </c>
      <c r="F323" s="103">
        <v>6.45</v>
      </c>
      <c r="G323" s="103">
        <v>0</v>
      </c>
      <c r="H323" s="49"/>
      <c r="I323" s="49"/>
      <c r="J323" s="44"/>
      <c r="K323" s="44"/>
      <c r="L323" s="44"/>
      <c r="M323" s="44"/>
      <c r="N323" s="44" t="e">
        <f>(Table2[[#This Row],[Crest_Elevation]]-Table2[[#This Row],[Toe_Elevation]])/(Table2[[#This Row],[Crest Elevation X]]-Table2[[#This Row],[Toe Elevation X ]])</f>
        <v>#DIV/0!</v>
      </c>
      <c r="O323" s="44"/>
      <c r="P323" s="44"/>
      <c r="Q323" s="44"/>
      <c r="R323" s="44"/>
      <c r="S323" s="44"/>
      <c r="T323" s="44"/>
      <c r="U323" s="12"/>
      <c r="V323" s="44"/>
      <c r="W323" s="46" t="s">
        <v>146</v>
      </c>
      <c r="X323" s="46"/>
      <c r="Y323" s="46"/>
      <c r="Z323" s="45"/>
      <c r="AA323" s="45"/>
    </row>
    <row r="324" spans="1:27" ht="17.100000000000001" customHeight="1">
      <c r="A324" s="49"/>
      <c r="B324" s="49">
        <v>13250</v>
      </c>
      <c r="C324" s="49" t="s">
        <v>129</v>
      </c>
      <c r="D324" s="49" t="s">
        <v>135</v>
      </c>
      <c r="E324" s="49">
        <v>6.3710983915700004</v>
      </c>
      <c r="F324" s="103">
        <v>6.43</v>
      </c>
      <c r="G324" s="103">
        <v>0</v>
      </c>
      <c r="H324" s="49"/>
      <c r="I324" s="49"/>
      <c r="J324" s="44"/>
      <c r="K324" s="44"/>
      <c r="L324" s="44"/>
      <c r="M324" s="44"/>
      <c r="N324" s="44" t="e">
        <f>(Table2[[#This Row],[Crest_Elevation]]-Table2[[#This Row],[Toe_Elevation]])/(Table2[[#This Row],[Crest Elevation X]]-Table2[[#This Row],[Toe Elevation X ]])</f>
        <v>#DIV/0!</v>
      </c>
      <c r="O324" s="44"/>
      <c r="P324" s="44"/>
      <c r="Q324" s="44"/>
      <c r="R324" s="44"/>
      <c r="S324" s="44"/>
      <c r="T324" s="44"/>
      <c r="U324" s="12"/>
      <c r="V324" s="62"/>
      <c r="W324" s="46" t="s">
        <v>146</v>
      </c>
      <c r="X324" s="46"/>
      <c r="Y324" s="46"/>
      <c r="Z324" s="45"/>
      <c r="AA324" s="45"/>
    </row>
    <row r="325" spans="1:27" ht="17.100000000000001" customHeight="1">
      <c r="A325" s="49"/>
      <c r="B325" s="49">
        <v>13260</v>
      </c>
      <c r="C325" s="49" t="s">
        <v>129</v>
      </c>
      <c r="D325" s="49" t="s">
        <v>135</v>
      </c>
      <c r="E325" s="49">
        <v>6.3653083404400004</v>
      </c>
      <c r="F325" s="103">
        <v>6.42</v>
      </c>
      <c r="G325" s="103">
        <v>0</v>
      </c>
      <c r="H325" s="49"/>
      <c r="I325" s="49"/>
      <c r="J325" s="44"/>
      <c r="K325" s="44"/>
      <c r="L325" s="44"/>
      <c r="M325" s="44"/>
      <c r="N325" s="44" t="e">
        <f>(Table2[[#This Row],[Crest_Elevation]]-Table2[[#This Row],[Toe_Elevation]])/(Table2[[#This Row],[Crest Elevation X]]-Table2[[#This Row],[Toe Elevation X ]])</f>
        <v>#DIV/0!</v>
      </c>
      <c r="O325" s="44"/>
      <c r="P325" s="44"/>
      <c r="Q325" s="44"/>
      <c r="R325" s="44"/>
      <c r="S325" s="44"/>
      <c r="T325" s="44"/>
      <c r="U325" s="12"/>
      <c r="V325" s="44"/>
      <c r="W325" s="46" t="s">
        <v>146</v>
      </c>
      <c r="X325" s="46"/>
      <c r="Y325" s="46"/>
      <c r="Z325" s="45"/>
      <c r="AA325" s="45"/>
    </row>
    <row r="326" spans="1:27" ht="17.100000000000001" customHeight="1">
      <c r="A326" s="49"/>
      <c r="B326" s="49">
        <v>13270</v>
      </c>
      <c r="C326" s="49" t="s">
        <v>129</v>
      </c>
      <c r="D326" s="49" t="s">
        <v>135</v>
      </c>
      <c r="E326" s="49">
        <v>6.3666894769200004</v>
      </c>
      <c r="F326" s="103">
        <v>6.38</v>
      </c>
      <c r="G326" s="103">
        <v>0</v>
      </c>
      <c r="H326" s="49"/>
      <c r="I326" s="49"/>
      <c r="J326" s="44"/>
      <c r="K326" s="44"/>
      <c r="L326" s="44"/>
      <c r="M326" s="44"/>
      <c r="N326" s="44" t="e">
        <f>(Table2[[#This Row],[Crest_Elevation]]-Table2[[#This Row],[Toe_Elevation]])/(Table2[[#This Row],[Crest Elevation X]]-Table2[[#This Row],[Toe Elevation X ]])</f>
        <v>#DIV/0!</v>
      </c>
      <c r="O326" s="44"/>
      <c r="P326" s="44"/>
      <c r="Q326" s="44"/>
      <c r="R326" s="44"/>
      <c r="S326" s="44"/>
      <c r="T326" s="44"/>
      <c r="U326" s="12"/>
      <c r="V326" s="62"/>
      <c r="W326" s="46" t="s">
        <v>146</v>
      </c>
      <c r="X326" s="46"/>
      <c r="Y326" s="46"/>
      <c r="Z326" s="54"/>
      <c r="AA326" s="45"/>
    </row>
    <row r="327" spans="1:27" ht="17.100000000000001" customHeight="1">
      <c r="A327" s="49">
        <v>133</v>
      </c>
      <c r="B327" s="49">
        <v>13280</v>
      </c>
      <c r="C327" s="49" t="s">
        <v>129</v>
      </c>
      <c r="D327" s="49" t="s">
        <v>135</v>
      </c>
      <c r="E327" s="49">
        <v>6.3680862784199999</v>
      </c>
      <c r="F327" s="103">
        <v>6.41</v>
      </c>
      <c r="G327" s="103">
        <v>0</v>
      </c>
      <c r="H327" s="49"/>
      <c r="I327" s="49"/>
      <c r="J327" s="44"/>
      <c r="K327" s="44"/>
      <c r="L327" s="44"/>
      <c r="M327" s="44"/>
      <c r="N327" s="44" t="e">
        <f>(Table2[[#This Row],[Crest_Elevation]]-Table2[[#This Row],[Toe_Elevation]])/(Table2[[#This Row],[Crest Elevation X]]-Table2[[#This Row],[Toe Elevation X ]])</f>
        <v>#DIV/0!</v>
      </c>
      <c r="O327" s="44"/>
      <c r="P327" s="44"/>
      <c r="Q327" s="44"/>
      <c r="R327" s="44"/>
      <c r="S327" s="44"/>
      <c r="T327" s="44"/>
      <c r="U327" s="12"/>
      <c r="V327" s="44"/>
      <c r="W327" s="46" t="s">
        <v>146</v>
      </c>
      <c r="X327" s="46"/>
      <c r="Y327" s="46"/>
      <c r="Z327" s="54"/>
      <c r="AA327" s="45"/>
    </row>
    <row r="328" spans="1:27" ht="17.100000000000001" customHeight="1">
      <c r="A328" s="49"/>
      <c r="B328" s="49">
        <v>13281</v>
      </c>
      <c r="C328" s="49" t="s">
        <v>129</v>
      </c>
      <c r="D328" s="49" t="s">
        <v>135</v>
      </c>
      <c r="E328" s="49">
        <v>6.3640715571299999</v>
      </c>
      <c r="F328" s="103">
        <v>6.3</v>
      </c>
      <c r="G328" s="103">
        <v>0</v>
      </c>
      <c r="H328" s="49"/>
      <c r="I328" s="49"/>
      <c r="J328" s="44"/>
      <c r="K328" s="44"/>
      <c r="L328" s="44"/>
      <c r="M328" s="44"/>
      <c r="N328" s="44" t="e">
        <f>(Table2[[#This Row],[Crest_Elevation]]-Table2[[#This Row],[Toe_Elevation]])/(Table2[[#This Row],[Crest Elevation X]]-Table2[[#This Row],[Toe Elevation X ]])</f>
        <v>#DIV/0!</v>
      </c>
      <c r="O328" s="44"/>
      <c r="P328" s="44"/>
      <c r="Q328" s="44"/>
      <c r="R328" s="44"/>
      <c r="S328" s="44"/>
      <c r="T328" s="44"/>
      <c r="U328" s="12"/>
      <c r="V328" s="44"/>
      <c r="W328" s="46" t="s">
        <v>146</v>
      </c>
      <c r="X328" s="46"/>
      <c r="Y328" s="45"/>
      <c r="Z328" s="45"/>
      <c r="AA328" s="45"/>
    </row>
    <row r="329" spans="1:27" ht="17.100000000000001" customHeight="1">
      <c r="A329" s="49"/>
      <c r="B329" s="49">
        <v>13282</v>
      </c>
      <c r="C329" s="49" t="s">
        <v>129</v>
      </c>
      <c r="D329" s="49" t="s">
        <v>135</v>
      </c>
      <c r="E329" s="49">
        <v>6.3698263808100002</v>
      </c>
      <c r="F329" s="103">
        <v>6.33</v>
      </c>
      <c r="G329" s="103">
        <v>0</v>
      </c>
      <c r="H329" s="49"/>
      <c r="I329" s="49"/>
      <c r="J329" s="44"/>
      <c r="K329" s="44"/>
      <c r="L329" s="44"/>
      <c r="M329" s="44"/>
      <c r="N329" s="44" t="e">
        <f>(Table2[[#This Row],[Crest_Elevation]]-Table2[[#This Row],[Toe_Elevation]])/(Table2[[#This Row],[Crest Elevation X]]-Table2[[#This Row],[Toe Elevation X ]])</f>
        <v>#DIV/0!</v>
      </c>
      <c r="O329" s="44"/>
      <c r="P329" s="44"/>
      <c r="Q329" s="44"/>
      <c r="R329" s="44"/>
      <c r="S329" s="44"/>
      <c r="T329" s="44"/>
      <c r="U329" s="12"/>
      <c r="V329" s="44"/>
      <c r="W329" s="46" t="s">
        <v>146</v>
      </c>
      <c r="X329" s="46"/>
      <c r="Y329" s="45"/>
      <c r="Z329" s="61"/>
      <c r="AA329" s="60"/>
    </row>
    <row r="330" spans="1:27" ht="17.100000000000001" customHeight="1">
      <c r="A330" s="49"/>
      <c r="B330" s="49">
        <v>13283</v>
      </c>
      <c r="C330" s="49" t="s">
        <v>129</v>
      </c>
      <c r="D330" s="49" t="s">
        <v>135</v>
      </c>
      <c r="E330" s="49">
        <v>6.3569764385300003</v>
      </c>
      <c r="F330" s="103">
        <v>6.32</v>
      </c>
      <c r="G330" s="103">
        <v>0</v>
      </c>
      <c r="H330" s="49"/>
      <c r="I330" s="49"/>
      <c r="J330" s="44"/>
      <c r="K330" s="44"/>
      <c r="L330" s="44"/>
      <c r="M330" s="44"/>
      <c r="N330" s="44" t="e">
        <f>(Table2[[#This Row],[Crest_Elevation]]-Table2[[#This Row],[Toe_Elevation]])/(Table2[[#This Row],[Crest Elevation X]]-Table2[[#This Row],[Toe Elevation X ]])</f>
        <v>#DIV/0!</v>
      </c>
      <c r="O330" s="44"/>
      <c r="P330" s="44"/>
      <c r="Q330" s="44"/>
      <c r="R330" s="44"/>
      <c r="S330" s="44"/>
      <c r="T330" s="44"/>
      <c r="U330" s="12"/>
      <c r="V330" s="44"/>
      <c r="W330" s="46" t="s">
        <v>146</v>
      </c>
      <c r="X330" s="46"/>
      <c r="Y330" s="46"/>
      <c r="Z330" s="54"/>
      <c r="AA330" s="45"/>
    </row>
    <row r="331" spans="1:27" ht="17.100000000000001" customHeight="1">
      <c r="A331" s="49">
        <v>134</v>
      </c>
      <c r="B331" s="49">
        <v>13320</v>
      </c>
      <c r="C331" s="49" t="s">
        <v>129</v>
      </c>
      <c r="D331" s="49" t="s">
        <v>135</v>
      </c>
      <c r="E331" s="49">
        <v>5.8513191233799997</v>
      </c>
      <c r="F331" s="103">
        <v>5.79</v>
      </c>
      <c r="G331" s="103">
        <v>0</v>
      </c>
      <c r="H331" s="49"/>
      <c r="I331" s="49"/>
      <c r="J331" s="44"/>
      <c r="K331" s="44"/>
      <c r="L331" s="44"/>
      <c r="M331" s="44"/>
      <c r="N331" s="44" t="e">
        <f>(Table2[[#This Row],[Crest_Elevation]]-Table2[[#This Row],[Toe_Elevation]])/(Table2[[#This Row],[Crest Elevation X]]-Table2[[#This Row],[Toe Elevation X ]])</f>
        <v>#DIV/0!</v>
      </c>
      <c r="O331" s="44"/>
      <c r="P331" s="44"/>
      <c r="Q331" s="44"/>
      <c r="R331" s="44"/>
      <c r="S331" s="44"/>
      <c r="T331" s="44"/>
      <c r="U331" s="12"/>
      <c r="V331" s="44"/>
      <c r="W331" s="46" t="s">
        <v>149</v>
      </c>
      <c r="X331" s="46"/>
      <c r="Y331" s="45"/>
      <c r="Z331" s="45"/>
      <c r="AA331" s="45"/>
    </row>
    <row r="332" spans="1:27" ht="17.100000000000001" customHeight="1">
      <c r="A332" s="49"/>
      <c r="B332" s="49">
        <v>13330</v>
      </c>
      <c r="C332" s="49" t="s">
        <v>129</v>
      </c>
      <c r="D332" s="49" t="s">
        <v>135</v>
      </c>
      <c r="E332" s="49">
        <v>5.8891065330499996</v>
      </c>
      <c r="F332" s="103">
        <v>5.83</v>
      </c>
      <c r="G332" s="103">
        <v>0</v>
      </c>
      <c r="H332" s="49"/>
      <c r="I332" s="49"/>
      <c r="J332" s="44"/>
      <c r="K332" s="44"/>
      <c r="L332" s="44"/>
      <c r="M332" s="44"/>
      <c r="N332" s="44" t="e">
        <f>(Table2[[#This Row],[Crest_Elevation]]-Table2[[#This Row],[Toe_Elevation]])/(Table2[[#This Row],[Crest Elevation X]]-Table2[[#This Row],[Toe Elevation X ]])</f>
        <v>#DIV/0!</v>
      </c>
      <c r="O332" s="44"/>
      <c r="P332" s="44"/>
      <c r="Q332" s="44"/>
      <c r="R332" s="44"/>
      <c r="S332" s="44"/>
      <c r="T332" s="44"/>
      <c r="U332" s="12"/>
      <c r="V332" s="44"/>
      <c r="W332" s="46" t="s">
        <v>149</v>
      </c>
      <c r="X332" s="46"/>
      <c r="Y332" s="46"/>
      <c r="Z332" s="45"/>
      <c r="AA332" s="45"/>
    </row>
    <row r="333" spans="1:27" ht="17.100000000000001" customHeight="1">
      <c r="A333" s="49"/>
      <c r="B333" s="49">
        <v>13350</v>
      </c>
      <c r="C333" s="49" t="s">
        <v>129</v>
      </c>
      <c r="D333" s="49" t="s">
        <v>135</v>
      </c>
      <c r="E333" s="49">
        <v>5.9314386073899996</v>
      </c>
      <c r="F333" s="103">
        <v>5.88</v>
      </c>
      <c r="G333" s="103">
        <v>0</v>
      </c>
      <c r="H333" s="49"/>
      <c r="I333" s="49"/>
      <c r="J333" s="44"/>
      <c r="K333" s="44"/>
      <c r="L333" s="44"/>
      <c r="M333" s="44"/>
      <c r="N333" s="44" t="e">
        <f>(Table2[[#This Row],[Crest_Elevation]]-Table2[[#This Row],[Toe_Elevation]])/(Table2[[#This Row],[Crest Elevation X]]-Table2[[#This Row],[Toe Elevation X ]])</f>
        <v>#DIV/0!</v>
      </c>
      <c r="O333" s="44"/>
      <c r="P333" s="44"/>
      <c r="Q333" s="44"/>
      <c r="R333" s="44"/>
      <c r="S333" s="44"/>
      <c r="T333" s="44"/>
      <c r="U333" s="12"/>
      <c r="V333" s="62"/>
      <c r="W333" s="46" t="s">
        <v>149</v>
      </c>
      <c r="X333" s="46"/>
      <c r="Y333" s="46"/>
      <c r="Z333" s="54"/>
      <c r="AA333" s="45"/>
    </row>
    <row r="334" spans="1:27" ht="17.100000000000001" customHeight="1">
      <c r="A334" s="49"/>
      <c r="B334" s="49">
        <v>13370</v>
      </c>
      <c r="C334" s="49" t="s">
        <v>129</v>
      </c>
      <c r="D334" s="49" t="s">
        <v>135</v>
      </c>
      <c r="E334" s="49">
        <v>5.9676176758499997</v>
      </c>
      <c r="F334" s="103">
        <v>5.92</v>
      </c>
      <c r="G334" s="103">
        <v>0</v>
      </c>
      <c r="H334" s="49"/>
      <c r="I334" s="49"/>
      <c r="J334" s="44"/>
      <c r="K334" s="44"/>
      <c r="L334" s="44"/>
      <c r="M334" s="44"/>
      <c r="N334" s="44" t="e">
        <f>(Table2[[#This Row],[Crest_Elevation]]-Table2[[#This Row],[Toe_Elevation]])/(Table2[[#This Row],[Crest Elevation X]]-Table2[[#This Row],[Toe Elevation X ]])</f>
        <v>#DIV/0!</v>
      </c>
      <c r="O334" s="44"/>
      <c r="P334" s="44"/>
      <c r="Q334" s="44"/>
      <c r="R334" s="44"/>
      <c r="S334" s="44"/>
      <c r="T334" s="44"/>
      <c r="U334" s="12"/>
      <c r="V334" s="44"/>
      <c r="W334" s="46" t="s">
        <v>149</v>
      </c>
      <c r="X334" s="46"/>
      <c r="Y334" s="46"/>
      <c r="Z334" s="45"/>
      <c r="AA334" s="45"/>
    </row>
    <row r="335" spans="1:27" ht="17.100000000000001" customHeight="1">
      <c r="A335" s="49">
        <v>135</v>
      </c>
      <c r="B335" s="49">
        <v>13390</v>
      </c>
      <c r="C335" s="49" t="s">
        <v>129</v>
      </c>
      <c r="D335" s="49" t="s">
        <v>135</v>
      </c>
      <c r="E335" s="49">
        <v>5.9913365481399996</v>
      </c>
      <c r="F335" s="103">
        <v>5.93</v>
      </c>
      <c r="G335" s="103">
        <v>0</v>
      </c>
      <c r="H335" s="49"/>
      <c r="I335" s="49"/>
      <c r="J335" s="44"/>
      <c r="K335" s="44"/>
      <c r="L335" s="44"/>
      <c r="M335" s="44"/>
      <c r="N335" s="44" t="e">
        <f>(Table2[[#This Row],[Crest_Elevation]]-Table2[[#This Row],[Toe_Elevation]])/(Table2[[#This Row],[Crest Elevation X]]-Table2[[#This Row],[Toe Elevation X ]])</f>
        <v>#DIV/0!</v>
      </c>
      <c r="O335" s="44"/>
      <c r="P335" s="44"/>
      <c r="Q335" s="44"/>
      <c r="R335" s="44"/>
      <c r="S335" s="44"/>
      <c r="T335" s="44"/>
      <c r="U335" s="12"/>
      <c r="V335" s="62"/>
      <c r="W335" s="46" t="s">
        <v>149</v>
      </c>
      <c r="X335" s="46"/>
      <c r="Y335" s="46"/>
      <c r="Z335" s="54"/>
      <c r="AA335" s="45"/>
    </row>
    <row r="336" spans="1:27" ht="17.100000000000001" customHeight="1">
      <c r="A336" s="49"/>
      <c r="B336" s="49">
        <v>13400</v>
      </c>
      <c r="C336" s="49" t="s">
        <v>129</v>
      </c>
      <c r="D336" s="49" t="s">
        <v>135</v>
      </c>
      <c r="E336" s="49">
        <v>5.9897880129300001</v>
      </c>
      <c r="F336" s="103">
        <v>5.98</v>
      </c>
      <c r="G336" s="103">
        <v>0</v>
      </c>
      <c r="H336" s="49"/>
      <c r="I336" s="49"/>
      <c r="J336" s="44"/>
      <c r="K336" s="44"/>
      <c r="L336" s="44"/>
      <c r="M336" s="44"/>
      <c r="N336" s="44" t="e">
        <f>(Table2[[#This Row],[Crest_Elevation]]-Table2[[#This Row],[Toe_Elevation]])/(Table2[[#This Row],[Crest Elevation X]]-Table2[[#This Row],[Toe Elevation X ]])</f>
        <v>#DIV/0!</v>
      </c>
      <c r="O336" s="44"/>
      <c r="P336" s="44"/>
      <c r="Q336" s="44"/>
      <c r="R336" s="44"/>
      <c r="S336" s="44"/>
      <c r="T336" s="44"/>
      <c r="U336" s="12"/>
      <c r="V336" s="44"/>
      <c r="W336" s="46" t="s">
        <v>149</v>
      </c>
      <c r="X336" s="46"/>
      <c r="Y336" s="46"/>
      <c r="Z336" s="54"/>
      <c r="AA336" s="45"/>
    </row>
    <row r="337" spans="1:27" ht="17.100000000000001" customHeight="1">
      <c r="A337" s="49"/>
      <c r="B337" s="49">
        <v>13410</v>
      </c>
      <c r="C337" s="49" t="s">
        <v>129</v>
      </c>
      <c r="D337" s="49" t="s">
        <v>135</v>
      </c>
      <c r="E337" s="49">
        <v>5.9669171185899996</v>
      </c>
      <c r="F337" s="103">
        <v>5.96</v>
      </c>
      <c r="G337" s="103">
        <v>0</v>
      </c>
      <c r="H337" s="49"/>
      <c r="I337" s="49"/>
      <c r="J337" s="44"/>
      <c r="K337" s="44"/>
      <c r="L337" s="44"/>
      <c r="M337" s="44"/>
      <c r="N337" s="44" t="e">
        <f>(Table2[[#This Row],[Crest_Elevation]]-Table2[[#This Row],[Toe_Elevation]])/(Table2[[#This Row],[Crest Elevation X]]-Table2[[#This Row],[Toe Elevation X ]])</f>
        <v>#DIV/0!</v>
      </c>
      <c r="O337" s="44"/>
      <c r="P337" s="44"/>
      <c r="Q337" s="44"/>
      <c r="R337" s="44"/>
      <c r="S337" s="44"/>
      <c r="T337" s="44"/>
      <c r="U337" s="12"/>
      <c r="V337" s="44"/>
      <c r="W337" s="46" t="s">
        <v>150</v>
      </c>
      <c r="X337" s="46"/>
      <c r="Y337" s="46"/>
      <c r="Z337" s="54"/>
      <c r="AA337" s="45"/>
    </row>
    <row r="338" spans="1:27" ht="17.100000000000001" customHeight="1">
      <c r="A338" s="49"/>
      <c r="B338" s="49">
        <v>13420</v>
      </c>
      <c r="C338" s="49" t="s">
        <v>129</v>
      </c>
      <c r="D338" s="49" t="s">
        <v>135</v>
      </c>
      <c r="E338" s="49">
        <v>6.0118696599700003</v>
      </c>
      <c r="F338" s="103">
        <v>5.98</v>
      </c>
      <c r="G338" s="103">
        <v>0</v>
      </c>
      <c r="H338" s="49"/>
      <c r="I338" s="49"/>
      <c r="J338" s="44"/>
      <c r="K338" s="44"/>
      <c r="L338" s="44"/>
      <c r="M338" s="44"/>
      <c r="N338" s="44" t="e">
        <f>(Table2[[#This Row],[Crest_Elevation]]-Table2[[#This Row],[Toe_Elevation]])/(Table2[[#This Row],[Crest Elevation X]]-Table2[[#This Row],[Toe Elevation X ]])</f>
        <v>#DIV/0!</v>
      </c>
      <c r="O338" s="44"/>
      <c r="P338" s="44"/>
      <c r="Q338" s="44"/>
      <c r="R338" s="44"/>
      <c r="S338" s="44"/>
      <c r="T338" s="44"/>
      <c r="U338" s="12"/>
      <c r="V338" s="44"/>
      <c r="W338" s="46" t="s">
        <v>150</v>
      </c>
      <c r="X338" s="46"/>
      <c r="Y338" s="46"/>
      <c r="Z338" s="54"/>
      <c r="AA338" s="45"/>
    </row>
    <row r="339" spans="1:27" ht="17.100000000000001" customHeight="1">
      <c r="A339" s="49"/>
      <c r="B339" s="49">
        <v>13430</v>
      </c>
      <c r="C339" s="49" t="s">
        <v>129</v>
      </c>
      <c r="D339" s="49" t="s">
        <v>135</v>
      </c>
      <c r="E339" s="49">
        <v>6.0115113869299996</v>
      </c>
      <c r="F339" s="103">
        <v>5.99</v>
      </c>
      <c r="G339" s="103">
        <v>0</v>
      </c>
      <c r="H339" s="49"/>
      <c r="I339" s="49"/>
      <c r="J339" s="44"/>
      <c r="K339" s="44"/>
      <c r="L339" s="44"/>
      <c r="M339" s="44"/>
      <c r="N339" s="44" t="e">
        <f>(Table2[[#This Row],[Crest_Elevation]]-Table2[[#This Row],[Toe_Elevation]])/(Table2[[#This Row],[Crest Elevation X]]-Table2[[#This Row],[Toe Elevation X ]])</f>
        <v>#DIV/0!</v>
      </c>
      <c r="O339" s="44"/>
      <c r="P339" s="44"/>
      <c r="Q339" s="44"/>
      <c r="R339" s="44"/>
      <c r="S339" s="44"/>
      <c r="T339" s="44"/>
      <c r="U339" s="12"/>
      <c r="V339" s="44"/>
      <c r="W339" s="46" t="s">
        <v>150</v>
      </c>
      <c r="X339" s="46"/>
      <c r="Y339" s="46"/>
      <c r="Z339" s="45"/>
      <c r="AA339" s="45"/>
    </row>
    <row r="340" spans="1:27" ht="17.100000000000001" customHeight="1">
      <c r="A340" s="49">
        <v>136</v>
      </c>
      <c r="B340" s="49">
        <v>13440</v>
      </c>
      <c r="C340" s="49" t="s">
        <v>129</v>
      </c>
      <c r="D340" s="49" t="s">
        <v>135</v>
      </c>
      <c r="E340" s="49">
        <v>6.1188547084999998</v>
      </c>
      <c r="F340" s="103">
        <v>6.02</v>
      </c>
      <c r="G340" s="103">
        <v>0</v>
      </c>
      <c r="H340" s="49"/>
      <c r="I340" s="49"/>
      <c r="J340" s="44"/>
      <c r="K340" s="44"/>
      <c r="L340" s="44"/>
      <c r="M340" s="44"/>
      <c r="N340" s="44" t="e">
        <f>(Table2[[#This Row],[Crest_Elevation]]-Table2[[#This Row],[Toe_Elevation]])/(Table2[[#This Row],[Crest Elevation X]]-Table2[[#This Row],[Toe Elevation X ]])</f>
        <v>#DIV/0!</v>
      </c>
      <c r="O340" s="44"/>
      <c r="P340" s="44"/>
      <c r="Q340" s="44"/>
      <c r="R340" s="44"/>
      <c r="S340" s="44"/>
      <c r="T340" s="44"/>
      <c r="U340" s="12"/>
      <c r="V340" s="44"/>
      <c r="W340" s="46" t="s">
        <v>149</v>
      </c>
      <c r="X340" s="46"/>
      <c r="Y340" s="46"/>
      <c r="Z340" s="45"/>
      <c r="AA340" s="45"/>
    </row>
    <row r="341" spans="1:27" ht="17.100000000000001" customHeight="1">
      <c r="A341" s="49"/>
      <c r="B341" s="49">
        <v>13450</v>
      </c>
      <c r="C341" s="49" t="s">
        <v>129</v>
      </c>
      <c r="D341" s="49" t="s">
        <v>135</v>
      </c>
      <c r="E341" s="49">
        <v>6.1205536657100001</v>
      </c>
      <c r="F341" s="103">
        <v>6.02</v>
      </c>
      <c r="G341" s="103">
        <v>0</v>
      </c>
      <c r="H341" s="49"/>
      <c r="I341" s="49"/>
      <c r="J341" s="44"/>
      <c r="K341" s="44"/>
      <c r="L341" s="44"/>
      <c r="M341" s="44"/>
      <c r="N341" s="44" t="e">
        <f>(Table2[[#This Row],[Crest_Elevation]]-Table2[[#This Row],[Toe_Elevation]])/(Table2[[#This Row],[Crest Elevation X]]-Table2[[#This Row],[Toe Elevation X ]])</f>
        <v>#DIV/0!</v>
      </c>
      <c r="O341" s="44"/>
      <c r="P341" s="44"/>
      <c r="Q341" s="44"/>
      <c r="R341" s="44"/>
      <c r="S341" s="44"/>
      <c r="T341" s="44"/>
      <c r="U341" s="12"/>
      <c r="V341" s="44"/>
      <c r="W341" s="46" t="s">
        <v>149</v>
      </c>
      <c r="X341" s="46"/>
      <c r="Y341" s="46"/>
      <c r="Z341" s="45"/>
      <c r="AA341" s="45"/>
    </row>
    <row r="342" spans="1:27" ht="17.100000000000001" customHeight="1">
      <c r="A342" s="49">
        <v>137</v>
      </c>
      <c r="B342" s="49">
        <v>13460</v>
      </c>
      <c r="C342" s="49" t="s">
        <v>129</v>
      </c>
      <c r="D342" s="49" t="s">
        <v>135</v>
      </c>
      <c r="E342" s="49">
        <v>6.1263388184199998</v>
      </c>
      <c r="F342" s="103">
        <v>6.05</v>
      </c>
      <c r="G342" s="103">
        <v>0</v>
      </c>
      <c r="H342" s="49"/>
      <c r="I342" s="49"/>
      <c r="J342" s="44"/>
      <c r="K342" s="44"/>
      <c r="L342" s="44"/>
      <c r="M342" s="44"/>
      <c r="N342" s="44" t="e">
        <f>(Table2[[#This Row],[Crest_Elevation]]-Table2[[#This Row],[Toe_Elevation]])/(Table2[[#This Row],[Crest Elevation X]]-Table2[[#This Row],[Toe Elevation X ]])</f>
        <v>#DIV/0!</v>
      </c>
      <c r="O342" s="44"/>
      <c r="P342" s="44"/>
      <c r="Q342" s="44"/>
      <c r="R342" s="44"/>
      <c r="S342" s="44"/>
      <c r="T342" s="44"/>
      <c r="U342" s="12"/>
      <c r="V342" s="44"/>
      <c r="W342" s="46" t="s">
        <v>149</v>
      </c>
      <c r="X342" s="46"/>
      <c r="Y342" s="46"/>
      <c r="Z342" s="45"/>
      <c r="AA342" s="45"/>
    </row>
    <row r="343" spans="1:27" ht="17.100000000000001" customHeight="1">
      <c r="A343" s="49"/>
      <c r="B343" s="49">
        <v>13470</v>
      </c>
      <c r="C343" s="49" t="s">
        <v>129</v>
      </c>
      <c r="D343" s="49" t="s">
        <v>135</v>
      </c>
      <c r="E343" s="49">
        <v>6.13001888324</v>
      </c>
      <c r="F343" s="103">
        <v>6.06</v>
      </c>
      <c r="G343" s="103">
        <v>0</v>
      </c>
      <c r="H343" s="49"/>
      <c r="I343" s="49"/>
      <c r="J343" s="44"/>
      <c r="K343" s="44"/>
      <c r="L343" s="44"/>
      <c r="M343" s="44"/>
      <c r="N343" s="44" t="e">
        <f>(Table2[[#This Row],[Crest_Elevation]]-Table2[[#This Row],[Toe_Elevation]])/(Table2[[#This Row],[Crest Elevation X]]-Table2[[#This Row],[Toe Elevation X ]])</f>
        <v>#DIV/0!</v>
      </c>
      <c r="O343" s="44"/>
      <c r="P343" s="44"/>
      <c r="Q343" s="44"/>
      <c r="R343" s="44"/>
      <c r="S343" s="44"/>
      <c r="T343" s="44"/>
      <c r="U343" s="12"/>
      <c r="V343" s="44"/>
      <c r="W343" s="46" t="s">
        <v>146</v>
      </c>
      <c r="X343" s="46"/>
      <c r="Y343" s="46"/>
      <c r="Z343" s="45"/>
      <c r="AA343" s="45"/>
    </row>
    <row r="344" spans="1:27" ht="17.100000000000001" customHeight="1">
      <c r="A344" s="49">
        <v>138</v>
      </c>
      <c r="B344" s="49">
        <v>13480</v>
      </c>
      <c r="C344" s="49" t="s">
        <v>129</v>
      </c>
      <c r="D344" s="49" t="s">
        <v>135</v>
      </c>
      <c r="E344" s="49">
        <v>6.1372201864699996</v>
      </c>
      <c r="F344" s="103">
        <v>6.08</v>
      </c>
      <c r="G344" s="103">
        <v>0</v>
      </c>
      <c r="H344" s="49"/>
      <c r="I344" s="49"/>
      <c r="J344" s="44"/>
      <c r="K344" s="44"/>
      <c r="L344" s="44"/>
      <c r="M344" s="44"/>
      <c r="N344" s="44" t="e">
        <f>(Table2[[#This Row],[Crest_Elevation]]-Table2[[#This Row],[Toe_Elevation]])/(Table2[[#This Row],[Crest Elevation X]]-Table2[[#This Row],[Toe Elevation X ]])</f>
        <v>#DIV/0!</v>
      </c>
      <c r="O344" s="44"/>
      <c r="P344" s="44"/>
      <c r="Q344" s="44"/>
      <c r="R344" s="44"/>
      <c r="S344" s="44"/>
      <c r="T344" s="44"/>
      <c r="U344" s="12"/>
      <c r="V344" s="44"/>
      <c r="W344" s="46" t="s">
        <v>146</v>
      </c>
      <c r="X344" s="46"/>
      <c r="Y344" s="46"/>
      <c r="Z344" s="45"/>
      <c r="AA344" s="45"/>
    </row>
    <row r="345" spans="1:27" ht="17.100000000000001" customHeight="1">
      <c r="A345" s="49"/>
      <c r="B345" s="49">
        <v>13490</v>
      </c>
      <c r="C345" s="49" t="s">
        <v>129</v>
      </c>
      <c r="D345" s="49" t="s">
        <v>135</v>
      </c>
      <c r="E345" s="49">
        <v>6.1432070535600003</v>
      </c>
      <c r="F345" s="103">
        <v>6.08</v>
      </c>
      <c r="G345" s="103">
        <v>0</v>
      </c>
      <c r="H345" s="49"/>
      <c r="I345" s="49"/>
      <c r="J345" s="44"/>
      <c r="K345" s="44"/>
      <c r="L345" s="44"/>
      <c r="M345" s="44"/>
      <c r="N345" s="44" t="e">
        <f>(Table2[[#This Row],[Crest_Elevation]]-Table2[[#This Row],[Toe_Elevation]])/(Table2[[#This Row],[Crest Elevation X]]-Table2[[#This Row],[Toe Elevation X ]])</f>
        <v>#DIV/0!</v>
      </c>
      <c r="O345" s="44"/>
      <c r="P345" s="44"/>
      <c r="Q345" s="44"/>
      <c r="R345" s="44"/>
      <c r="S345" s="44"/>
      <c r="T345" s="44"/>
      <c r="U345" s="63"/>
      <c r="V345" s="44"/>
      <c r="W345" s="46" t="s">
        <v>146</v>
      </c>
      <c r="X345" s="46"/>
      <c r="Y345" s="45"/>
      <c r="Z345" s="45"/>
      <c r="AA345" s="45"/>
    </row>
    <row r="346" spans="1:27" ht="17.100000000000001" customHeight="1">
      <c r="A346" s="49"/>
      <c r="B346" s="49">
        <v>13500</v>
      </c>
      <c r="C346" s="49" t="s">
        <v>129</v>
      </c>
      <c r="D346" s="49" t="s">
        <v>135</v>
      </c>
      <c r="E346" s="49">
        <v>6.1463555271299999</v>
      </c>
      <c r="F346" s="103">
        <v>6.1</v>
      </c>
      <c r="G346" s="103">
        <v>0</v>
      </c>
      <c r="H346" s="49"/>
      <c r="I346" s="49"/>
      <c r="J346" s="44"/>
      <c r="K346" s="44"/>
      <c r="L346" s="44"/>
      <c r="M346" s="44"/>
      <c r="N346" s="44" t="e">
        <f>(Table2[[#This Row],[Crest_Elevation]]-Table2[[#This Row],[Toe_Elevation]])/(Table2[[#This Row],[Crest Elevation X]]-Table2[[#This Row],[Toe Elevation X ]])</f>
        <v>#DIV/0!</v>
      </c>
      <c r="O346" s="44"/>
      <c r="P346" s="44"/>
      <c r="Q346" s="44"/>
      <c r="R346" s="44"/>
      <c r="S346" s="44"/>
      <c r="T346" s="44"/>
      <c r="U346" s="63"/>
      <c r="V346" s="44"/>
      <c r="W346" s="46" t="s">
        <v>146</v>
      </c>
      <c r="X346" s="46"/>
      <c r="Y346" s="46"/>
      <c r="Z346" s="45"/>
      <c r="AA346" s="45"/>
    </row>
    <row r="347" spans="1:27" ht="17.100000000000001" customHeight="1">
      <c r="A347" s="49">
        <v>139</v>
      </c>
      <c r="B347" s="49">
        <v>13510</v>
      </c>
      <c r="C347" s="49" t="s">
        <v>129</v>
      </c>
      <c r="D347" s="49" t="s">
        <v>135</v>
      </c>
      <c r="E347" s="49">
        <v>6.1591362243900001</v>
      </c>
      <c r="F347" s="103">
        <v>6.09</v>
      </c>
      <c r="G347" s="103">
        <v>0</v>
      </c>
      <c r="H347" s="49"/>
      <c r="I347" s="49"/>
      <c r="J347" s="44"/>
      <c r="K347" s="44"/>
      <c r="L347" s="44"/>
      <c r="M347" s="44"/>
      <c r="N347" s="44" t="e">
        <f>(Table2[[#This Row],[Crest_Elevation]]-Table2[[#This Row],[Toe_Elevation]])/(Table2[[#This Row],[Crest Elevation X]]-Table2[[#This Row],[Toe Elevation X ]])</f>
        <v>#DIV/0!</v>
      </c>
      <c r="O347" s="44"/>
      <c r="P347" s="44"/>
      <c r="Q347" s="44"/>
      <c r="R347" s="44"/>
      <c r="S347" s="44"/>
      <c r="T347" s="44"/>
      <c r="U347" s="12"/>
      <c r="V347" s="62"/>
      <c r="W347" s="46" t="s">
        <v>146</v>
      </c>
      <c r="X347" s="46"/>
      <c r="Y347" s="46"/>
      <c r="Z347" s="54"/>
      <c r="AA347" s="45"/>
    </row>
    <row r="348" spans="1:27" ht="17.100000000000001" customHeight="1">
      <c r="A348" s="49">
        <v>140</v>
      </c>
      <c r="B348" s="49">
        <v>13520</v>
      </c>
      <c r="C348" s="49" t="s">
        <v>129</v>
      </c>
      <c r="D348" s="49" t="s">
        <v>135</v>
      </c>
      <c r="E348" s="49">
        <v>6.1786043050200004</v>
      </c>
      <c r="F348" s="103">
        <v>6.13</v>
      </c>
      <c r="G348" s="103">
        <v>0</v>
      </c>
      <c r="H348" s="49"/>
      <c r="I348" s="49"/>
      <c r="J348" s="44"/>
      <c r="K348" s="44"/>
      <c r="L348" s="44"/>
      <c r="M348" s="44"/>
      <c r="N348" s="44" t="e">
        <f>(Table2[[#This Row],[Crest_Elevation]]-Table2[[#This Row],[Toe_Elevation]])/(Table2[[#This Row],[Crest Elevation X]]-Table2[[#This Row],[Toe Elevation X ]])</f>
        <v>#DIV/0!</v>
      </c>
      <c r="O348" s="44"/>
      <c r="P348" s="44"/>
      <c r="Q348" s="44"/>
      <c r="R348" s="44"/>
      <c r="S348" s="44"/>
      <c r="T348" s="44"/>
      <c r="U348" s="63"/>
      <c r="V348" s="44"/>
      <c r="W348" s="46" t="s">
        <v>146</v>
      </c>
      <c r="X348" s="46"/>
      <c r="Y348" s="46"/>
      <c r="Z348" s="54"/>
      <c r="AA348" s="45"/>
    </row>
    <row r="349" spans="1:27" ht="17.100000000000001" customHeight="1">
      <c r="A349" s="49">
        <v>141</v>
      </c>
      <c r="B349" s="49">
        <v>13530</v>
      </c>
      <c r="C349" s="49" t="s">
        <v>129</v>
      </c>
      <c r="D349" s="49" t="s">
        <v>135</v>
      </c>
      <c r="E349" s="49">
        <v>6.1777238697000003</v>
      </c>
      <c r="F349" s="103">
        <v>6.17</v>
      </c>
      <c r="G349" s="103">
        <v>0</v>
      </c>
      <c r="H349" s="49"/>
      <c r="I349" s="49"/>
      <c r="J349" s="44"/>
      <c r="K349" s="44"/>
      <c r="L349" s="44"/>
      <c r="M349" s="44"/>
      <c r="N349" s="44" t="e">
        <f>(Table2[[#This Row],[Crest_Elevation]]-Table2[[#This Row],[Toe_Elevation]])/(Table2[[#This Row],[Crest Elevation X]]-Table2[[#This Row],[Toe Elevation X ]])</f>
        <v>#DIV/0!</v>
      </c>
      <c r="O349" s="44"/>
      <c r="P349" s="44"/>
      <c r="Q349" s="44"/>
      <c r="R349" s="44"/>
      <c r="S349" s="44"/>
      <c r="T349" s="44"/>
      <c r="U349" s="12"/>
      <c r="V349" s="62"/>
      <c r="W349" s="46" t="s">
        <v>146</v>
      </c>
      <c r="X349" s="46"/>
      <c r="Y349" s="46"/>
      <c r="Z349" s="45"/>
      <c r="AA349" s="45"/>
    </row>
    <row r="350" spans="1:27" ht="17.100000000000001" customHeight="1">
      <c r="A350" s="49">
        <v>142</v>
      </c>
      <c r="B350" s="49">
        <v>13540</v>
      </c>
      <c r="C350" s="49" t="s">
        <v>129</v>
      </c>
      <c r="D350" s="49" t="s">
        <v>135</v>
      </c>
      <c r="E350" s="49">
        <v>8.7164839649299992</v>
      </c>
      <c r="F350" s="103">
        <v>8.7799999999999994</v>
      </c>
      <c r="G350" s="103">
        <v>0</v>
      </c>
      <c r="H350" s="49"/>
      <c r="I350" s="49"/>
      <c r="J350" s="44"/>
      <c r="K350" s="44"/>
      <c r="L350" s="44"/>
      <c r="M350" s="44"/>
      <c r="N350" s="44" t="e">
        <f>(Table2[[#This Row],[Crest_Elevation]]-Table2[[#This Row],[Toe_Elevation]])/(Table2[[#This Row],[Crest Elevation X]]-Table2[[#This Row],[Toe Elevation X ]])</f>
        <v>#DIV/0!</v>
      </c>
      <c r="O350" s="44"/>
      <c r="P350" s="44"/>
      <c r="Q350" s="44"/>
      <c r="R350" s="44"/>
      <c r="S350" s="44"/>
      <c r="T350" s="44"/>
      <c r="U350" s="63"/>
      <c r="V350" s="44"/>
      <c r="W350" s="46" t="s">
        <v>145</v>
      </c>
      <c r="X350" s="46"/>
      <c r="Y350" s="45"/>
      <c r="Z350" s="45"/>
      <c r="AA350" s="45"/>
    </row>
    <row r="351" spans="1:27" ht="17.100000000000001" customHeight="1">
      <c r="A351" s="49"/>
      <c r="B351" s="49">
        <v>13560</v>
      </c>
      <c r="C351" s="49" t="s">
        <v>129</v>
      </c>
      <c r="D351" s="49" t="s">
        <v>135</v>
      </c>
      <c r="E351" s="49">
        <v>8.67908475656</v>
      </c>
      <c r="F351" s="103">
        <v>8.75</v>
      </c>
      <c r="G351" s="103">
        <v>0</v>
      </c>
      <c r="H351" s="49"/>
      <c r="I351" s="49"/>
      <c r="J351" s="44"/>
      <c r="K351" s="44"/>
      <c r="L351" s="44"/>
      <c r="M351" s="44"/>
      <c r="N351" s="44" t="e">
        <f>(Table2[[#This Row],[Crest_Elevation]]-Table2[[#This Row],[Toe_Elevation]])/(Table2[[#This Row],[Crest Elevation X]]-Table2[[#This Row],[Toe Elevation X ]])</f>
        <v>#DIV/0!</v>
      </c>
      <c r="O351" s="44"/>
      <c r="P351" s="44"/>
      <c r="Q351" s="44"/>
      <c r="R351" s="44"/>
      <c r="S351" s="44"/>
      <c r="T351" s="44"/>
      <c r="U351" s="63"/>
      <c r="V351" s="44"/>
      <c r="W351" s="46" t="s">
        <v>145</v>
      </c>
      <c r="X351" s="46"/>
      <c r="Y351" s="46"/>
      <c r="Z351" s="45"/>
      <c r="AA351" s="45"/>
    </row>
    <row r="352" spans="1:27" ht="17.100000000000001" customHeight="1">
      <c r="A352" s="49"/>
      <c r="B352" s="49">
        <v>13570</v>
      </c>
      <c r="C352" s="49" t="s">
        <v>129</v>
      </c>
      <c r="D352" s="49" t="s">
        <v>135</v>
      </c>
      <c r="E352" s="49">
        <v>8.6294679741200007</v>
      </c>
      <c r="F352" s="103">
        <v>8.6999999999999993</v>
      </c>
      <c r="G352" s="103">
        <v>0</v>
      </c>
      <c r="H352" s="49"/>
      <c r="I352" s="49"/>
      <c r="J352" s="44"/>
      <c r="K352" s="44"/>
      <c r="L352" s="44"/>
      <c r="M352" s="44"/>
      <c r="N352" s="44" t="e">
        <f>(Table2[[#This Row],[Crest_Elevation]]-Table2[[#This Row],[Toe_Elevation]])/(Table2[[#This Row],[Crest Elevation X]]-Table2[[#This Row],[Toe Elevation X ]])</f>
        <v>#DIV/0!</v>
      </c>
      <c r="O352" s="44"/>
      <c r="P352" s="44"/>
      <c r="Q352" s="44"/>
      <c r="R352" s="44"/>
      <c r="S352" s="44"/>
      <c r="T352" s="44"/>
      <c r="U352" s="63"/>
      <c r="V352" s="44"/>
      <c r="W352" s="46" t="s">
        <v>145</v>
      </c>
      <c r="X352" s="46"/>
      <c r="Y352" s="46"/>
      <c r="Z352" s="45"/>
      <c r="AA352" s="45"/>
    </row>
    <row r="353" spans="1:27" ht="17.100000000000001" customHeight="1">
      <c r="A353" s="49"/>
      <c r="B353" s="49">
        <v>13590</v>
      </c>
      <c r="C353" s="49" t="s">
        <v>129</v>
      </c>
      <c r="D353" s="49" t="s">
        <v>135</v>
      </c>
      <c r="E353" s="49">
        <v>8.5785978636200007</v>
      </c>
      <c r="F353" s="103">
        <v>8.67</v>
      </c>
      <c r="G353" s="103">
        <v>0</v>
      </c>
      <c r="H353" s="49"/>
      <c r="I353" s="49"/>
      <c r="J353" s="44"/>
      <c r="K353" s="44"/>
      <c r="L353" s="44"/>
      <c r="M353" s="44"/>
      <c r="N353" s="44" t="e">
        <f>(Table2[[#This Row],[Crest_Elevation]]-Table2[[#This Row],[Toe_Elevation]])/(Table2[[#This Row],[Crest Elevation X]]-Table2[[#This Row],[Toe Elevation X ]])</f>
        <v>#DIV/0!</v>
      </c>
      <c r="O353" s="44"/>
      <c r="P353" s="44"/>
      <c r="Q353" s="44"/>
      <c r="R353" s="44"/>
      <c r="S353" s="44"/>
      <c r="T353" s="44"/>
      <c r="U353" s="63"/>
      <c r="V353" s="62"/>
      <c r="W353" s="46" t="s">
        <v>145</v>
      </c>
      <c r="X353" s="46"/>
      <c r="Y353" s="46"/>
      <c r="Z353" s="54"/>
      <c r="AA353" s="45"/>
    </row>
    <row r="354" spans="1:27" ht="17.100000000000001" customHeight="1">
      <c r="A354" s="49"/>
      <c r="B354" s="49">
        <v>13610</v>
      </c>
      <c r="C354" s="49" t="s">
        <v>129</v>
      </c>
      <c r="D354" s="49" t="s">
        <v>135</v>
      </c>
      <c r="E354" s="49">
        <v>8.5359893272199994</v>
      </c>
      <c r="F354" s="103">
        <v>8.6300000000000008</v>
      </c>
      <c r="G354" s="103">
        <v>0</v>
      </c>
      <c r="H354" s="49"/>
      <c r="I354" s="49"/>
      <c r="J354" s="44"/>
      <c r="K354" s="44"/>
      <c r="L354" s="44"/>
      <c r="M354" s="44"/>
      <c r="N354" s="44" t="e">
        <f>(Table2[[#This Row],[Crest_Elevation]]-Table2[[#This Row],[Toe_Elevation]])/(Table2[[#This Row],[Crest Elevation X]]-Table2[[#This Row],[Toe Elevation X ]])</f>
        <v>#DIV/0!</v>
      </c>
      <c r="O354" s="44"/>
      <c r="P354" s="44"/>
      <c r="Q354" s="44"/>
      <c r="R354" s="44"/>
      <c r="S354" s="44"/>
      <c r="T354" s="44"/>
      <c r="U354" s="63"/>
      <c r="V354" s="44"/>
      <c r="W354" s="46" t="s">
        <v>145</v>
      </c>
      <c r="X354" s="46"/>
      <c r="Y354" s="46"/>
      <c r="Z354" s="45"/>
      <c r="AA354" s="45"/>
    </row>
    <row r="355" spans="1:27" ht="17.100000000000001" customHeight="1">
      <c r="A355" s="49">
        <v>144</v>
      </c>
      <c r="B355" s="49">
        <v>13640</v>
      </c>
      <c r="C355" s="49" t="s">
        <v>129</v>
      </c>
      <c r="D355" s="49" t="s">
        <v>135</v>
      </c>
      <c r="E355" s="49">
        <v>8.4737524405800002</v>
      </c>
      <c r="F355" s="103">
        <v>8.5500000000000007</v>
      </c>
      <c r="G355" s="103">
        <v>0</v>
      </c>
      <c r="H355" s="49"/>
      <c r="I355" s="49"/>
      <c r="J355" s="44"/>
      <c r="K355" s="44"/>
      <c r="L355" s="44"/>
      <c r="M355" s="44"/>
      <c r="N355" s="44" t="e">
        <f>(Table2[[#This Row],[Crest_Elevation]]-Table2[[#This Row],[Toe_Elevation]])/(Table2[[#This Row],[Crest Elevation X]]-Table2[[#This Row],[Toe Elevation X ]])</f>
        <v>#DIV/0!</v>
      </c>
      <c r="O355" s="44"/>
      <c r="P355" s="44"/>
      <c r="Q355" s="44"/>
      <c r="R355" s="44"/>
      <c r="S355" s="44"/>
      <c r="T355" s="44"/>
      <c r="U355" s="12"/>
      <c r="V355" s="44"/>
      <c r="W355" s="46" t="s">
        <v>145</v>
      </c>
      <c r="X355" s="46"/>
      <c r="Y355" s="46"/>
      <c r="Z355" s="45"/>
      <c r="AA355" s="45"/>
    </row>
    <row r="356" spans="1:27" ht="17.100000000000001" customHeight="1">
      <c r="A356" s="49"/>
      <c r="B356" s="49">
        <v>13650</v>
      </c>
      <c r="C356" s="49" t="s">
        <v>129</v>
      </c>
      <c r="D356" s="49" t="s">
        <v>135</v>
      </c>
      <c r="E356" s="49">
        <v>8.4245549421000003</v>
      </c>
      <c r="F356" s="103">
        <v>8.56</v>
      </c>
      <c r="G356" s="103">
        <v>0</v>
      </c>
      <c r="H356" s="49"/>
      <c r="I356" s="49"/>
      <c r="J356" s="44"/>
      <c r="K356" s="44"/>
      <c r="L356" s="44"/>
      <c r="M356" s="44"/>
      <c r="N356" s="44" t="e">
        <f>(Table2[[#This Row],[Crest_Elevation]]-Table2[[#This Row],[Toe_Elevation]])/(Table2[[#This Row],[Crest Elevation X]]-Table2[[#This Row],[Toe Elevation X ]])</f>
        <v>#DIV/0!</v>
      </c>
      <c r="O356" s="44"/>
      <c r="P356" s="44"/>
      <c r="Q356" s="44"/>
      <c r="R356" s="44"/>
      <c r="S356" s="44"/>
      <c r="T356" s="44"/>
      <c r="U356" s="63"/>
      <c r="V356" s="44"/>
      <c r="W356" s="46" t="s">
        <v>145</v>
      </c>
      <c r="X356" s="46"/>
      <c r="Y356" s="45"/>
      <c r="Z356" s="45"/>
      <c r="AA356" s="45"/>
    </row>
    <row r="357" spans="1:27" ht="17.100000000000001" customHeight="1">
      <c r="A357" s="49"/>
      <c r="B357" s="49">
        <v>13680</v>
      </c>
      <c r="C357" s="49" t="s">
        <v>129</v>
      </c>
      <c r="D357" s="49" t="s">
        <v>135</v>
      </c>
      <c r="E357" s="49">
        <v>8.38426593298</v>
      </c>
      <c r="F357" s="103">
        <v>8.5</v>
      </c>
      <c r="G357" s="103">
        <v>0</v>
      </c>
      <c r="H357" s="49"/>
      <c r="I357" s="49"/>
      <c r="J357" s="44"/>
      <c r="K357" s="44"/>
      <c r="L357" s="44"/>
      <c r="M357" s="44"/>
      <c r="N357" s="44" t="e">
        <f>(Table2[[#This Row],[Crest_Elevation]]-Table2[[#This Row],[Toe_Elevation]])/(Table2[[#This Row],[Crest Elevation X]]-Table2[[#This Row],[Toe Elevation X ]])</f>
        <v>#DIV/0!</v>
      </c>
      <c r="O357" s="44"/>
      <c r="P357" s="44"/>
      <c r="Q357" s="44"/>
      <c r="R357" s="44"/>
      <c r="S357" s="44"/>
      <c r="T357" s="44"/>
      <c r="U357" s="63"/>
      <c r="V357" s="44"/>
      <c r="W357" s="46" t="s">
        <v>145</v>
      </c>
      <c r="X357" s="46"/>
      <c r="Y357" s="45"/>
      <c r="Z357" s="45"/>
      <c r="AA357" s="45"/>
    </row>
    <row r="358" spans="1:27" ht="17.100000000000001" customHeight="1">
      <c r="A358" s="49">
        <v>145</v>
      </c>
      <c r="B358" s="49">
        <v>13690</v>
      </c>
      <c r="C358" s="49" t="s">
        <v>129</v>
      </c>
      <c r="D358" s="49" t="s">
        <v>135</v>
      </c>
      <c r="E358" s="49">
        <v>8.3331937809099994</v>
      </c>
      <c r="F358" s="103">
        <v>8.42</v>
      </c>
      <c r="G358" s="103">
        <v>0</v>
      </c>
      <c r="H358" s="49"/>
      <c r="I358" s="49"/>
      <c r="J358" s="44"/>
      <c r="K358" s="44"/>
      <c r="L358" s="44"/>
      <c r="M358" s="44"/>
      <c r="N358" s="44" t="e">
        <f>(Table2[[#This Row],[Crest_Elevation]]-Table2[[#This Row],[Toe_Elevation]])/(Table2[[#This Row],[Crest Elevation X]]-Table2[[#This Row],[Toe Elevation X ]])</f>
        <v>#DIV/0!</v>
      </c>
      <c r="O358" s="44"/>
      <c r="P358" s="44"/>
      <c r="Q358" s="44"/>
      <c r="R358" s="44"/>
      <c r="S358" s="44"/>
      <c r="T358" s="44"/>
      <c r="U358" s="63"/>
      <c r="V358" s="44"/>
      <c r="W358" s="46" t="s">
        <v>145</v>
      </c>
      <c r="X358" s="46"/>
      <c r="Y358" s="45"/>
      <c r="Z358" s="45"/>
      <c r="AA358" s="45"/>
    </row>
    <row r="359" spans="1:27" ht="17.100000000000001" customHeight="1">
      <c r="A359" s="49"/>
      <c r="B359" s="49">
        <v>13700</v>
      </c>
      <c r="C359" s="49" t="s">
        <v>129</v>
      </c>
      <c r="D359" s="49" t="s">
        <v>135</v>
      </c>
      <c r="E359" s="49">
        <v>8.2910181306399995</v>
      </c>
      <c r="F359" s="103">
        <v>8.44</v>
      </c>
      <c r="G359" s="103">
        <v>0</v>
      </c>
      <c r="H359" s="49"/>
      <c r="I359" s="49"/>
      <c r="J359" s="44"/>
      <c r="K359" s="44"/>
      <c r="L359" s="44"/>
      <c r="M359" s="44"/>
      <c r="N359" s="44" t="e">
        <f>(Table2[[#This Row],[Crest_Elevation]]-Table2[[#This Row],[Toe_Elevation]])/(Table2[[#This Row],[Crest Elevation X]]-Table2[[#This Row],[Toe Elevation X ]])</f>
        <v>#DIV/0!</v>
      </c>
      <c r="O359" s="44"/>
      <c r="P359" s="44"/>
      <c r="Q359" s="44"/>
      <c r="R359" s="44"/>
      <c r="S359" s="44"/>
      <c r="T359" s="44"/>
      <c r="U359" s="63"/>
      <c r="V359" s="44"/>
      <c r="W359" s="46" t="s">
        <v>145</v>
      </c>
      <c r="X359" s="46"/>
      <c r="Y359" s="45"/>
      <c r="Z359" s="45"/>
      <c r="AA359" s="45"/>
    </row>
    <row r="360" spans="1:27" ht="17.100000000000001" customHeight="1">
      <c r="A360" s="49"/>
      <c r="B360" s="49">
        <v>13710</v>
      </c>
      <c r="C360" s="49" t="s">
        <v>129</v>
      </c>
      <c r="D360" s="49" t="s">
        <v>135</v>
      </c>
      <c r="E360" s="49">
        <v>8.2608139603600002</v>
      </c>
      <c r="F360" s="103">
        <v>8.41</v>
      </c>
      <c r="G360" s="103">
        <v>0</v>
      </c>
      <c r="H360" s="49"/>
      <c r="I360" s="49"/>
      <c r="J360" s="44"/>
      <c r="K360" s="44"/>
      <c r="L360" s="44"/>
      <c r="M360" s="44"/>
      <c r="N360" s="44" t="e">
        <f>(Table2[[#This Row],[Crest_Elevation]]-Table2[[#This Row],[Toe_Elevation]])/(Table2[[#This Row],[Crest Elevation X]]-Table2[[#This Row],[Toe Elevation X ]])</f>
        <v>#DIV/0!</v>
      </c>
      <c r="O360" s="44"/>
      <c r="P360" s="44"/>
      <c r="Q360" s="44"/>
      <c r="R360" s="44"/>
      <c r="S360" s="44"/>
      <c r="T360" s="44"/>
      <c r="U360" s="63"/>
      <c r="V360" s="44"/>
      <c r="W360" s="46" t="s">
        <v>145</v>
      </c>
      <c r="X360" s="46"/>
      <c r="Y360" s="45"/>
      <c r="Z360" s="45"/>
      <c r="AA360" s="45"/>
    </row>
    <row r="361" spans="1:27" ht="17.100000000000001" customHeight="1">
      <c r="A361" s="49"/>
      <c r="B361" s="49">
        <v>13720</v>
      </c>
      <c r="C361" s="49" t="s">
        <v>129</v>
      </c>
      <c r="D361" s="49" t="s">
        <v>135</v>
      </c>
      <c r="E361" s="49">
        <v>8.3195076098800005</v>
      </c>
      <c r="F361" s="103">
        <v>8.36</v>
      </c>
      <c r="G361" s="103">
        <v>0</v>
      </c>
      <c r="H361" s="49"/>
      <c r="I361" s="49"/>
      <c r="J361" s="44"/>
      <c r="K361" s="44"/>
      <c r="L361" s="44"/>
      <c r="M361" s="44"/>
      <c r="N361" s="44" t="e">
        <f>(Table2[[#This Row],[Crest_Elevation]]-Table2[[#This Row],[Toe_Elevation]])/(Table2[[#This Row],[Crest Elevation X]]-Table2[[#This Row],[Toe Elevation X ]])</f>
        <v>#DIV/0!</v>
      </c>
      <c r="O361" s="44"/>
      <c r="P361" s="44"/>
      <c r="Q361" s="44"/>
      <c r="R361" s="44"/>
      <c r="S361" s="44"/>
      <c r="T361" s="44"/>
      <c r="U361" s="63"/>
      <c r="V361" s="44"/>
      <c r="W361" s="46" t="s">
        <v>145</v>
      </c>
      <c r="X361" s="46"/>
      <c r="Y361" s="45"/>
      <c r="Z361" s="45"/>
      <c r="AA361" s="45"/>
    </row>
    <row r="362" spans="1:27" ht="17.100000000000001" customHeight="1">
      <c r="A362" s="49">
        <v>146</v>
      </c>
      <c r="B362" s="49">
        <v>13730</v>
      </c>
      <c r="C362" s="49" t="s">
        <v>129</v>
      </c>
      <c r="D362" s="49" t="s">
        <v>135</v>
      </c>
      <c r="E362" s="49">
        <v>8.2038880300399999</v>
      </c>
      <c r="F362" s="103">
        <v>8.35</v>
      </c>
      <c r="G362" s="103">
        <v>0</v>
      </c>
      <c r="H362" s="49"/>
      <c r="I362" s="49"/>
      <c r="J362" s="44"/>
      <c r="K362" s="44"/>
      <c r="L362" s="44"/>
      <c r="M362" s="44"/>
      <c r="N362" s="44" t="e">
        <f>(Table2[[#This Row],[Crest_Elevation]]-Table2[[#This Row],[Toe_Elevation]])/(Table2[[#This Row],[Crest Elevation X]]-Table2[[#This Row],[Toe Elevation X ]])</f>
        <v>#DIV/0!</v>
      </c>
      <c r="O362" s="44"/>
      <c r="P362" s="44"/>
      <c r="Q362" s="44"/>
      <c r="R362" s="44"/>
      <c r="S362" s="44"/>
      <c r="T362" s="44"/>
      <c r="U362" s="12"/>
      <c r="V362" s="44"/>
      <c r="W362" s="46" t="s">
        <v>145</v>
      </c>
      <c r="X362" s="46"/>
      <c r="Y362" s="46"/>
      <c r="Z362" s="54"/>
      <c r="AA362" s="45"/>
    </row>
    <row r="363" spans="1:27" ht="17.100000000000001" customHeight="1">
      <c r="A363" s="49"/>
      <c r="B363" s="49">
        <v>13740</v>
      </c>
      <c r="C363" s="49" t="s">
        <v>129</v>
      </c>
      <c r="D363" s="49" t="s">
        <v>135</v>
      </c>
      <c r="E363" s="49">
        <v>8.2075484763799995</v>
      </c>
      <c r="F363" s="103">
        <v>8.31</v>
      </c>
      <c r="G363" s="103">
        <v>0</v>
      </c>
      <c r="H363" s="49"/>
      <c r="I363" s="49"/>
      <c r="J363" s="44"/>
      <c r="K363" s="44"/>
      <c r="L363" s="44"/>
      <c r="M363" s="44"/>
      <c r="N363" s="44" t="e">
        <f>(Table2[[#This Row],[Crest_Elevation]]-Table2[[#This Row],[Toe_Elevation]])/(Table2[[#This Row],[Crest Elevation X]]-Table2[[#This Row],[Toe Elevation X ]])</f>
        <v>#DIV/0!</v>
      </c>
      <c r="O363" s="44"/>
      <c r="P363" s="44"/>
      <c r="Q363" s="44"/>
      <c r="R363" s="44"/>
      <c r="S363" s="44"/>
      <c r="T363" s="44"/>
      <c r="U363" s="12"/>
      <c r="V363" s="44"/>
      <c r="W363" s="46" t="s">
        <v>145</v>
      </c>
      <c r="X363" s="46"/>
      <c r="Y363" s="46"/>
      <c r="Z363" s="54"/>
      <c r="AA363" s="45"/>
    </row>
    <row r="364" spans="1:27" ht="17.100000000000001" customHeight="1">
      <c r="A364" s="49"/>
      <c r="B364" s="49">
        <v>13750</v>
      </c>
      <c r="C364" s="49" t="s">
        <v>129</v>
      </c>
      <c r="D364" s="49" t="s">
        <v>135</v>
      </c>
      <c r="E364" s="49">
        <v>8.17422445477</v>
      </c>
      <c r="F364" s="103">
        <v>8.23</v>
      </c>
      <c r="G364" s="103">
        <v>0</v>
      </c>
      <c r="H364" s="49"/>
      <c r="I364" s="49"/>
      <c r="J364" s="44"/>
      <c r="K364" s="44"/>
      <c r="L364" s="44"/>
      <c r="M364" s="44"/>
      <c r="N364" s="44" t="e">
        <f>(Table2[[#This Row],[Crest_Elevation]]-Table2[[#This Row],[Toe_Elevation]])/(Table2[[#This Row],[Crest Elevation X]]-Table2[[#This Row],[Toe Elevation X ]])</f>
        <v>#DIV/0!</v>
      </c>
      <c r="O364" s="44"/>
      <c r="P364" s="44"/>
      <c r="Q364" s="44"/>
      <c r="R364" s="44"/>
      <c r="S364" s="44"/>
      <c r="T364" s="44"/>
      <c r="U364" s="12"/>
      <c r="V364" s="44"/>
      <c r="W364" s="46" t="s">
        <v>145</v>
      </c>
      <c r="X364" s="46"/>
      <c r="Y364" s="46"/>
      <c r="Z364" s="54"/>
      <c r="AA364" s="45"/>
    </row>
    <row r="365" spans="1:27" ht="17.100000000000001" customHeight="1">
      <c r="A365" s="49"/>
      <c r="B365" s="49">
        <v>13760</v>
      </c>
      <c r="C365" s="49" t="s">
        <v>129</v>
      </c>
      <c r="D365" s="49" t="s">
        <v>135</v>
      </c>
      <c r="E365" s="49">
        <v>8.1241579861800002</v>
      </c>
      <c r="F365" s="103">
        <v>8.24</v>
      </c>
      <c r="G365" s="103">
        <v>0</v>
      </c>
      <c r="H365" s="49"/>
      <c r="I365" s="49"/>
      <c r="J365" s="44"/>
      <c r="K365" s="44"/>
      <c r="L365" s="44"/>
      <c r="M365" s="44"/>
      <c r="N365" s="44" t="e">
        <f>(Table2[[#This Row],[Crest_Elevation]]-Table2[[#This Row],[Toe_Elevation]])/(Table2[[#This Row],[Crest Elevation X]]-Table2[[#This Row],[Toe Elevation X ]])</f>
        <v>#DIV/0!</v>
      </c>
      <c r="O365" s="44"/>
      <c r="P365" s="44"/>
      <c r="Q365" s="44"/>
      <c r="R365" s="44"/>
      <c r="S365" s="44"/>
      <c r="T365" s="44"/>
      <c r="U365" s="12"/>
      <c r="V365" s="44"/>
      <c r="W365" s="46" t="s">
        <v>145</v>
      </c>
      <c r="X365" s="46"/>
      <c r="Y365" s="46"/>
      <c r="Z365" s="54"/>
      <c r="AA365" s="45"/>
    </row>
    <row r="366" spans="1:27" ht="17.100000000000001" customHeight="1">
      <c r="A366" s="49">
        <v>147</v>
      </c>
      <c r="B366" s="49">
        <v>13770</v>
      </c>
      <c r="C366" s="49" t="s">
        <v>129</v>
      </c>
      <c r="D366" s="49" t="s">
        <v>135</v>
      </c>
      <c r="E366" s="49">
        <v>8.1033040160900001</v>
      </c>
      <c r="F366" s="103">
        <v>8.2200000000000006</v>
      </c>
      <c r="G366" s="103">
        <v>0</v>
      </c>
      <c r="H366" s="49"/>
      <c r="I366" s="49"/>
      <c r="J366" s="44"/>
      <c r="K366" s="44"/>
      <c r="L366" s="44"/>
      <c r="M366" s="44"/>
      <c r="N366" s="44" t="e">
        <f>(Table2[[#This Row],[Crest_Elevation]]-Table2[[#This Row],[Toe_Elevation]])/(Table2[[#This Row],[Crest Elevation X]]-Table2[[#This Row],[Toe Elevation X ]])</f>
        <v>#DIV/0!</v>
      </c>
      <c r="O366" s="44"/>
      <c r="P366" s="44"/>
      <c r="Q366" s="44"/>
      <c r="R366" s="44"/>
      <c r="S366" s="44"/>
      <c r="T366" s="44"/>
      <c r="U366" s="12"/>
      <c r="V366" s="44"/>
      <c r="W366" s="46" t="s">
        <v>145</v>
      </c>
      <c r="X366" s="46"/>
      <c r="Y366" s="46"/>
      <c r="Z366" s="54"/>
      <c r="AA366" s="45"/>
    </row>
    <row r="367" spans="1:27" ht="17.100000000000001" customHeight="1">
      <c r="A367" s="49"/>
      <c r="B367" s="49">
        <v>13780</v>
      </c>
      <c r="C367" s="49" t="s">
        <v>129</v>
      </c>
      <c r="D367" s="49" t="s">
        <v>135</v>
      </c>
      <c r="E367" s="49">
        <v>8.0939136412000003</v>
      </c>
      <c r="F367" s="103">
        <v>8.1999999999999993</v>
      </c>
      <c r="G367" s="103">
        <v>0</v>
      </c>
      <c r="H367" s="49"/>
      <c r="I367" s="49"/>
      <c r="J367" s="44"/>
      <c r="K367" s="44"/>
      <c r="L367" s="44"/>
      <c r="M367" s="44"/>
      <c r="N367" s="44" t="e">
        <f>(Table2[[#This Row],[Crest_Elevation]]-Table2[[#This Row],[Toe_Elevation]])/(Table2[[#This Row],[Crest Elevation X]]-Table2[[#This Row],[Toe Elevation X ]])</f>
        <v>#DIV/0!</v>
      </c>
      <c r="O367" s="44"/>
      <c r="P367" s="44"/>
      <c r="Q367" s="44"/>
      <c r="R367" s="44"/>
      <c r="S367" s="44"/>
      <c r="T367" s="44"/>
      <c r="U367" s="12"/>
      <c r="V367" s="62"/>
      <c r="W367" s="46" t="s">
        <v>145</v>
      </c>
      <c r="X367" s="46"/>
      <c r="Y367" s="46"/>
      <c r="Z367" s="54"/>
      <c r="AA367" s="45"/>
    </row>
    <row r="368" spans="1:27" ht="17.100000000000001" customHeight="1">
      <c r="A368" s="49">
        <v>148</v>
      </c>
      <c r="B368" s="49">
        <v>13790</v>
      </c>
      <c r="C368" s="49" t="s">
        <v>129</v>
      </c>
      <c r="D368" s="49" t="s">
        <v>135</v>
      </c>
      <c r="E368" s="49">
        <v>8.0584169421999992</v>
      </c>
      <c r="F368" s="103">
        <v>8.14</v>
      </c>
      <c r="G368" s="103">
        <v>0</v>
      </c>
      <c r="H368" s="49"/>
      <c r="I368" s="49"/>
      <c r="J368" s="44"/>
      <c r="K368" s="44"/>
      <c r="L368" s="44"/>
      <c r="M368" s="44"/>
      <c r="N368" s="44" t="e">
        <f>(Table2[[#This Row],[Crest_Elevation]]-Table2[[#This Row],[Toe_Elevation]])/(Table2[[#This Row],[Crest Elevation X]]-Table2[[#This Row],[Toe Elevation X ]])</f>
        <v>#DIV/0!</v>
      </c>
      <c r="O368" s="44"/>
      <c r="P368" s="44"/>
      <c r="Q368" s="44"/>
      <c r="R368" s="44"/>
      <c r="S368" s="44"/>
      <c r="T368" s="44"/>
      <c r="U368" s="12"/>
      <c r="V368" s="62"/>
      <c r="W368" s="46" t="s">
        <v>144</v>
      </c>
      <c r="X368" s="46"/>
      <c r="Y368" s="46"/>
      <c r="Z368" s="54"/>
      <c r="AA368" s="45"/>
    </row>
    <row r="369" spans="1:27" ht="17.100000000000001" customHeight="1">
      <c r="A369" s="49">
        <v>149</v>
      </c>
      <c r="B369" s="49">
        <v>13800</v>
      </c>
      <c r="C369" s="49" t="s">
        <v>129</v>
      </c>
      <c r="D369" s="49" t="s">
        <v>135</v>
      </c>
      <c r="E369" s="49">
        <v>8.07932408932</v>
      </c>
      <c r="F369" s="103">
        <v>8</v>
      </c>
      <c r="G369" s="103">
        <v>0</v>
      </c>
      <c r="H369" s="49"/>
      <c r="I369" s="49"/>
      <c r="J369" s="44"/>
      <c r="K369" s="44"/>
      <c r="L369" s="44"/>
      <c r="M369" s="44"/>
      <c r="N369" s="44" t="e">
        <f>(Table2[[#This Row],[Crest_Elevation]]-Table2[[#This Row],[Toe_Elevation]])/(Table2[[#This Row],[Crest Elevation X]]-Table2[[#This Row],[Toe Elevation X ]])</f>
        <v>#DIV/0!</v>
      </c>
      <c r="O369" s="44"/>
      <c r="P369" s="44"/>
      <c r="Q369" s="44"/>
      <c r="R369" s="44"/>
      <c r="S369" s="44"/>
      <c r="T369" s="44"/>
      <c r="U369" s="12"/>
      <c r="V369" s="44"/>
      <c r="W369" s="46" t="s">
        <v>144</v>
      </c>
      <c r="X369" s="46"/>
      <c r="Y369" s="45"/>
      <c r="Z369" s="45"/>
      <c r="AA369" s="45"/>
    </row>
    <row r="370" spans="1:27" ht="17.100000000000001" customHeight="1">
      <c r="A370" s="49"/>
      <c r="B370" s="49">
        <v>13810</v>
      </c>
      <c r="C370" s="49" t="s">
        <v>129</v>
      </c>
      <c r="D370" s="49" t="s">
        <v>135</v>
      </c>
      <c r="E370" s="49">
        <v>8.1533012527000004</v>
      </c>
      <c r="F370" s="103">
        <v>8.06</v>
      </c>
      <c r="G370" s="103">
        <v>0</v>
      </c>
      <c r="H370" s="49"/>
      <c r="I370" s="49"/>
      <c r="J370" s="44"/>
      <c r="K370" s="44"/>
      <c r="L370" s="44"/>
      <c r="M370" s="44"/>
      <c r="N370" s="44" t="e">
        <f>(Table2[[#This Row],[Crest_Elevation]]-Table2[[#This Row],[Toe_Elevation]])/(Table2[[#This Row],[Crest Elevation X]]-Table2[[#This Row],[Toe Elevation X ]])</f>
        <v>#DIV/0!</v>
      </c>
      <c r="O370" s="44"/>
      <c r="P370" s="44"/>
      <c r="Q370" s="44"/>
      <c r="R370" s="44"/>
      <c r="S370" s="44"/>
      <c r="T370" s="44"/>
      <c r="U370" s="12"/>
      <c r="V370" s="44"/>
      <c r="W370" s="46" t="s">
        <v>144</v>
      </c>
      <c r="X370" s="46"/>
      <c r="Y370" s="45"/>
      <c r="Z370" s="45"/>
      <c r="AA370" s="45"/>
    </row>
    <row r="371" spans="1:27" ht="17.100000000000001" customHeight="1">
      <c r="A371" s="49">
        <v>150</v>
      </c>
      <c r="B371" s="49">
        <v>13820</v>
      </c>
      <c r="C371" s="49" t="s">
        <v>129</v>
      </c>
      <c r="D371" s="49" t="s">
        <v>135</v>
      </c>
      <c r="E371" s="49">
        <v>8.2362959137999994</v>
      </c>
      <c r="F371" s="103">
        <v>8.11</v>
      </c>
      <c r="G371" s="103">
        <v>0</v>
      </c>
      <c r="H371" s="49"/>
      <c r="I371" s="49"/>
      <c r="J371" s="44"/>
      <c r="K371" s="44"/>
      <c r="L371" s="44"/>
      <c r="M371" s="44"/>
      <c r="N371" s="44" t="e">
        <f>(Table2[[#This Row],[Crest_Elevation]]-Table2[[#This Row],[Toe_Elevation]])/(Table2[[#This Row],[Crest Elevation X]]-Table2[[#This Row],[Toe Elevation X ]])</f>
        <v>#DIV/0!</v>
      </c>
      <c r="O371" s="44"/>
      <c r="P371" s="44"/>
      <c r="Q371" s="44"/>
      <c r="R371" s="44"/>
      <c r="S371" s="44"/>
      <c r="T371" s="44"/>
      <c r="U371" s="12"/>
      <c r="V371" s="44"/>
      <c r="W371" s="46" t="s">
        <v>144</v>
      </c>
      <c r="X371" s="46"/>
      <c r="Y371" s="45"/>
      <c r="Z371" s="45"/>
      <c r="AA371" s="45"/>
    </row>
    <row r="372" spans="1:27" ht="17.100000000000001" customHeight="1">
      <c r="A372" s="49">
        <v>151</v>
      </c>
      <c r="B372" s="49">
        <v>13830</v>
      </c>
      <c r="C372" s="49" t="s">
        <v>129</v>
      </c>
      <c r="D372" s="49" t="s">
        <v>135</v>
      </c>
      <c r="E372" s="49">
        <v>8.2131112127599994</v>
      </c>
      <c r="F372" s="103">
        <v>8.23</v>
      </c>
      <c r="G372" s="103">
        <v>0</v>
      </c>
      <c r="H372" s="49"/>
      <c r="I372" s="49"/>
      <c r="J372" s="44"/>
      <c r="K372" s="44"/>
      <c r="L372" s="44"/>
      <c r="M372" s="44"/>
      <c r="N372" s="44" t="e">
        <f>(Table2[[#This Row],[Crest_Elevation]]-Table2[[#This Row],[Toe_Elevation]])/(Table2[[#This Row],[Crest Elevation X]]-Table2[[#This Row],[Toe Elevation X ]])</f>
        <v>#DIV/0!</v>
      </c>
      <c r="O372" s="44"/>
      <c r="P372" s="44"/>
      <c r="Q372" s="44"/>
      <c r="R372" s="44"/>
      <c r="S372" s="44"/>
      <c r="T372" s="44"/>
      <c r="U372" s="12"/>
      <c r="V372" s="44"/>
      <c r="W372" s="46" t="s">
        <v>144</v>
      </c>
      <c r="X372" s="46"/>
      <c r="Y372" s="46"/>
      <c r="Z372" s="45"/>
      <c r="AA372" s="45"/>
    </row>
    <row r="373" spans="1:27" ht="17.100000000000001" customHeight="1">
      <c r="A373" s="49">
        <v>152</v>
      </c>
      <c r="B373" s="49">
        <v>13840</v>
      </c>
      <c r="C373" s="49" t="s">
        <v>129</v>
      </c>
      <c r="D373" s="49" t="s">
        <v>135</v>
      </c>
      <c r="E373" s="49">
        <v>8.39443032414</v>
      </c>
      <c r="F373" s="103">
        <v>8.35</v>
      </c>
      <c r="G373" s="103">
        <v>0</v>
      </c>
      <c r="H373" s="49"/>
      <c r="I373" s="49"/>
      <c r="J373" s="44"/>
      <c r="K373" s="44"/>
      <c r="L373" s="44"/>
      <c r="M373" s="44"/>
      <c r="N373" s="44" t="e">
        <f>(Table2[[#This Row],[Crest_Elevation]]-Table2[[#This Row],[Toe_Elevation]])/(Table2[[#This Row],[Crest Elevation X]]-Table2[[#This Row],[Toe Elevation X ]])</f>
        <v>#DIV/0!</v>
      </c>
      <c r="O373" s="44"/>
      <c r="P373" s="44"/>
      <c r="Q373" s="44"/>
      <c r="R373" s="44"/>
      <c r="S373" s="44"/>
      <c r="T373" s="44"/>
      <c r="U373" s="12"/>
      <c r="V373" s="44"/>
      <c r="W373" s="46" t="s">
        <v>145</v>
      </c>
      <c r="X373" s="46"/>
      <c r="Y373" s="46"/>
      <c r="Z373" s="54"/>
      <c r="AA373" s="45"/>
    </row>
    <row r="374" spans="1:27" ht="17.100000000000001" customHeight="1">
      <c r="A374" s="49">
        <v>153</v>
      </c>
      <c r="B374" s="49">
        <v>13850</v>
      </c>
      <c r="C374" s="49" t="s">
        <v>129</v>
      </c>
      <c r="D374" s="49" t="s">
        <v>135</v>
      </c>
      <c r="E374" s="49">
        <v>8.5241999826200008</v>
      </c>
      <c r="F374" s="103">
        <v>8.4600000000000009</v>
      </c>
      <c r="G374" s="103">
        <v>0</v>
      </c>
      <c r="H374" s="49"/>
      <c r="I374" s="49"/>
      <c r="J374" s="44"/>
      <c r="K374" s="44"/>
      <c r="L374" s="44"/>
      <c r="M374" s="44"/>
      <c r="N374" s="44" t="e">
        <f>(Table2[[#This Row],[Crest_Elevation]]-Table2[[#This Row],[Toe_Elevation]])/(Table2[[#This Row],[Crest Elevation X]]-Table2[[#This Row],[Toe Elevation X ]])</f>
        <v>#DIV/0!</v>
      </c>
      <c r="O374" s="44"/>
      <c r="P374" s="44"/>
      <c r="Q374" s="44"/>
      <c r="R374" s="44"/>
      <c r="S374" s="44"/>
      <c r="T374" s="44"/>
      <c r="U374" s="12"/>
      <c r="V374" s="44"/>
      <c r="W374" s="46" t="s">
        <v>145</v>
      </c>
      <c r="X374" s="46"/>
      <c r="Y374" s="45"/>
      <c r="Z374" s="45"/>
      <c r="AA374" s="45"/>
    </row>
    <row r="375" spans="1:27" ht="17.100000000000001" customHeight="1">
      <c r="A375" s="49">
        <v>154</v>
      </c>
      <c r="B375" s="49">
        <v>13860</v>
      </c>
      <c r="C375" s="49" t="s">
        <v>129</v>
      </c>
      <c r="D375" s="49" t="s">
        <v>135</v>
      </c>
      <c r="E375" s="49">
        <v>8.6740381922999994</v>
      </c>
      <c r="F375" s="103">
        <v>8.64</v>
      </c>
      <c r="G375" s="103">
        <v>0</v>
      </c>
      <c r="H375" s="49"/>
      <c r="I375" s="49"/>
      <c r="J375" s="44"/>
      <c r="K375" s="44"/>
      <c r="L375" s="44"/>
      <c r="M375" s="44"/>
      <c r="N375" s="44" t="e">
        <f>(Table2[[#This Row],[Crest_Elevation]]-Table2[[#This Row],[Toe_Elevation]])/(Table2[[#This Row],[Crest Elevation X]]-Table2[[#This Row],[Toe Elevation X ]])</f>
        <v>#DIV/0!</v>
      </c>
      <c r="O375" s="44"/>
      <c r="P375" s="44"/>
      <c r="Q375" s="44"/>
      <c r="R375" s="44"/>
      <c r="S375" s="44"/>
      <c r="T375" s="44"/>
      <c r="U375" s="12"/>
      <c r="V375" s="44"/>
      <c r="W375" s="46" t="s">
        <v>145</v>
      </c>
      <c r="X375" s="46"/>
      <c r="Y375" s="45"/>
      <c r="Z375" s="45"/>
      <c r="AA375" s="45"/>
    </row>
    <row r="376" spans="1:27" ht="17.100000000000001" customHeight="1">
      <c r="A376" s="49">
        <v>155</v>
      </c>
      <c r="B376" s="49">
        <v>13870</v>
      </c>
      <c r="C376" s="49" t="s">
        <v>129</v>
      </c>
      <c r="D376" s="49" t="s">
        <v>135</v>
      </c>
      <c r="E376" s="49">
        <v>7.5728034793400001</v>
      </c>
      <c r="F376" s="103">
        <v>7.62</v>
      </c>
      <c r="G376" s="103">
        <v>0</v>
      </c>
      <c r="H376" s="49"/>
      <c r="I376" s="49"/>
      <c r="J376" s="44"/>
      <c r="K376" s="44"/>
      <c r="L376" s="44"/>
      <c r="M376" s="44"/>
      <c r="N376" s="44" t="e">
        <f>(Table2[[#This Row],[Crest_Elevation]]-Table2[[#This Row],[Toe_Elevation]])/(Table2[[#This Row],[Crest Elevation X]]-Table2[[#This Row],[Toe Elevation X ]])</f>
        <v>#DIV/0!</v>
      </c>
      <c r="O376" s="44"/>
      <c r="P376" s="44"/>
      <c r="Q376" s="44"/>
      <c r="R376" s="44"/>
      <c r="S376" s="44"/>
      <c r="T376" s="44"/>
      <c r="U376" s="12"/>
      <c r="V376" s="44"/>
      <c r="W376" s="46" t="s">
        <v>147</v>
      </c>
      <c r="X376" s="46"/>
      <c r="Y376" s="45"/>
      <c r="Z376" s="45"/>
      <c r="AA376" s="45"/>
    </row>
    <row r="377" spans="1:27" ht="17.100000000000001" customHeight="1">
      <c r="A377" s="49"/>
      <c r="B377" s="49">
        <v>13871</v>
      </c>
      <c r="C377" s="49" t="s">
        <v>129</v>
      </c>
      <c r="D377" s="49" t="s">
        <v>135</v>
      </c>
      <c r="E377" s="49">
        <v>7.4183303672600003</v>
      </c>
      <c r="F377" s="103">
        <v>7.45</v>
      </c>
      <c r="G377" s="103">
        <v>0</v>
      </c>
      <c r="H377" s="49"/>
      <c r="I377" s="49"/>
      <c r="J377" s="44"/>
      <c r="K377" s="44"/>
      <c r="L377" s="44"/>
      <c r="M377" s="44"/>
      <c r="N377" s="44" t="e">
        <f>(Table2[[#This Row],[Crest_Elevation]]-Table2[[#This Row],[Toe_Elevation]])/(Table2[[#This Row],[Crest Elevation X]]-Table2[[#This Row],[Toe Elevation X ]])</f>
        <v>#DIV/0!</v>
      </c>
      <c r="O377" s="44"/>
      <c r="P377" s="44"/>
      <c r="Q377" s="44"/>
      <c r="R377" s="44"/>
      <c r="S377" s="44"/>
      <c r="T377" s="44"/>
      <c r="U377" s="12"/>
      <c r="V377" s="44"/>
      <c r="W377" s="46" t="s">
        <v>144</v>
      </c>
      <c r="X377" s="46"/>
      <c r="Y377" s="45"/>
      <c r="Z377" s="45"/>
      <c r="AA377" s="45"/>
    </row>
    <row r="378" spans="1:27" ht="17.100000000000001" customHeight="1">
      <c r="A378" s="49">
        <v>156</v>
      </c>
      <c r="B378" s="49">
        <v>13880</v>
      </c>
      <c r="C378" s="49" t="s">
        <v>129</v>
      </c>
      <c r="D378" s="49" t="s">
        <v>135</v>
      </c>
      <c r="E378" s="49">
        <v>7.4613502972800001</v>
      </c>
      <c r="F378" s="103">
        <v>7.49</v>
      </c>
      <c r="G378" s="103">
        <v>0</v>
      </c>
      <c r="H378" s="49"/>
      <c r="I378" s="49"/>
      <c r="J378" s="44"/>
      <c r="K378" s="44"/>
      <c r="L378" s="44"/>
      <c r="M378" s="44"/>
      <c r="N378" s="44" t="e">
        <f>(Table2[[#This Row],[Crest_Elevation]]-Table2[[#This Row],[Toe_Elevation]])/(Table2[[#This Row],[Crest Elevation X]]-Table2[[#This Row],[Toe Elevation X ]])</f>
        <v>#DIV/0!</v>
      </c>
      <c r="O378" s="44"/>
      <c r="P378" s="44"/>
      <c r="Q378" s="44"/>
      <c r="R378" s="44"/>
      <c r="S378" s="44"/>
      <c r="T378" s="44"/>
      <c r="U378" s="12"/>
      <c r="V378" s="44"/>
      <c r="W378" s="46" t="s">
        <v>145</v>
      </c>
      <c r="X378" s="46"/>
      <c r="Y378" s="45"/>
      <c r="Z378" s="45"/>
      <c r="AA378" s="45"/>
    </row>
    <row r="379" spans="1:27" ht="17.100000000000001" customHeight="1">
      <c r="A379" s="49">
        <v>157</v>
      </c>
      <c r="B379" s="49">
        <v>13890</v>
      </c>
      <c r="C379" s="49" t="s">
        <v>129</v>
      </c>
      <c r="D379" s="49" t="s">
        <v>135</v>
      </c>
      <c r="E379" s="49">
        <v>7.6365863307100001</v>
      </c>
      <c r="F379" s="103">
        <v>7.67</v>
      </c>
      <c r="G379" s="103">
        <v>0</v>
      </c>
      <c r="H379" s="49"/>
      <c r="I379" s="49"/>
      <c r="J379" s="44"/>
      <c r="K379" s="44"/>
      <c r="L379" s="44"/>
      <c r="M379" s="44"/>
      <c r="N379" s="44" t="e">
        <f>(Table2[[#This Row],[Crest_Elevation]]-Table2[[#This Row],[Toe_Elevation]])/(Table2[[#This Row],[Crest Elevation X]]-Table2[[#This Row],[Toe Elevation X ]])</f>
        <v>#DIV/0!</v>
      </c>
      <c r="O379" s="44"/>
      <c r="P379" s="44"/>
      <c r="Q379" s="44"/>
      <c r="R379" s="44"/>
      <c r="S379" s="44"/>
      <c r="T379" s="44"/>
      <c r="U379" s="12"/>
      <c r="V379" s="62"/>
      <c r="W379" s="46" t="s">
        <v>144</v>
      </c>
      <c r="X379" s="46"/>
      <c r="Y379" s="46"/>
      <c r="Z379" s="54"/>
      <c r="AA379" s="45"/>
    </row>
    <row r="380" spans="1:27" ht="17.100000000000001" customHeight="1">
      <c r="A380" s="49">
        <v>158</v>
      </c>
      <c r="B380" s="49">
        <v>13900</v>
      </c>
      <c r="C380" s="49" t="s">
        <v>129</v>
      </c>
      <c r="D380" s="49" t="s">
        <v>135</v>
      </c>
      <c r="E380" s="49">
        <v>7.5073847495799999</v>
      </c>
      <c r="F380" s="103">
        <v>7.62</v>
      </c>
      <c r="G380" s="103">
        <v>0</v>
      </c>
      <c r="H380" s="49"/>
      <c r="I380" s="49"/>
      <c r="J380" s="44"/>
      <c r="K380" s="44"/>
      <c r="L380" s="44"/>
      <c r="M380" s="44"/>
      <c r="N380" s="44" t="e">
        <f>(Table2[[#This Row],[Crest_Elevation]]-Table2[[#This Row],[Toe_Elevation]])/(Table2[[#This Row],[Crest Elevation X]]-Table2[[#This Row],[Toe Elevation X ]])</f>
        <v>#DIV/0!</v>
      </c>
      <c r="O380" s="44"/>
      <c r="P380" s="44"/>
      <c r="Q380" s="44"/>
      <c r="R380" s="44"/>
      <c r="S380" s="44"/>
      <c r="T380" s="44"/>
      <c r="U380" s="12"/>
      <c r="V380" s="44"/>
      <c r="W380" s="46" t="s">
        <v>147</v>
      </c>
      <c r="X380" s="46"/>
      <c r="Y380" s="45"/>
      <c r="Z380" s="45"/>
      <c r="AA380" s="45"/>
    </row>
    <row r="381" spans="1:27" ht="17.100000000000001" customHeight="1">
      <c r="A381" s="49">
        <v>159</v>
      </c>
      <c r="B381" s="49">
        <v>13910</v>
      </c>
      <c r="C381" s="49" t="s">
        <v>129</v>
      </c>
      <c r="D381" s="49" t="s">
        <v>135</v>
      </c>
      <c r="E381" s="49">
        <v>7.49119863608</v>
      </c>
      <c r="F381" s="103">
        <v>7.44</v>
      </c>
      <c r="G381" s="103">
        <v>0</v>
      </c>
      <c r="H381" s="49"/>
      <c r="I381" s="49"/>
      <c r="J381" s="44"/>
      <c r="K381" s="44"/>
      <c r="L381" s="44"/>
      <c r="M381" s="44"/>
      <c r="N381" s="44" t="e">
        <f>(Table2[[#This Row],[Crest_Elevation]]-Table2[[#This Row],[Toe_Elevation]])/(Table2[[#This Row],[Crest Elevation X]]-Table2[[#This Row],[Toe Elevation X ]])</f>
        <v>#DIV/0!</v>
      </c>
      <c r="O381" s="44"/>
      <c r="P381" s="44"/>
      <c r="Q381" s="44"/>
      <c r="R381" s="44"/>
      <c r="S381" s="44"/>
      <c r="T381" s="44"/>
      <c r="U381" s="12"/>
      <c r="V381" s="44"/>
      <c r="W381" s="46" t="s">
        <v>147</v>
      </c>
      <c r="X381" s="46"/>
      <c r="Y381" s="45"/>
      <c r="Z381" s="45"/>
      <c r="AA381" s="45"/>
    </row>
    <row r="382" spans="1:27" ht="17.100000000000001" customHeight="1">
      <c r="A382" s="64"/>
      <c r="B382" s="65"/>
      <c r="C382" s="66"/>
      <c r="D382" s="44"/>
      <c r="E382" s="44"/>
      <c r="F382" s="44">
        <v>7.44</v>
      </c>
      <c r="G382" s="44"/>
      <c r="H382" s="67"/>
      <c r="I382" s="49"/>
      <c r="J382" s="44"/>
      <c r="K382" s="44"/>
      <c r="L382" s="44"/>
      <c r="M382" s="44"/>
      <c r="N382" s="44" t="e">
        <f>(Table2[[#This Row],[Crest_Elevation]]-Table2[[#This Row],[Toe_Elevation]])/(Table2[[#This Row],[Crest Elevation X]]-Table2[[#This Row],[Toe Elevation X ]])</f>
        <v>#DIV/0!</v>
      </c>
      <c r="O382" s="44"/>
      <c r="P382" s="44"/>
      <c r="Q382" s="44"/>
      <c r="R382" s="44"/>
      <c r="S382" s="44"/>
      <c r="T382" s="46"/>
      <c r="U382" s="44"/>
      <c r="V382" s="62"/>
      <c r="W382" s="68"/>
      <c r="X382" s="46"/>
      <c r="Y382" s="46"/>
      <c r="Z382" s="45"/>
      <c r="AA382" s="45"/>
    </row>
    <row r="383" spans="1:27" ht="17.100000000000001" customHeight="1">
      <c r="A383" s="64"/>
      <c r="B383" s="65"/>
      <c r="C383" s="66"/>
      <c r="D383" s="44"/>
      <c r="E383" s="44"/>
      <c r="F383" s="44"/>
      <c r="G383" s="44"/>
      <c r="H383" s="67"/>
      <c r="I383" s="49"/>
      <c r="J383" s="44"/>
      <c r="K383" s="44"/>
      <c r="L383" s="44"/>
      <c r="M383" s="44"/>
      <c r="N383" s="44" t="e">
        <f>(Table2[[#This Row],[Crest_Elevation]]-Table2[[#This Row],[Toe_Elevation]])/(Table2[[#This Row],[Crest Elevation X]]-Table2[[#This Row],[Toe Elevation X ]])</f>
        <v>#DIV/0!</v>
      </c>
      <c r="O383" s="44"/>
      <c r="P383" s="44"/>
      <c r="Q383" s="44"/>
      <c r="R383" s="44"/>
      <c r="S383" s="44"/>
      <c r="T383" s="46"/>
      <c r="U383" s="44"/>
      <c r="V383" s="62"/>
      <c r="W383" s="68"/>
      <c r="X383" s="46"/>
      <c r="Y383" s="46"/>
      <c r="Z383" s="45"/>
      <c r="AA383" s="45"/>
    </row>
    <row r="384" spans="1:27" ht="17.100000000000001" customHeight="1">
      <c r="A384" s="64"/>
      <c r="B384" s="65"/>
      <c r="C384" s="66"/>
      <c r="D384" s="44"/>
      <c r="E384" s="44"/>
      <c r="F384" s="44"/>
      <c r="G384" s="44"/>
      <c r="H384" s="67"/>
      <c r="I384" s="49"/>
      <c r="J384" s="44"/>
      <c r="K384" s="44"/>
      <c r="L384" s="44"/>
      <c r="M384" s="44"/>
      <c r="N384" s="44" t="e">
        <f>(Table2[[#This Row],[Crest_Elevation]]-Table2[[#This Row],[Toe_Elevation]])/(Table2[[#This Row],[Crest Elevation X]]-Table2[[#This Row],[Toe Elevation X ]])</f>
        <v>#DIV/0!</v>
      </c>
      <c r="O384" s="44"/>
      <c r="P384" s="44"/>
      <c r="Q384" s="44"/>
      <c r="R384" s="44"/>
      <c r="S384" s="44"/>
      <c r="T384" s="46"/>
      <c r="U384" s="44"/>
      <c r="V384" s="62"/>
      <c r="W384" s="68"/>
      <c r="X384" s="46"/>
      <c r="Y384" s="46"/>
      <c r="Z384" s="45"/>
      <c r="AA384" s="45"/>
    </row>
    <row r="385" spans="1:27" ht="17.100000000000001" customHeight="1">
      <c r="A385" s="64"/>
      <c r="B385" s="65"/>
      <c r="C385" s="66"/>
      <c r="D385" s="44"/>
      <c r="E385" s="44"/>
      <c r="F385" s="44"/>
      <c r="G385" s="44"/>
      <c r="H385" s="67"/>
      <c r="I385" s="49"/>
      <c r="J385" s="44"/>
      <c r="K385" s="44"/>
      <c r="L385" s="44"/>
      <c r="M385" s="44"/>
      <c r="N385" s="44" t="e">
        <f>(Table2[[#This Row],[Crest_Elevation]]-Table2[[#This Row],[Toe_Elevation]])/(Table2[[#This Row],[Crest Elevation X]]-Table2[[#This Row],[Toe Elevation X ]])</f>
        <v>#DIV/0!</v>
      </c>
      <c r="O385" s="44"/>
      <c r="P385" s="44"/>
      <c r="Q385" s="44"/>
      <c r="R385" s="44"/>
      <c r="S385" s="44"/>
      <c r="T385" s="46"/>
      <c r="U385" s="44"/>
      <c r="V385" s="62"/>
      <c r="W385" s="68"/>
      <c r="X385" s="46"/>
      <c r="Y385" s="46"/>
      <c r="Z385" s="45"/>
      <c r="AA385" s="45"/>
    </row>
    <row r="386" spans="1:27" ht="17.100000000000001" customHeight="1">
      <c r="A386" s="64"/>
      <c r="B386" s="65"/>
      <c r="C386" s="66"/>
      <c r="D386" s="44"/>
      <c r="E386" s="44"/>
      <c r="F386" s="44"/>
      <c r="G386" s="44"/>
      <c r="H386" s="67"/>
      <c r="I386" s="49"/>
      <c r="J386" s="44"/>
      <c r="K386" s="44"/>
      <c r="L386" s="44"/>
      <c r="M386" s="44"/>
      <c r="N386" s="44" t="e">
        <f>(Table2[[#This Row],[Crest_Elevation]]-Table2[[#This Row],[Toe_Elevation]])/(Table2[[#This Row],[Crest Elevation X]]-Table2[[#This Row],[Toe Elevation X ]])</f>
        <v>#DIV/0!</v>
      </c>
      <c r="O386" s="44"/>
      <c r="P386" s="44"/>
      <c r="Q386" s="44"/>
      <c r="R386" s="44"/>
      <c r="S386" s="44"/>
      <c r="T386" s="46"/>
      <c r="U386" s="44"/>
      <c r="V386" s="62"/>
      <c r="W386" s="68"/>
      <c r="X386" s="46"/>
      <c r="Y386" s="46"/>
      <c r="Z386" s="45"/>
      <c r="AA386" s="45"/>
    </row>
    <row r="387" spans="1:27" ht="17.100000000000001" customHeight="1">
      <c r="A387" s="64"/>
      <c r="B387" s="65"/>
      <c r="C387" s="66"/>
      <c r="D387" s="44"/>
      <c r="E387" s="44"/>
      <c r="F387" s="44"/>
      <c r="G387" s="44"/>
      <c r="H387" s="67"/>
      <c r="I387" s="49"/>
      <c r="J387" s="44"/>
      <c r="K387" s="44"/>
      <c r="L387" s="44"/>
      <c r="M387" s="44"/>
      <c r="N387" s="44" t="e">
        <f>(Table2[[#This Row],[Crest_Elevation]]-Table2[[#This Row],[Toe_Elevation]])/(Table2[[#This Row],[Crest Elevation X]]-Table2[[#This Row],[Toe Elevation X ]])</f>
        <v>#DIV/0!</v>
      </c>
      <c r="O387" s="44"/>
      <c r="P387" s="44"/>
      <c r="Q387" s="44"/>
      <c r="R387" s="44"/>
      <c r="S387" s="44"/>
      <c r="T387" s="46"/>
      <c r="U387" s="44"/>
      <c r="V387" s="62"/>
      <c r="W387" s="68"/>
      <c r="X387" s="46"/>
      <c r="Y387" s="46"/>
      <c r="Z387" s="45"/>
      <c r="AA387" s="45"/>
    </row>
    <row r="388" spans="1:27" ht="17.100000000000001" customHeight="1">
      <c r="A388" s="64"/>
      <c r="B388" s="65"/>
      <c r="C388" s="66"/>
      <c r="D388" s="44"/>
      <c r="E388" s="44"/>
      <c r="F388" s="44"/>
      <c r="G388" s="44"/>
      <c r="H388" s="67"/>
      <c r="I388" s="49"/>
      <c r="J388" s="44"/>
      <c r="K388" s="44"/>
      <c r="L388" s="44"/>
      <c r="M388" s="44"/>
      <c r="N388" s="44" t="e">
        <f>(Table2[[#This Row],[Crest_Elevation]]-Table2[[#This Row],[Toe_Elevation]])/(Table2[[#This Row],[Crest Elevation X]]-Table2[[#This Row],[Toe Elevation X ]])</f>
        <v>#DIV/0!</v>
      </c>
      <c r="O388" s="44"/>
      <c r="P388" s="44"/>
      <c r="Q388" s="44"/>
      <c r="R388" s="44"/>
      <c r="S388" s="44"/>
      <c r="T388" s="46"/>
      <c r="U388" s="44"/>
      <c r="V388" s="62"/>
      <c r="W388" s="68"/>
      <c r="X388" s="46"/>
      <c r="Y388" s="46"/>
      <c r="Z388" s="45"/>
      <c r="AA388" s="45"/>
    </row>
    <row r="389" spans="1:27" ht="17.100000000000001" customHeight="1">
      <c r="A389" s="64"/>
      <c r="B389" s="65"/>
      <c r="C389" s="66"/>
      <c r="D389" s="44"/>
      <c r="E389" s="44"/>
      <c r="F389" s="44"/>
      <c r="G389" s="44"/>
      <c r="H389" s="67"/>
      <c r="I389" s="49"/>
      <c r="J389" s="44"/>
      <c r="K389" s="44"/>
      <c r="L389" s="44"/>
      <c r="M389" s="44"/>
      <c r="N389" s="44" t="e">
        <f>(Table2[[#This Row],[Crest_Elevation]]-Table2[[#This Row],[Toe_Elevation]])/(Table2[[#This Row],[Crest Elevation X]]-Table2[[#This Row],[Toe Elevation X ]])</f>
        <v>#DIV/0!</v>
      </c>
      <c r="O389" s="44"/>
      <c r="P389" s="44"/>
      <c r="Q389" s="44"/>
      <c r="R389" s="44"/>
      <c r="S389" s="44"/>
      <c r="T389" s="46"/>
      <c r="U389" s="44"/>
      <c r="V389" s="62"/>
      <c r="W389" s="68"/>
      <c r="X389" s="46"/>
      <c r="Y389" s="46"/>
      <c r="Z389" s="45"/>
      <c r="AA389" s="45"/>
    </row>
    <row r="390" spans="1:27" ht="17.100000000000001" customHeight="1">
      <c r="A390" s="64"/>
      <c r="B390" s="65"/>
      <c r="C390" s="66"/>
      <c r="D390" s="44"/>
      <c r="E390" s="44"/>
      <c r="F390" s="44"/>
      <c r="G390" s="44"/>
      <c r="H390" s="67"/>
      <c r="I390" s="49"/>
      <c r="J390" s="44"/>
      <c r="K390" s="44"/>
      <c r="L390" s="44"/>
      <c r="M390" s="44"/>
      <c r="N390" s="44" t="e">
        <f>(Table2[[#This Row],[Crest_Elevation]]-Table2[[#This Row],[Toe_Elevation]])/(Table2[[#This Row],[Crest Elevation X]]-Table2[[#This Row],[Toe Elevation X ]])</f>
        <v>#DIV/0!</v>
      </c>
      <c r="O390" s="44"/>
      <c r="P390" s="44"/>
      <c r="Q390" s="44"/>
      <c r="R390" s="44"/>
      <c r="S390" s="44"/>
      <c r="T390" s="46"/>
      <c r="U390" s="44"/>
      <c r="V390" s="62"/>
      <c r="W390" s="68"/>
      <c r="X390" s="46"/>
      <c r="Y390" s="46"/>
      <c r="Z390" s="45"/>
      <c r="AA390" s="45"/>
    </row>
    <row r="391" spans="1:27" ht="17.100000000000001" customHeight="1">
      <c r="A391" s="64"/>
      <c r="B391" s="65"/>
      <c r="C391" s="66"/>
      <c r="D391" s="44"/>
      <c r="E391" s="44"/>
      <c r="F391" s="44"/>
      <c r="G391" s="44"/>
      <c r="H391" s="67"/>
      <c r="I391" s="49"/>
      <c r="J391" s="44"/>
      <c r="K391" s="44"/>
      <c r="L391" s="44"/>
      <c r="M391" s="44"/>
      <c r="N391" s="44" t="e">
        <f>(Table2[[#This Row],[Crest_Elevation]]-Table2[[#This Row],[Toe_Elevation]])/(Table2[[#This Row],[Crest Elevation X]]-Table2[[#This Row],[Toe Elevation X ]])</f>
        <v>#DIV/0!</v>
      </c>
      <c r="O391" s="44"/>
      <c r="P391" s="44"/>
      <c r="Q391" s="44"/>
      <c r="R391" s="44"/>
      <c r="S391" s="44"/>
      <c r="T391" s="46"/>
      <c r="U391" s="44"/>
      <c r="V391" s="62"/>
      <c r="W391" s="68"/>
      <c r="X391" s="46"/>
      <c r="Y391" s="46"/>
      <c r="Z391" s="45"/>
      <c r="AA391" s="45"/>
    </row>
    <row r="392" spans="1:27" ht="17.100000000000001" customHeight="1">
      <c r="A392" s="64"/>
      <c r="B392" s="65"/>
      <c r="C392" s="66"/>
      <c r="D392" s="44"/>
      <c r="E392" s="44"/>
      <c r="F392" s="44"/>
      <c r="G392" s="44"/>
      <c r="H392" s="67"/>
      <c r="I392" s="49"/>
      <c r="J392" s="44"/>
      <c r="K392" s="44"/>
      <c r="L392" s="44"/>
      <c r="M392" s="44"/>
      <c r="N392" s="44" t="e">
        <f>(Table2[[#This Row],[Crest_Elevation]]-Table2[[#This Row],[Toe_Elevation]])/(Table2[[#This Row],[Crest Elevation X]]-Table2[[#This Row],[Toe Elevation X ]])</f>
        <v>#DIV/0!</v>
      </c>
      <c r="O392" s="44"/>
      <c r="P392" s="44"/>
      <c r="Q392" s="44"/>
      <c r="R392" s="44"/>
      <c r="S392" s="44"/>
      <c r="T392" s="46"/>
      <c r="U392" s="44"/>
      <c r="V392" s="62"/>
      <c r="W392" s="68"/>
      <c r="X392" s="46"/>
      <c r="Y392" s="46"/>
      <c r="Z392" s="45"/>
      <c r="AA392" s="45"/>
    </row>
    <row r="393" spans="1:27" ht="17.100000000000001" customHeight="1">
      <c r="A393" s="64"/>
      <c r="B393" s="65"/>
      <c r="C393" s="66"/>
      <c r="D393" s="44"/>
      <c r="E393" s="44"/>
      <c r="F393" s="44"/>
      <c r="G393" s="44"/>
      <c r="H393" s="67"/>
      <c r="I393" s="49"/>
      <c r="J393" s="44"/>
      <c r="K393" s="44"/>
      <c r="L393" s="44"/>
      <c r="M393" s="44"/>
      <c r="N393" s="44" t="e">
        <f>(Table2[[#This Row],[Crest_Elevation]]-Table2[[#This Row],[Toe_Elevation]])/(Table2[[#This Row],[Crest Elevation X]]-Table2[[#This Row],[Toe Elevation X ]])</f>
        <v>#DIV/0!</v>
      </c>
      <c r="O393" s="44"/>
      <c r="P393" s="44"/>
      <c r="Q393" s="44"/>
      <c r="R393" s="44"/>
      <c r="S393" s="44"/>
      <c r="T393" s="46"/>
      <c r="U393" s="44"/>
      <c r="V393" s="62"/>
      <c r="W393" s="68"/>
      <c r="X393" s="46"/>
      <c r="Y393" s="46"/>
      <c r="Z393" s="45"/>
      <c r="AA393" s="45"/>
    </row>
    <row r="394" spans="1:27" ht="17.100000000000001" customHeight="1">
      <c r="A394" s="64"/>
      <c r="B394" s="65"/>
      <c r="C394" s="66"/>
      <c r="D394" s="44"/>
      <c r="E394" s="44"/>
      <c r="F394" s="44"/>
      <c r="G394" s="44"/>
      <c r="H394" s="67"/>
      <c r="I394" s="49"/>
      <c r="J394" s="44"/>
      <c r="K394" s="44"/>
      <c r="L394" s="44"/>
      <c r="M394" s="44"/>
      <c r="N394" s="44" t="e">
        <f>(Table2[[#This Row],[Crest_Elevation]]-Table2[[#This Row],[Toe_Elevation]])/(Table2[[#This Row],[Crest Elevation X]]-Table2[[#This Row],[Toe Elevation X ]])</f>
        <v>#DIV/0!</v>
      </c>
      <c r="O394" s="44"/>
      <c r="P394" s="44"/>
      <c r="Q394" s="44"/>
      <c r="R394" s="44"/>
      <c r="S394" s="44"/>
      <c r="T394" s="46"/>
      <c r="U394" s="44"/>
      <c r="V394" s="62"/>
      <c r="W394" s="68"/>
      <c r="X394" s="46"/>
      <c r="Y394" s="46"/>
      <c r="Z394" s="45"/>
      <c r="AA394" s="45"/>
    </row>
    <row r="395" spans="1:27" ht="17.100000000000001" customHeight="1">
      <c r="A395" s="64"/>
      <c r="B395" s="65"/>
      <c r="C395" s="66"/>
      <c r="D395" s="44"/>
      <c r="E395" s="44"/>
      <c r="F395" s="44"/>
      <c r="G395" s="44"/>
      <c r="H395" s="67"/>
      <c r="I395" s="49"/>
      <c r="J395" s="44"/>
      <c r="K395" s="44"/>
      <c r="L395" s="44"/>
      <c r="M395" s="44"/>
      <c r="N395" s="44" t="e">
        <f>(Table2[[#This Row],[Crest_Elevation]]-Table2[[#This Row],[Toe_Elevation]])/(Table2[[#This Row],[Crest Elevation X]]-Table2[[#This Row],[Toe Elevation X ]])</f>
        <v>#DIV/0!</v>
      </c>
      <c r="O395" s="44"/>
      <c r="P395" s="44"/>
      <c r="Q395" s="44"/>
      <c r="R395" s="44"/>
      <c r="S395" s="44"/>
      <c r="T395" s="46"/>
      <c r="U395" s="44"/>
      <c r="V395" s="62"/>
      <c r="W395" s="68"/>
      <c r="X395" s="46"/>
      <c r="Y395" s="46"/>
      <c r="Z395" s="45"/>
      <c r="AA395" s="45"/>
    </row>
    <row r="396" spans="1:27" ht="17.100000000000001" customHeight="1">
      <c r="A396" s="64"/>
      <c r="B396" s="65"/>
      <c r="C396" s="66"/>
      <c r="D396" s="44"/>
      <c r="E396" s="44"/>
      <c r="F396" s="44"/>
      <c r="G396" s="44"/>
      <c r="H396" s="67"/>
      <c r="I396" s="49"/>
      <c r="J396" s="44"/>
      <c r="K396" s="44"/>
      <c r="L396" s="44"/>
      <c r="M396" s="44"/>
      <c r="N396" s="44" t="e">
        <f>(Table2[[#This Row],[Crest_Elevation]]-Table2[[#This Row],[Toe_Elevation]])/(Table2[[#This Row],[Crest Elevation X]]-Table2[[#This Row],[Toe Elevation X ]])</f>
        <v>#DIV/0!</v>
      </c>
      <c r="O396" s="44"/>
      <c r="P396" s="44"/>
      <c r="Q396" s="44"/>
      <c r="R396" s="44"/>
      <c r="S396" s="44"/>
      <c r="T396" s="46"/>
      <c r="U396" s="44"/>
      <c r="V396" s="62"/>
      <c r="W396" s="68"/>
      <c r="X396" s="46"/>
      <c r="Y396" s="46"/>
      <c r="Z396" s="45"/>
      <c r="AA396" s="45"/>
    </row>
    <row r="397" spans="1:27" ht="17.100000000000001" customHeight="1">
      <c r="A397" s="64"/>
      <c r="B397" s="65"/>
      <c r="C397" s="66"/>
      <c r="D397" s="44"/>
      <c r="E397" s="44"/>
      <c r="F397" s="44"/>
      <c r="G397" s="44"/>
      <c r="H397" s="67"/>
      <c r="I397" s="49"/>
      <c r="J397" s="44"/>
      <c r="K397" s="44"/>
      <c r="L397" s="44"/>
      <c r="M397" s="44"/>
      <c r="N397" s="44" t="e">
        <f>(Table2[[#This Row],[Crest_Elevation]]-Table2[[#This Row],[Toe_Elevation]])/(Table2[[#This Row],[Crest Elevation X]]-Table2[[#This Row],[Toe Elevation X ]])</f>
        <v>#DIV/0!</v>
      </c>
      <c r="O397" s="44"/>
      <c r="P397" s="44"/>
      <c r="Q397" s="44"/>
      <c r="R397" s="44"/>
      <c r="S397" s="44"/>
      <c r="T397" s="46"/>
      <c r="U397" s="44"/>
      <c r="V397" s="62"/>
      <c r="W397" s="68"/>
      <c r="X397" s="46"/>
      <c r="Y397" s="46"/>
      <c r="Z397" s="45"/>
      <c r="AA397" s="45"/>
    </row>
    <row r="398" spans="1:27" ht="17.100000000000001" customHeight="1">
      <c r="A398" s="64"/>
      <c r="B398" s="65"/>
      <c r="C398" s="66"/>
      <c r="D398" s="44"/>
      <c r="E398" s="44"/>
      <c r="F398" s="44"/>
      <c r="G398" s="44"/>
      <c r="H398" s="67"/>
      <c r="I398" s="49"/>
      <c r="J398" s="44"/>
      <c r="K398" s="44"/>
      <c r="L398" s="44"/>
      <c r="M398" s="44"/>
      <c r="N398" s="44" t="e">
        <f>(Table2[[#This Row],[Crest_Elevation]]-Table2[[#This Row],[Toe_Elevation]])/(Table2[[#This Row],[Crest Elevation X]]-Table2[[#This Row],[Toe Elevation X ]])</f>
        <v>#DIV/0!</v>
      </c>
      <c r="O398" s="44"/>
      <c r="P398" s="44"/>
      <c r="Q398" s="44"/>
      <c r="R398" s="44"/>
      <c r="S398" s="44"/>
      <c r="T398" s="46"/>
      <c r="U398" s="44"/>
      <c r="V398" s="62"/>
      <c r="W398" s="68"/>
      <c r="X398" s="46"/>
      <c r="Y398" s="46"/>
      <c r="Z398" s="45"/>
      <c r="AA398" s="45"/>
    </row>
    <row r="399" spans="1:27" ht="17.100000000000001" customHeight="1">
      <c r="A399" s="64"/>
      <c r="B399" s="65"/>
      <c r="C399" s="66"/>
      <c r="D399" s="44"/>
      <c r="E399" s="44"/>
      <c r="F399" s="44"/>
      <c r="G399" s="44"/>
      <c r="H399" s="67"/>
      <c r="I399" s="49"/>
      <c r="J399" s="44"/>
      <c r="K399" s="44"/>
      <c r="L399" s="44"/>
      <c r="M399" s="44"/>
      <c r="N399" s="44" t="e">
        <f>(Table2[[#This Row],[Crest_Elevation]]-Table2[[#This Row],[Toe_Elevation]])/(Table2[[#This Row],[Crest Elevation X]]-Table2[[#This Row],[Toe Elevation X ]])</f>
        <v>#DIV/0!</v>
      </c>
      <c r="O399" s="44"/>
      <c r="P399" s="44"/>
      <c r="Q399" s="44"/>
      <c r="R399" s="44"/>
      <c r="S399" s="44"/>
      <c r="T399" s="46"/>
      <c r="U399" s="44"/>
      <c r="V399" s="62"/>
      <c r="W399" s="68"/>
      <c r="X399" s="46"/>
      <c r="Y399" s="46"/>
      <c r="Z399" s="45"/>
      <c r="AA399" s="45"/>
    </row>
    <row r="400" spans="1:27" ht="17.100000000000001" customHeight="1">
      <c r="A400" s="64"/>
      <c r="B400" s="65"/>
      <c r="C400" s="66"/>
      <c r="D400" s="44"/>
      <c r="E400" s="44"/>
      <c r="F400" s="44"/>
      <c r="G400" s="44"/>
      <c r="H400" s="67"/>
      <c r="I400" s="49"/>
      <c r="J400" s="44"/>
      <c r="K400" s="44"/>
      <c r="L400" s="44"/>
      <c r="M400" s="44"/>
      <c r="N400" s="44" t="e">
        <f>(Table2[[#This Row],[Crest_Elevation]]-Table2[[#This Row],[Toe_Elevation]])/(Table2[[#This Row],[Crest Elevation X]]-Table2[[#This Row],[Toe Elevation X ]])</f>
        <v>#DIV/0!</v>
      </c>
      <c r="O400" s="44"/>
      <c r="P400" s="44"/>
      <c r="Q400" s="44"/>
      <c r="R400" s="44"/>
      <c r="S400" s="44"/>
      <c r="T400" s="46"/>
      <c r="U400" s="44"/>
      <c r="V400" s="62"/>
      <c r="W400" s="68"/>
      <c r="X400" s="46"/>
      <c r="Y400" s="46"/>
      <c r="Z400" s="45"/>
      <c r="AA400" s="45"/>
    </row>
    <row r="401" spans="1:27" ht="17.100000000000001" customHeight="1">
      <c r="A401" s="64"/>
      <c r="B401" s="65"/>
      <c r="C401" s="66"/>
      <c r="D401" s="44"/>
      <c r="E401" s="44"/>
      <c r="F401" s="44"/>
      <c r="G401" s="44"/>
      <c r="H401" s="67"/>
      <c r="I401" s="49"/>
      <c r="J401" s="44"/>
      <c r="K401" s="44"/>
      <c r="L401" s="44"/>
      <c r="M401" s="44"/>
      <c r="N401" s="44" t="e">
        <f>(Table2[[#This Row],[Crest_Elevation]]-Table2[[#This Row],[Toe_Elevation]])/(Table2[[#This Row],[Crest Elevation X]]-Table2[[#This Row],[Toe Elevation X ]])</f>
        <v>#DIV/0!</v>
      </c>
      <c r="O401" s="44"/>
      <c r="P401" s="44"/>
      <c r="Q401" s="44"/>
      <c r="R401" s="44"/>
      <c r="S401" s="44"/>
      <c r="T401" s="46"/>
      <c r="U401" s="44"/>
      <c r="V401" s="62"/>
      <c r="W401" s="68"/>
      <c r="X401" s="46"/>
      <c r="Y401" s="46"/>
      <c r="Z401" s="45"/>
      <c r="AA401" s="45"/>
    </row>
    <row r="402" spans="1:27" ht="17.100000000000001" customHeight="1">
      <c r="A402" s="64"/>
      <c r="B402" s="65"/>
      <c r="C402" s="66"/>
      <c r="D402" s="44"/>
      <c r="E402" s="44"/>
      <c r="F402" s="44"/>
      <c r="G402" s="44"/>
      <c r="H402" s="67"/>
      <c r="I402" s="49"/>
      <c r="J402" s="44"/>
      <c r="K402" s="44"/>
      <c r="L402" s="44"/>
      <c r="M402" s="44"/>
      <c r="N402" s="44" t="e">
        <f>(Table2[[#This Row],[Crest_Elevation]]-Table2[[#This Row],[Toe_Elevation]])/(Table2[[#This Row],[Crest Elevation X]]-Table2[[#This Row],[Toe Elevation X ]])</f>
        <v>#DIV/0!</v>
      </c>
      <c r="O402" s="44"/>
      <c r="P402" s="44"/>
      <c r="Q402" s="44"/>
      <c r="R402" s="44"/>
      <c r="S402" s="44"/>
      <c r="T402" s="46"/>
      <c r="U402" s="44"/>
      <c r="V402" s="62"/>
      <c r="W402" s="68"/>
      <c r="X402" s="46"/>
      <c r="Y402" s="46"/>
      <c r="Z402" s="45"/>
      <c r="AA402" s="45"/>
    </row>
    <row r="403" spans="1:27" ht="17.100000000000001" customHeight="1">
      <c r="A403" s="64"/>
      <c r="B403" s="65"/>
      <c r="C403" s="66"/>
      <c r="D403" s="44"/>
      <c r="E403" s="44"/>
      <c r="F403" s="44"/>
      <c r="G403" s="44"/>
      <c r="H403" s="67"/>
      <c r="I403" s="49"/>
      <c r="J403" s="44"/>
      <c r="K403" s="44"/>
      <c r="L403" s="44"/>
      <c r="M403" s="44"/>
      <c r="N403" s="44" t="e">
        <f>(Table2[[#This Row],[Crest_Elevation]]-Table2[[#This Row],[Toe_Elevation]])/(Table2[[#This Row],[Crest Elevation X]]-Table2[[#This Row],[Toe Elevation X ]])</f>
        <v>#DIV/0!</v>
      </c>
      <c r="O403" s="44"/>
      <c r="P403" s="44"/>
      <c r="Q403" s="44"/>
      <c r="R403" s="44"/>
      <c r="S403" s="44"/>
      <c r="T403" s="46"/>
      <c r="U403" s="44"/>
      <c r="V403" s="62"/>
      <c r="W403" s="68"/>
      <c r="X403" s="46"/>
      <c r="Y403" s="46"/>
      <c r="Z403" s="45"/>
      <c r="AA403" s="45"/>
    </row>
    <row r="404" spans="1:27" ht="17.100000000000001" customHeight="1">
      <c r="A404" s="64"/>
      <c r="B404" s="65"/>
      <c r="C404" s="66"/>
      <c r="D404" s="44"/>
      <c r="E404" s="44"/>
      <c r="F404" s="44"/>
      <c r="G404" s="44"/>
      <c r="H404" s="67"/>
      <c r="I404" s="49"/>
      <c r="J404" s="44"/>
      <c r="K404" s="44"/>
      <c r="L404" s="44"/>
      <c r="M404" s="44"/>
      <c r="N404" s="44" t="e">
        <f>(Table2[[#This Row],[Crest_Elevation]]-Table2[[#This Row],[Toe_Elevation]])/(Table2[[#This Row],[Crest Elevation X]]-Table2[[#This Row],[Toe Elevation X ]])</f>
        <v>#DIV/0!</v>
      </c>
      <c r="O404" s="44"/>
      <c r="P404" s="44"/>
      <c r="Q404" s="44"/>
      <c r="R404" s="44"/>
      <c r="S404" s="44"/>
      <c r="T404" s="46"/>
      <c r="U404" s="44"/>
      <c r="V404" s="62"/>
      <c r="W404" s="68"/>
      <c r="X404" s="46"/>
      <c r="Y404" s="46"/>
      <c r="Z404" s="45"/>
      <c r="AA404" s="45"/>
    </row>
    <row r="405" spans="1:27" ht="17.100000000000001" customHeight="1">
      <c r="A405" s="64"/>
      <c r="B405" s="65"/>
      <c r="C405" s="66"/>
      <c r="D405" s="44"/>
      <c r="E405" s="44"/>
      <c r="F405" s="44"/>
      <c r="G405" s="44"/>
      <c r="H405" s="67"/>
      <c r="I405" s="49"/>
      <c r="J405" s="44"/>
      <c r="K405" s="44"/>
      <c r="L405" s="44"/>
      <c r="M405" s="44"/>
      <c r="N405" s="44" t="e">
        <f>(Table2[[#This Row],[Crest_Elevation]]-Table2[[#This Row],[Toe_Elevation]])/(Table2[[#This Row],[Crest Elevation X]]-Table2[[#This Row],[Toe Elevation X ]])</f>
        <v>#DIV/0!</v>
      </c>
      <c r="O405" s="44"/>
      <c r="P405" s="44"/>
      <c r="Q405" s="44"/>
      <c r="R405" s="44"/>
      <c r="S405" s="44"/>
      <c r="T405" s="46"/>
      <c r="U405" s="44"/>
      <c r="V405" s="62"/>
      <c r="W405" s="68"/>
      <c r="X405" s="46"/>
      <c r="Y405" s="46"/>
      <c r="Z405" s="45"/>
      <c r="AA405" s="45"/>
    </row>
    <row r="406" spans="1:27" ht="17.100000000000001" customHeight="1">
      <c r="A406" s="64"/>
      <c r="B406" s="65"/>
      <c r="C406" s="66"/>
      <c r="D406" s="44"/>
      <c r="E406" s="44"/>
      <c r="F406" s="44"/>
      <c r="G406" s="44"/>
      <c r="H406" s="67"/>
      <c r="I406" s="49"/>
      <c r="J406" s="44"/>
      <c r="K406" s="44"/>
      <c r="L406" s="44"/>
      <c r="M406" s="44"/>
      <c r="N406" s="44" t="e">
        <f>(Table2[[#This Row],[Crest_Elevation]]-Table2[[#This Row],[Toe_Elevation]])/(Table2[[#This Row],[Crest Elevation X]]-Table2[[#This Row],[Toe Elevation X ]])</f>
        <v>#DIV/0!</v>
      </c>
      <c r="O406" s="44"/>
      <c r="P406" s="44"/>
      <c r="Q406" s="44"/>
      <c r="R406" s="44"/>
      <c r="S406" s="44"/>
      <c r="T406" s="46"/>
      <c r="U406" s="44"/>
      <c r="V406" s="62"/>
      <c r="W406" s="68"/>
      <c r="X406" s="46"/>
      <c r="Y406" s="46"/>
      <c r="Z406" s="45"/>
      <c r="AA406" s="45"/>
    </row>
    <row r="407" spans="1:27" ht="17.100000000000001" customHeight="1">
      <c r="A407" s="64"/>
      <c r="B407" s="65"/>
      <c r="C407" s="66"/>
      <c r="D407" s="44"/>
      <c r="E407" s="44"/>
      <c r="F407" s="44"/>
      <c r="G407" s="44"/>
      <c r="H407" s="67"/>
      <c r="I407" s="49"/>
      <c r="J407" s="44"/>
      <c r="K407" s="44"/>
      <c r="L407" s="44"/>
      <c r="M407" s="44"/>
      <c r="N407" s="44" t="e">
        <f>(Table2[[#This Row],[Crest_Elevation]]-Table2[[#This Row],[Toe_Elevation]])/(Table2[[#This Row],[Crest Elevation X]]-Table2[[#This Row],[Toe Elevation X ]])</f>
        <v>#DIV/0!</v>
      </c>
      <c r="O407" s="44"/>
      <c r="P407" s="44"/>
      <c r="Q407" s="44"/>
      <c r="R407" s="44"/>
      <c r="S407" s="44"/>
      <c r="T407" s="46"/>
      <c r="U407" s="44"/>
      <c r="V407" s="62"/>
      <c r="W407" s="68"/>
      <c r="X407" s="46"/>
      <c r="Y407" s="46"/>
      <c r="Z407" s="45"/>
      <c r="AA407" s="45"/>
    </row>
    <row r="408" spans="1:27" ht="17.100000000000001" customHeight="1">
      <c r="A408" s="64"/>
      <c r="B408" s="65"/>
      <c r="C408" s="66"/>
      <c r="D408" s="44"/>
      <c r="E408" s="44"/>
      <c r="F408" s="44"/>
      <c r="G408" s="44"/>
      <c r="H408" s="67"/>
      <c r="I408" s="49"/>
      <c r="J408" s="44"/>
      <c r="K408" s="44"/>
      <c r="L408" s="44"/>
      <c r="M408" s="44"/>
      <c r="N408" s="44" t="e">
        <f>(Table2[[#This Row],[Crest_Elevation]]-Table2[[#This Row],[Toe_Elevation]])/(Table2[[#This Row],[Crest Elevation X]]-Table2[[#This Row],[Toe Elevation X ]])</f>
        <v>#DIV/0!</v>
      </c>
      <c r="O408" s="44"/>
      <c r="P408" s="44"/>
      <c r="Q408" s="44"/>
      <c r="R408" s="44"/>
      <c r="S408" s="44"/>
      <c r="T408" s="46"/>
      <c r="U408" s="44"/>
      <c r="V408" s="62"/>
      <c r="W408" s="68"/>
      <c r="X408" s="46"/>
      <c r="Y408" s="46"/>
      <c r="Z408" s="45"/>
      <c r="AA408" s="45"/>
    </row>
    <row r="409" spans="1:27" ht="17.100000000000001" customHeight="1">
      <c r="A409" s="64"/>
      <c r="B409" s="65"/>
      <c r="C409" s="66"/>
      <c r="D409" s="44"/>
      <c r="E409" s="44"/>
      <c r="F409" s="44"/>
      <c r="G409" s="44"/>
      <c r="H409" s="67"/>
      <c r="I409" s="49"/>
      <c r="J409" s="44"/>
      <c r="K409" s="44"/>
      <c r="L409" s="44"/>
      <c r="M409" s="44"/>
      <c r="N409" s="44" t="e">
        <f>(Table2[[#This Row],[Crest_Elevation]]-Table2[[#This Row],[Toe_Elevation]])/(Table2[[#This Row],[Crest Elevation X]]-Table2[[#This Row],[Toe Elevation X ]])</f>
        <v>#DIV/0!</v>
      </c>
      <c r="O409" s="44"/>
      <c r="P409" s="44"/>
      <c r="Q409" s="44"/>
      <c r="R409" s="44"/>
      <c r="S409" s="44"/>
      <c r="T409" s="46"/>
      <c r="U409" s="44"/>
      <c r="V409" s="62"/>
      <c r="W409" s="68"/>
      <c r="X409" s="46"/>
      <c r="Y409" s="46"/>
      <c r="Z409" s="45"/>
      <c r="AA409" s="45"/>
    </row>
    <row r="410" spans="1:27" ht="17.100000000000001" customHeight="1">
      <c r="A410" s="64"/>
      <c r="B410" s="65"/>
      <c r="C410" s="66"/>
      <c r="D410" s="44"/>
      <c r="E410" s="44"/>
      <c r="F410" s="44"/>
      <c r="G410" s="44"/>
      <c r="H410" s="67"/>
      <c r="I410" s="49"/>
      <c r="J410" s="44"/>
      <c r="K410" s="44"/>
      <c r="L410" s="44"/>
      <c r="M410" s="44"/>
      <c r="N410" s="44" t="e">
        <f>(Table2[[#This Row],[Crest_Elevation]]-Table2[[#This Row],[Toe_Elevation]])/(Table2[[#This Row],[Crest Elevation X]]-Table2[[#This Row],[Toe Elevation X ]])</f>
        <v>#DIV/0!</v>
      </c>
      <c r="O410" s="44"/>
      <c r="P410" s="44"/>
      <c r="Q410" s="44"/>
      <c r="R410" s="44"/>
      <c r="S410" s="44"/>
      <c r="T410" s="46"/>
      <c r="U410" s="44"/>
      <c r="V410" s="62"/>
      <c r="W410" s="68"/>
      <c r="X410" s="46"/>
      <c r="Y410" s="46"/>
      <c r="Z410" s="45"/>
      <c r="AA410" s="45"/>
    </row>
    <row r="411" spans="1:27" ht="17.100000000000001" customHeight="1">
      <c r="A411" s="64"/>
      <c r="B411" s="65"/>
      <c r="C411" s="66"/>
      <c r="D411" s="44"/>
      <c r="E411" s="44"/>
      <c r="F411" s="44"/>
      <c r="G411" s="44"/>
      <c r="H411" s="67"/>
      <c r="I411" s="49"/>
      <c r="J411" s="44"/>
      <c r="K411" s="44"/>
      <c r="L411" s="44"/>
      <c r="M411" s="44"/>
      <c r="N411" s="44" t="e">
        <f>(Table2[[#This Row],[Crest_Elevation]]-Table2[[#This Row],[Toe_Elevation]])/(Table2[[#This Row],[Crest Elevation X]]-Table2[[#This Row],[Toe Elevation X ]])</f>
        <v>#DIV/0!</v>
      </c>
      <c r="O411" s="44"/>
      <c r="P411" s="44"/>
      <c r="Q411" s="44"/>
      <c r="R411" s="44"/>
      <c r="S411" s="44"/>
      <c r="T411" s="46"/>
      <c r="U411" s="44"/>
      <c r="V411" s="62"/>
      <c r="W411" s="68"/>
      <c r="X411" s="46"/>
      <c r="Y411" s="46"/>
      <c r="Z411" s="45"/>
      <c r="AA411" s="45"/>
    </row>
    <row r="412" spans="1:27" ht="17.100000000000001" customHeight="1">
      <c r="A412" s="64"/>
      <c r="B412" s="65"/>
      <c r="C412" s="66"/>
      <c r="D412" s="44"/>
      <c r="E412" s="44"/>
      <c r="F412" s="44"/>
      <c r="G412" s="44"/>
      <c r="H412" s="67"/>
      <c r="I412" s="49"/>
      <c r="J412" s="44"/>
      <c r="K412" s="44"/>
      <c r="L412" s="44"/>
      <c r="M412" s="44"/>
      <c r="N412" s="44" t="e">
        <f>(Table2[[#This Row],[Crest_Elevation]]-Table2[[#This Row],[Toe_Elevation]])/(Table2[[#This Row],[Crest Elevation X]]-Table2[[#This Row],[Toe Elevation X ]])</f>
        <v>#DIV/0!</v>
      </c>
      <c r="O412" s="44"/>
      <c r="P412" s="44"/>
      <c r="Q412" s="44"/>
      <c r="R412" s="44"/>
      <c r="S412" s="44"/>
      <c r="T412" s="46"/>
      <c r="U412" s="44"/>
      <c r="V412" s="62"/>
      <c r="W412" s="68"/>
      <c r="X412" s="46"/>
      <c r="Y412" s="46"/>
      <c r="Z412" s="45"/>
      <c r="AA412" s="45"/>
    </row>
    <row r="413" spans="1:27" ht="17.100000000000001" customHeight="1">
      <c r="A413" s="64"/>
      <c r="B413" s="65"/>
      <c r="C413" s="66"/>
      <c r="D413" s="44"/>
      <c r="E413" s="44"/>
      <c r="F413" s="44"/>
      <c r="G413" s="44"/>
      <c r="H413" s="67"/>
      <c r="I413" s="49"/>
      <c r="J413" s="44"/>
      <c r="K413" s="44"/>
      <c r="L413" s="44"/>
      <c r="M413" s="44"/>
      <c r="N413" s="44" t="e">
        <f>(Table2[[#This Row],[Crest_Elevation]]-Table2[[#This Row],[Toe_Elevation]])/(Table2[[#This Row],[Crest Elevation X]]-Table2[[#This Row],[Toe Elevation X ]])</f>
        <v>#DIV/0!</v>
      </c>
      <c r="O413" s="44"/>
      <c r="P413" s="44"/>
      <c r="Q413" s="44"/>
      <c r="R413" s="44"/>
      <c r="S413" s="44"/>
      <c r="T413" s="46"/>
      <c r="U413" s="44"/>
      <c r="V413" s="62"/>
      <c r="W413" s="68"/>
      <c r="X413" s="46"/>
      <c r="Y413" s="46"/>
      <c r="Z413" s="45"/>
      <c r="AA413" s="45"/>
    </row>
    <row r="414" spans="1:27" ht="17.100000000000001" customHeight="1">
      <c r="A414" s="64"/>
      <c r="B414" s="65"/>
      <c r="C414" s="66"/>
      <c r="D414" s="44"/>
      <c r="E414" s="44"/>
      <c r="F414" s="44"/>
      <c r="G414" s="44"/>
      <c r="H414" s="67"/>
      <c r="I414" s="49"/>
      <c r="J414" s="44"/>
      <c r="K414" s="44"/>
      <c r="L414" s="44"/>
      <c r="M414" s="44"/>
      <c r="N414" s="44" t="e">
        <f>(Table2[[#This Row],[Crest_Elevation]]-Table2[[#This Row],[Toe_Elevation]])/(Table2[[#This Row],[Crest Elevation X]]-Table2[[#This Row],[Toe Elevation X ]])</f>
        <v>#DIV/0!</v>
      </c>
      <c r="O414" s="44"/>
      <c r="P414" s="44"/>
      <c r="Q414" s="44"/>
      <c r="R414" s="44"/>
      <c r="S414" s="44"/>
      <c r="T414" s="46"/>
      <c r="U414" s="44"/>
      <c r="V414" s="62"/>
      <c r="W414" s="68"/>
      <c r="X414" s="46"/>
      <c r="Y414" s="46"/>
      <c r="Z414" s="45"/>
      <c r="AA414" s="45"/>
    </row>
    <row r="415" spans="1:27" ht="17.100000000000001" customHeight="1">
      <c r="A415" s="64"/>
      <c r="B415" s="65"/>
      <c r="C415" s="66"/>
      <c r="D415" s="44"/>
      <c r="E415" s="44"/>
      <c r="F415" s="44"/>
      <c r="G415" s="44"/>
      <c r="H415" s="67"/>
      <c r="I415" s="49"/>
      <c r="J415" s="44"/>
      <c r="K415" s="44"/>
      <c r="L415" s="44"/>
      <c r="M415" s="44"/>
      <c r="N415" s="44" t="e">
        <f>(Table2[[#This Row],[Crest_Elevation]]-Table2[[#This Row],[Toe_Elevation]])/(Table2[[#This Row],[Crest Elevation X]]-Table2[[#This Row],[Toe Elevation X ]])</f>
        <v>#DIV/0!</v>
      </c>
      <c r="O415" s="44"/>
      <c r="P415" s="44"/>
      <c r="Q415" s="44"/>
      <c r="R415" s="44"/>
      <c r="S415" s="44"/>
      <c r="T415" s="46"/>
      <c r="U415" s="44"/>
      <c r="V415" s="62"/>
      <c r="W415" s="68"/>
      <c r="X415" s="46"/>
      <c r="Y415" s="46"/>
      <c r="Z415" s="45"/>
      <c r="AA415" s="45"/>
    </row>
    <row r="416" spans="1:27" ht="17.100000000000001" customHeight="1">
      <c r="A416" s="64"/>
      <c r="B416" s="65"/>
      <c r="C416" s="66"/>
      <c r="D416" s="44"/>
      <c r="E416" s="44"/>
      <c r="F416" s="44"/>
      <c r="G416" s="44"/>
      <c r="H416" s="67"/>
      <c r="I416" s="49"/>
      <c r="J416" s="44"/>
      <c r="K416" s="44"/>
      <c r="L416" s="44"/>
      <c r="M416" s="44"/>
      <c r="N416" s="44" t="e">
        <f>(Table2[[#This Row],[Crest_Elevation]]-Table2[[#This Row],[Toe_Elevation]])/(Table2[[#This Row],[Crest Elevation X]]-Table2[[#This Row],[Toe Elevation X ]])</f>
        <v>#DIV/0!</v>
      </c>
      <c r="O416" s="44"/>
      <c r="P416" s="44"/>
      <c r="Q416" s="44"/>
      <c r="R416" s="44"/>
      <c r="S416" s="44"/>
      <c r="T416" s="46"/>
      <c r="U416" s="44"/>
      <c r="V416" s="62"/>
      <c r="W416" s="68"/>
      <c r="X416" s="46"/>
      <c r="Y416" s="46"/>
      <c r="Z416" s="45"/>
      <c r="AA416" s="45"/>
    </row>
    <row r="417" spans="1:27" ht="17.100000000000001" customHeight="1">
      <c r="A417" s="64"/>
      <c r="B417" s="65"/>
      <c r="C417" s="66"/>
      <c r="D417" s="44"/>
      <c r="E417" s="44"/>
      <c r="F417" s="44"/>
      <c r="G417" s="44"/>
      <c r="H417" s="67"/>
      <c r="I417" s="49"/>
      <c r="J417" s="44"/>
      <c r="K417" s="44"/>
      <c r="L417" s="44"/>
      <c r="M417" s="44"/>
      <c r="N417" s="44" t="e">
        <f>(Table2[[#This Row],[Crest_Elevation]]-Table2[[#This Row],[Toe_Elevation]])/(Table2[[#This Row],[Crest Elevation X]]-Table2[[#This Row],[Toe Elevation X ]])</f>
        <v>#DIV/0!</v>
      </c>
      <c r="O417" s="44"/>
      <c r="P417" s="44"/>
      <c r="Q417" s="44"/>
      <c r="R417" s="44"/>
      <c r="S417" s="44"/>
      <c r="T417" s="46"/>
      <c r="U417" s="44"/>
      <c r="V417" s="62"/>
      <c r="W417" s="68"/>
      <c r="X417" s="46"/>
      <c r="Y417" s="46"/>
      <c r="Z417" s="45"/>
      <c r="AA417" s="45"/>
    </row>
    <row r="418" spans="1:27" ht="17.100000000000001" customHeight="1">
      <c r="A418" s="64"/>
      <c r="B418" s="65"/>
      <c r="C418" s="66"/>
      <c r="D418" s="44"/>
      <c r="E418" s="44"/>
      <c r="F418" s="44"/>
      <c r="G418" s="44"/>
      <c r="H418" s="67"/>
      <c r="I418" s="49"/>
      <c r="J418" s="44"/>
      <c r="K418" s="44"/>
      <c r="L418" s="44"/>
      <c r="M418" s="44"/>
      <c r="N418" s="44" t="e">
        <f>(Table2[[#This Row],[Crest_Elevation]]-Table2[[#This Row],[Toe_Elevation]])/(Table2[[#This Row],[Crest Elevation X]]-Table2[[#This Row],[Toe Elevation X ]])</f>
        <v>#DIV/0!</v>
      </c>
      <c r="O418" s="44"/>
      <c r="P418" s="44"/>
      <c r="Q418" s="44"/>
      <c r="R418" s="44"/>
      <c r="S418" s="44"/>
      <c r="T418" s="46"/>
      <c r="U418" s="44"/>
      <c r="V418" s="62"/>
      <c r="W418" s="68"/>
      <c r="X418" s="46"/>
      <c r="Y418" s="46"/>
      <c r="Z418" s="45"/>
      <c r="AA418" s="45"/>
    </row>
    <row r="419" spans="1:27" ht="17.100000000000001" customHeight="1">
      <c r="A419" s="64"/>
      <c r="B419" s="65"/>
      <c r="C419" s="66"/>
      <c r="D419" s="44"/>
      <c r="E419" s="44"/>
      <c r="F419" s="44"/>
      <c r="G419" s="44"/>
      <c r="H419" s="67"/>
      <c r="I419" s="49"/>
      <c r="J419" s="44"/>
      <c r="K419" s="44"/>
      <c r="L419" s="44"/>
      <c r="M419" s="44"/>
      <c r="N419" s="44" t="e">
        <f>(Table2[[#This Row],[Crest_Elevation]]-Table2[[#This Row],[Toe_Elevation]])/(Table2[[#This Row],[Crest Elevation X]]-Table2[[#This Row],[Toe Elevation X ]])</f>
        <v>#DIV/0!</v>
      </c>
      <c r="O419" s="44"/>
      <c r="P419" s="44"/>
      <c r="Q419" s="44"/>
      <c r="R419" s="44"/>
      <c r="S419" s="44"/>
      <c r="T419" s="46"/>
      <c r="U419" s="44"/>
      <c r="V419" s="62"/>
      <c r="W419" s="68"/>
      <c r="X419" s="46"/>
      <c r="Y419" s="46"/>
      <c r="Z419" s="45"/>
      <c r="AA419" s="45"/>
    </row>
    <row r="420" spans="1:27" ht="17.100000000000001" customHeight="1">
      <c r="A420" s="64"/>
      <c r="B420" s="65"/>
      <c r="C420" s="66"/>
      <c r="D420" s="44"/>
      <c r="E420" s="44"/>
      <c r="F420" s="44"/>
      <c r="G420" s="44"/>
      <c r="H420" s="67"/>
      <c r="I420" s="49"/>
      <c r="J420" s="44"/>
      <c r="K420" s="44"/>
      <c r="L420" s="44"/>
      <c r="M420" s="44"/>
      <c r="N420" s="44" t="e">
        <f>(Table2[[#This Row],[Crest_Elevation]]-Table2[[#This Row],[Toe_Elevation]])/(Table2[[#This Row],[Crest Elevation X]]-Table2[[#This Row],[Toe Elevation X ]])</f>
        <v>#DIV/0!</v>
      </c>
      <c r="O420" s="44"/>
      <c r="P420" s="44"/>
      <c r="Q420" s="44"/>
      <c r="R420" s="44"/>
      <c r="S420" s="44"/>
      <c r="T420" s="46"/>
      <c r="U420" s="44"/>
      <c r="V420" s="62"/>
      <c r="W420" s="68"/>
      <c r="X420" s="46"/>
      <c r="Y420" s="46"/>
      <c r="Z420" s="45"/>
      <c r="AA420" s="45"/>
    </row>
    <row r="421" spans="1:27" ht="17.100000000000001" customHeight="1">
      <c r="A421" s="64"/>
      <c r="B421" s="65"/>
      <c r="C421" s="66"/>
      <c r="D421" s="44"/>
      <c r="E421" s="44"/>
      <c r="F421" s="44"/>
      <c r="G421" s="44"/>
      <c r="H421" s="67"/>
      <c r="I421" s="49"/>
      <c r="J421" s="44"/>
      <c r="K421" s="44"/>
      <c r="L421" s="44"/>
      <c r="M421" s="44"/>
      <c r="N421" s="44" t="e">
        <f>(Table2[[#This Row],[Crest_Elevation]]-Table2[[#This Row],[Toe_Elevation]])/(Table2[[#This Row],[Crest Elevation X]]-Table2[[#This Row],[Toe Elevation X ]])</f>
        <v>#DIV/0!</v>
      </c>
      <c r="O421" s="44"/>
      <c r="P421" s="44"/>
      <c r="Q421" s="44"/>
      <c r="R421" s="44"/>
      <c r="S421" s="44"/>
      <c r="T421" s="46"/>
      <c r="U421" s="44"/>
      <c r="V421" s="62"/>
      <c r="W421" s="68"/>
      <c r="X421" s="46"/>
      <c r="Y421" s="46"/>
      <c r="Z421" s="45"/>
      <c r="AA421" s="45"/>
    </row>
    <row r="422" spans="1:27" ht="17.100000000000001" customHeight="1">
      <c r="A422" s="64"/>
      <c r="B422" s="65"/>
      <c r="C422" s="66"/>
      <c r="D422" s="44"/>
      <c r="E422" s="44"/>
      <c r="F422" s="44"/>
      <c r="G422" s="44"/>
      <c r="H422" s="67"/>
      <c r="I422" s="49"/>
      <c r="J422" s="44"/>
      <c r="K422" s="44"/>
      <c r="L422" s="44"/>
      <c r="M422" s="44"/>
      <c r="N422" s="44" t="e">
        <f>(Table2[[#This Row],[Crest_Elevation]]-Table2[[#This Row],[Toe_Elevation]])/(Table2[[#This Row],[Crest Elevation X]]-Table2[[#This Row],[Toe Elevation X ]])</f>
        <v>#DIV/0!</v>
      </c>
      <c r="O422" s="44"/>
      <c r="P422" s="44"/>
      <c r="Q422" s="44"/>
      <c r="R422" s="44"/>
      <c r="S422" s="44"/>
      <c r="T422" s="46"/>
      <c r="U422" s="44"/>
      <c r="V422" s="62"/>
      <c r="W422" s="68"/>
      <c r="X422" s="46"/>
      <c r="Y422" s="46"/>
      <c r="Z422" s="45"/>
      <c r="AA422" s="45"/>
    </row>
    <row r="423" spans="1:27" ht="17.100000000000001" customHeight="1">
      <c r="A423" s="64"/>
      <c r="B423" s="65"/>
      <c r="C423" s="66"/>
      <c r="D423" s="44"/>
      <c r="E423" s="44"/>
      <c r="F423" s="44"/>
      <c r="G423" s="44"/>
      <c r="H423" s="67"/>
      <c r="I423" s="49"/>
      <c r="J423" s="44"/>
      <c r="K423" s="44"/>
      <c r="L423" s="44"/>
      <c r="M423" s="44"/>
      <c r="N423" s="44" t="e">
        <f>(Table2[[#This Row],[Crest_Elevation]]-Table2[[#This Row],[Toe_Elevation]])/(Table2[[#This Row],[Crest Elevation X]]-Table2[[#This Row],[Toe Elevation X ]])</f>
        <v>#DIV/0!</v>
      </c>
      <c r="O423" s="44"/>
      <c r="P423" s="44"/>
      <c r="Q423" s="44"/>
      <c r="R423" s="44"/>
      <c r="S423" s="44"/>
      <c r="T423" s="46"/>
      <c r="U423" s="44"/>
      <c r="V423" s="62"/>
      <c r="W423" s="68"/>
      <c r="X423" s="46"/>
      <c r="Y423" s="46"/>
      <c r="Z423" s="45"/>
      <c r="AA423" s="45"/>
    </row>
    <row r="424" spans="1:27" ht="17.100000000000001" customHeight="1">
      <c r="A424" s="64"/>
      <c r="B424" s="65"/>
      <c r="C424" s="66"/>
      <c r="D424" s="44"/>
      <c r="E424" s="44"/>
      <c r="F424" s="44"/>
      <c r="G424" s="44"/>
      <c r="H424" s="67"/>
      <c r="I424" s="49"/>
      <c r="J424" s="44"/>
      <c r="K424" s="44"/>
      <c r="L424" s="44"/>
      <c r="M424" s="44"/>
      <c r="N424" s="44" t="e">
        <f>(Table2[[#This Row],[Crest_Elevation]]-Table2[[#This Row],[Toe_Elevation]])/(Table2[[#This Row],[Crest Elevation X]]-Table2[[#This Row],[Toe Elevation X ]])</f>
        <v>#DIV/0!</v>
      </c>
      <c r="O424" s="44"/>
      <c r="P424" s="44"/>
      <c r="Q424" s="44"/>
      <c r="R424" s="44"/>
      <c r="S424" s="44"/>
      <c r="T424" s="46"/>
      <c r="U424" s="44"/>
      <c r="V424" s="62"/>
      <c r="W424" s="68"/>
      <c r="X424" s="46"/>
      <c r="Y424" s="46"/>
      <c r="Z424" s="45"/>
      <c r="AA424" s="45"/>
    </row>
    <row r="425" spans="1:27" ht="17.100000000000001" customHeight="1">
      <c r="A425" s="64"/>
      <c r="B425" s="65"/>
      <c r="C425" s="66"/>
      <c r="D425" s="44"/>
      <c r="E425" s="44"/>
      <c r="F425" s="44"/>
      <c r="G425" s="44"/>
      <c r="H425" s="67"/>
      <c r="I425" s="49"/>
      <c r="J425" s="44"/>
      <c r="K425" s="44"/>
      <c r="L425" s="44"/>
      <c r="M425" s="44"/>
      <c r="N425" s="44" t="e">
        <f>(Table2[[#This Row],[Crest_Elevation]]-Table2[[#This Row],[Toe_Elevation]])/(Table2[[#This Row],[Crest Elevation X]]-Table2[[#This Row],[Toe Elevation X ]])</f>
        <v>#DIV/0!</v>
      </c>
      <c r="O425" s="44"/>
      <c r="P425" s="44"/>
      <c r="Q425" s="44"/>
      <c r="R425" s="44"/>
      <c r="S425" s="44"/>
      <c r="T425" s="46"/>
      <c r="U425" s="44"/>
      <c r="V425" s="62"/>
      <c r="W425" s="68"/>
      <c r="X425" s="46"/>
      <c r="Y425" s="46"/>
      <c r="Z425" s="45"/>
      <c r="AA425" s="45"/>
    </row>
    <row r="426" spans="1:27" ht="17.100000000000001" customHeight="1">
      <c r="A426" s="64"/>
      <c r="B426" s="65"/>
      <c r="C426" s="66"/>
      <c r="D426" s="44"/>
      <c r="E426" s="44"/>
      <c r="F426" s="44"/>
      <c r="G426" s="44"/>
      <c r="H426" s="67"/>
      <c r="I426" s="49"/>
      <c r="J426" s="44"/>
      <c r="K426" s="44"/>
      <c r="L426" s="44"/>
      <c r="M426" s="44"/>
      <c r="N426" s="44" t="e">
        <f>(Table2[[#This Row],[Crest_Elevation]]-Table2[[#This Row],[Toe_Elevation]])/(Table2[[#This Row],[Crest Elevation X]]-Table2[[#This Row],[Toe Elevation X ]])</f>
        <v>#DIV/0!</v>
      </c>
      <c r="O426" s="44"/>
      <c r="P426" s="44"/>
      <c r="Q426" s="44"/>
      <c r="R426" s="44"/>
      <c r="S426" s="44"/>
      <c r="T426" s="46"/>
      <c r="U426" s="44"/>
      <c r="V426" s="62"/>
      <c r="W426" s="68"/>
      <c r="X426" s="46"/>
      <c r="Y426" s="46"/>
      <c r="Z426" s="45"/>
      <c r="AA426" s="45"/>
    </row>
    <row r="427" spans="1:27" ht="17.100000000000001" customHeight="1">
      <c r="A427" s="64"/>
      <c r="B427" s="65"/>
      <c r="C427" s="66"/>
      <c r="D427" s="44"/>
      <c r="E427" s="44"/>
      <c r="F427" s="44"/>
      <c r="G427" s="44"/>
      <c r="H427" s="67"/>
      <c r="I427" s="49"/>
      <c r="J427" s="44"/>
      <c r="K427" s="44"/>
      <c r="L427" s="44"/>
      <c r="M427" s="44"/>
      <c r="N427" s="44" t="e">
        <f>(Table2[[#This Row],[Crest_Elevation]]-Table2[[#This Row],[Toe_Elevation]])/(Table2[[#This Row],[Crest Elevation X]]-Table2[[#This Row],[Toe Elevation X ]])</f>
        <v>#DIV/0!</v>
      </c>
      <c r="O427" s="44"/>
      <c r="P427" s="44"/>
      <c r="Q427" s="44"/>
      <c r="R427" s="44"/>
      <c r="S427" s="44"/>
      <c r="T427" s="46"/>
      <c r="U427" s="44"/>
      <c r="V427" s="62"/>
      <c r="W427" s="68"/>
      <c r="X427" s="46"/>
      <c r="Y427" s="46"/>
      <c r="Z427" s="45"/>
      <c r="AA427" s="45"/>
    </row>
    <row r="428" spans="1:27" ht="17.100000000000001" customHeight="1">
      <c r="A428" s="64"/>
      <c r="B428" s="65"/>
      <c r="C428" s="66"/>
      <c r="D428" s="44"/>
      <c r="E428" s="44"/>
      <c r="F428" s="44"/>
      <c r="G428" s="44"/>
      <c r="H428" s="67"/>
      <c r="I428" s="49"/>
      <c r="J428" s="44"/>
      <c r="K428" s="44"/>
      <c r="L428" s="44"/>
      <c r="M428" s="44"/>
      <c r="N428" s="44" t="e">
        <f>(Table2[[#This Row],[Crest_Elevation]]-Table2[[#This Row],[Toe_Elevation]])/(Table2[[#This Row],[Crest Elevation X]]-Table2[[#This Row],[Toe Elevation X ]])</f>
        <v>#DIV/0!</v>
      </c>
      <c r="O428" s="44"/>
      <c r="P428" s="44"/>
      <c r="Q428" s="44"/>
      <c r="R428" s="44"/>
      <c r="S428" s="44"/>
      <c r="T428" s="46"/>
      <c r="U428" s="44"/>
      <c r="V428" s="62"/>
      <c r="W428" s="68"/>
      <c r="X428" s="46"/>
      <c r="Y428" s="46"/>
      <c r="Z428" s="45"/>
      <c r="AA428" s="45"/>
    </row>
    <row r="429" spans="1:27" ht="17.100000000000001" customHeight="1">
      <c r="A429" s="64"/>
      <c r="B429" s="65"/>
      <c r="C429" s="66"/>
      <c r="D429" s="44"/>
      <c r="E429" s="44"/>
      <c r="F429" s="44"/>
      <c r="G429" s="44"/>
      <c r="H429" s="67"/>
      <c r="I429" s="49"/>
      <c r="J429" s="44"/>
      <c r="K429" s="44"/>
      <c r="L429" s="44"/>
      <c r="M429" s="44"/>
      <c r="N429" s="44" t="e">
        <f>(Table2[[#This Row],[Crest_Elevation]]-Table2[[#This Row],[Toe_Elevation]])/(Table2[[#This Row],[Crest Elevation X]]-Table2[[#This Row],[Toe Elevation X ]])</f>
        <v>#DIV/0!</v>
      </c>
      <c r="O429" s="44"/>
      <c r="P429" s="44"/>
      <c r="Q429" s="44"/>
      <c r="R429" s="44"/>
      <c r="S429" s="44"/>
      <c r="T429" s="46"/>
      <c r="U429" s="44"/>
      <c r="V429" s="62"/>
      <c r="W429" s="68"/>
      <c r="X429" s="46"/>
      <c r="Y429" s="46"/>
      <c r="Z429" s="45"/>
      <c r="AA429" s="45"/>
    </row>
    <row r="430" spans="1:27" ht="17.100000000000001" customHeight="1">
      <c r="A430" s="64"/>
      <c r="B430" s="65"/>
      <c r="C430" s="66"/>
      <c r="D430" s="44"/>
      <c r="E430" s="44"/>
      <c r="F430" s="44"/>
      <c r="G430" s="44"/>
      <c r="H430" s="67"/>
      <c r="I430" s="49"/>
      <c r="J430" s="44"/>
      <c r="K430" s="44"/>
      <c r="L430" s="44"/>
      <c r="M430" s="44"/>
      <c r="N430" s="44" t="e">
        <f>(Table2[[#This Row],[Crest_Elevation]]-Table2[[#This Row],[Toe_Elevation]])/(Table2[[#This Row],[Crest Elevation X]]-Table2[[#This Row],[Toe Elevation X ]])</f>
        <v>#DIV/0!</v>
      </c>
      <c r="O430" s="44"/>
      <c r="P430" s="44"/>
      <c r="Q430" s="44"/>
      <c r="R430" s="44"/>
      <c r="S430" s="44"/>
      <c r="T430" s="46"/>
      <c r="U430" s="44"/>
      <c r="V430" s="62"/>
      <c r="W430" s="68"/>
      <c r="X430" s="46"/>
      <c r="Y430" s="46"/>
      <c r="Z430" s="45"/>
      <c r="AA430" s="45"/>
    </row>
    <row r="431" spans="1:27" ht="17.100000000000001" customHeight="1">
      <c r="A431" s="64"/>
      <c r="B431" s="65"/>
      <c r="C431" s="66"/>
      <c r="D431" s="44"/>
      <c r="E431" s="44"/>
      <c r="F431" s="44"/>
      <c r="G431" s="44"/>
      <c r="H431" s="67"/>
      <c r="I431" s="49"/>
      <c r="J431" s="44"/>
      <c r="K431" s="44"/>
      <c r="L431" s="44"/>
      <c r="M431" s="44"/>
      <c r="N431" s="44" t="e">
        <f>(Table2[[#This Row],[Crest_Elevation]]-Table2[[#This Row],[Toe_Elevation]])/(Table2[[#This Row],[Crest Elevation X]]-Table2[[#This Row],[Toe Elevation X ]])</f>
        <v>#DIV/0!</v>
      </c>
      <c r="O431" s="44"/>
      <c r="P431" s="44"/>
      <c r="Q431" s="44"/>
      <c r="R431" s="44"/>
      <c r="S431" s="44"/>
      <c r="T431" s="46"/>
      <c r="U431" s="44"/>
      <c r="V431" s="62"/>
      <c r="W431" s="68"/>
      <c r="X431" s="46"/>
      <c r="Y431" s="46"/>
      <c r="Z431" s="45"/>
      <c r="AA431" s="45"/>
    </row>
    <row r="432" spans="1:27" ht="17.100000000000001" customHeight="1">
      <c r="A432" s="64"/>
      <c r="B432" s="65"/>
      <c r="C432" s="66"/>
      <c r="D432" s="44"/>
      <c r="E432" s="44"/>
      <c r="F432" s="44"/>
      <c r="G432" s="44"/>
      <c r="H432" s="67"/>
      <c r="I432" s="49"/>
      <c r="J432" s="44"/>
      <c r="K432" s="44"/>
      <c r="L432" s="44"/>
      <c r="M432" s="44"/>
      <c r="N432" s="44" t="e">
        <f>(Table2[[#This Row],[Crest_Elevation]]-Table2[[#This Row],[Toe_Elevation]])/(Table2[[#This Row],[Crest Elevation X]]-Table2[[#This Row],[Toe Elevation X ]])</f>
        <v>#DIV/0!</v>
      </c>
      <c r="O432" s="44"/>
      <c r="P432" s="44"/>
      <c r="Q432" s="44"/>
      <c r="R432" s="44"/>
      <c r="S432" s="44"/>
      <c r="T432" s="46"/>
      <c r="U432" s="44"/>
      <c r="V432" s="62"/>
      <c r="W432" s="68"/>
      <c r="X432" s="46"/>
      <c r="Y432" s="46"/>
      <c r="Z432" s="45"/>
      <c r="AA432" s="45"/>
    </row>
    <row r="433" spans="1:27" ht="17.100000000000001" customHeight="1">
      <c r="A433" s="64"/>
      <c r="B433" s="65"/>
      <c r="C433" s="66"/>
      <c r="D433" s="44"/>
      <c r="E433" s="44"/>
      <c r="F433" s="44"/>
      <c r="G433" s="44"/>
      <c r="H433" s="67"/>
      <c r="I433" s="49"/>
      <c r="J433" s="44"/>
      <c r="K433" s="44"/>
      <c r="L433" s="44"/>
      <c r="M433" s="44"/>
      <c r="N433" s="44" t="e">
        <f>(Table2[[#This Row],[Crest_Elevation]]-Table2[[#This Row],[Toe_Elevation]])/(Table2[[#This Row],[Crest Elevation X]]-Table2[[#This Row],[Toe Elevation X ]])</f>
        <v>#DIV/0!</v>
      </c>
      <c r="O433" s="44"/>
      <c r="P433" s="44"/>
      <c r="Q433" s="44"/>
      <c r="R433" s="44"/>
      <c r="S433" s="44"/>
      <c r="T433" s="46"/>
      <c r="U433" s="44"/>
      <c r="V433" s="62"/>
      <c r="W433" s="68"/>
      <c r="X433" s="46"/>
      <c r="Y433" s="46"/>
      <c r="Z433" s="45"/>
      <c r="AA433" s="45"/>
    </row>
    <row r="434" spans="1:27" ht="17.100000000000001" customHeight="1">
      <c r="A434" s="64"/>
      <c r="B434" s="65"/>
      <c r="C434" s="66"/>
      <c r="D434" s="44"/>
      <c r="E434" s="44"/>
      <c r="F434" s="44"/>
      <c r="G434" s="44"/>
      <c r="H434" s="67"/>
      <c r="I434" s="49"/>
      <c r="J434" s="44"/>
      <c r="K434" s="44"/>
      <c r="L434" s="44"/>
      <c r="M434" s="44"/>
      <c r="N434" s="44" t="e">
        <f>(Table2[[#This Row],[Crest_Elevation]]-Table2[[#This Row],[Toe_Elevation]])/(Table2[[#This Row],[Crest Elevation X]]-Table2[[#This Row],[Toe Elevation X ]])</f>
        <v>#DIV/0!</v>
      </c>
      <c r="O434" s="44"/>
      <c r="P434" s="44"/>
      <c r="Q434" s="44"/>
      <c r="R434" s="44"/>
      <c r="S434" s="44"/>
      <c r="T434" s="46"/>
      <c r="U434" s="44"/>
      <c r="V434" s="62"/>
      <c r="W434" s="68"/>
      <c r="X434" s="46"/>
      <c r="Y434" s="46"/>
      <c r="Z434" s="45"/>
      <c r="AA434" s="45"/>
    </row>
    <row r="435" spans="1:27" ht="17.100000000000001" customHeight="1">
      <c r="A435" s="64"/>
      <c r="B435" s="65"/>
      <c r="C435" s="66"/>
      <c r="D435" s="44"/>
      <c r="E435" s="44"/>
      <c r="F435" s="44"/>
      <c r="G435" s="44"/>
      <c r="H435" s="67"/>
      <c r="I435" s="49"/>
      <c r="J435" s="44"/>
      <c r="K435" s="44"/>
      <c r="L435" s="44"/>
      <c r="M435" s="44"/>
      <c r="N435" s="44" t="e">
        <f>(Table2[[#This Row],[Crest_Elevation]]-Table2[[#This Row],[Toe_Elevation]])/(Table2[[#This Row],[Crest Elevation X]]-Table2[[#This Row],[Toe Elevation X ]])</f>
        <v>#DIV/0!</v>
      </c>
      <c r="O435" s="44"/>
      <c r="P435" s="44"/>
      <c r="Q435" s="44"/>
      <c r="R435" s="44"/>
      <c r="S435" s="44"/>
      <c r="T435" s="46"/>
      <c r="U435" s="44"/>
      <c r="V435" s="62"/>
      <c r="W435" s="68"/>
      <c r="X435" s="46"/>
      <c r="Y435" s="46"/>
      <c r="Z435" s="45"/>
      <c r="AA435" s="45"/>
    </row>
    <row r="436" spans="1:27" ht="17.100000000000001" customHeight="1">
      <c r="A436" s="64"/>
      <c r="B436" s="65"/>
      <c r="C436" s="66"/>
      <c r="D436" s="44"/>
      <c r="E436" s="44"/>
      <c r="F436" s="44"/>
      <c r="G436" s="44"/>
      <c r="H436" s="67"/>
      <c r="I436" s="49"/>
      <c r="J436" s="44"/>
      <c r="K436" s="44"/>
      <c r="L436" s="44"/>
      <c r="M436" s="44"/>
      <c r="N436" s="44" t="e">
        <f>(Table2[[#This Row],[Crest_Elevation]]-Table2[[#This Row],[Toe_Elevation]])/(Table2[[#This Row],[Crest Elevation X]]-Table2[[#This Row],[Toe Elevation X ]])</f>
        <v>#DIV/0!</v>
      </c>
      <c r="O436" s="44"/>
      <c r="P436" s="44"/>
      <c r="Q436" s="44"/>
      <c r="R436" s="44"/>
      <c r="S436" s="44"/>
      <c r="T436" s="46"/>
      <c r="U436" s="44"/>
      <c r="V436" s="62"/>
      <c r="W436" s="68"/>
      <c r="X436" s="46"/>
      <c r="Y436" s="46"/>
      <c r="Z436" s="45"/>
      <c r="AA436" s="45"/>
    </row>
    <row r="437" spans="1:27" ht="17.100000000000001" customHeight="1">
      <c r="A437" s="64"/>
      <c r="B437" s="65"/>
      <c r="C437" s="66"/>
      <c r="D437" s="44"/>
      <c r="E437" s="44"/>
      <c r="F437" s="44"/>
      <c r="G437" s="44"/>
      <c r="H437" s="67"/>
      <c r="I437" s="49"/>
      <c r="J437" s="44"/>
      <c r="K437" s="44"/>
      <c r="L437" s="44"/>
      <c r="M437" s="44"/>
      <c r="N437" s="44" t="e">
        <f>(Table2[[#This Row],[Crest_Elevation]]-Table2[[#This Row],[Toe_Elevation]])/(Table2[[#This Row],[Crest Elevation X]]-Table2[[#This Row],[Toe Elevation X ]])</f>
        <v>#DIV/0!</v>
      </c>
      <c r="O437" s="44"/>
      <c r="P437" s="44"/>
      <c r="Q437" s="44"/>
      <c r="R437" s="44"/>
      <c r="S437" s="44"/>
      <c r="T437" s="46"/>
      <c r="U437" s="44"/>
      <c r="V437" s="62"/>
      <c r="W437" s="68"/>
      <c r="X437" s="46"/>
      <c r="Y437" s="46"/>
      <c r="Z437" s="45"/>
      <c r="AA437" s="45"/>
    </row>
    <row r="438" spans="1:27" ht="17.100000000000001" customHeight="1">
      <c r="A438" s="64"/>
      <c r="B438" s="65"/>
      <c r="C438" s="66"/>
      <c r="D438" s="44"/>
      <c r="E438" s="44"/>
      <c r="F438" s="44"/>
      <c r="G438" s="44"/>
      <c r="H438" s="67"/>
      <c r="I438" s="49"/>
      <c r="J438" s="44"/>
      <c r="K438" s="44"/>
      <c r="L438" s="44"/>
      <c r="M438" s="44"/>
      <c r="N438" s="44" t="e">
        <f>(Table2[[#This Row],[Crest_Elevation]]-Table2[[#This Row],[Toe_Elevation]])/(Table2[[#This Row],[Crest Elevation X]]-Table2[[#This Row],[Toe Elevation X ]])</f>
        <v>#DIV/0!</v>
      </c>
      <c r="O438" s="44"/>
      <c r="P438" s="44"/>
      <c r="Q438" s="44"/>
      <c r="R438" s="44"/>
      <c r="S438" s="44"/>
      <c r="T438" s="46"/>
      <c r="U438" s="44"/>
      <c r="V438" s="62"/>
      <c r="W438" s="68"/>
      <c r="X438" s="46"/>
      <c r="Y438" s="46"/>
      <c r="Z438" s="45"/>
      <c r="AA438" s="45"/>
    </row>
    <row r="439" spans="1:27" ht="17.100000000000001" customHeight="1">
      <c r="A439" s="64"/>
      <c r="B439" s="65"/>
      <c r="C439" s="66"/>
      <c r="D439" s="44"/>
      <c r="E439" s="44"/>
      <c r="F439" s="44"/>
      <c r="G439" s="44"/>
      <c r="H439" s="67"/>
      <c r="I439" s="49"/>
      <c r="J439" s="44"/>
      <c r="K439" s="44"/>
      <c r="L439" s="44"/>
      <c r="M439" s="44"/>
      <c r="N439" s="44" t="e">
        <f>(Table2[[#This Row],[Crest_Elevation]]-Table2[[#This Row],[Toe_Elevation]])/(Table2[[#This Row],[Crest Elevation X]]-Table2[[#This Row],[Toe Elevation X ]])</f>
        <v>#DIV/0!</v>
      </c>
      <c r="O439" s="44"/>
      <c r="P439" s="44"/>
      <c r="Q439" s="44"/>
      <c r="R439" s="44"/>
      <c r="S439" s="44"/>
      <c r="T439" s="46"/>
      <c r="U439" s="44"/>
      <c r="V439" s="62"/>
      <c r="W439" s="68"/>
      <c r="X439" s="46"/>
      <c r="Y439" s="46"/>
      <c r="Z439" s="45"/>
      <c r="AA439" s="45"/>
    </row>
    <row r="440" spans="1:27" ht="17.100000000000001" customHeight="1">
      <c r="A440" s="64"/>
      <c r="B440" s="65"/>
      <c r="C440" s="66"/>
      <c r="D440" s="44"/>
      <c r="E440" s="44"/>
      <c r="F440" s="44"/>
      <c r="G440" s="44"/>
      <c r="H440" s="67"/>
      <c r="I440" s="49"/>
      <c r="J440" s="44"/>
      <c r="K440" s="44"/>
      <c r="L440" s="44"/>
      <c r="M440" s="44"/>
      <c r="N440" s="44" t="e">
        <f>(Table2[[#This Row],[Crest_Elevation]]-Table2[[#This Row],[Toe_Elevation]])/(Table2[[#This Row],[Crest Elevation X]]-Table2[[#This Row],[Toe Elevation X ]])</f>
        <v>#DIV/0!</v>
      </c>
      <c r="O440" s="44"/>
      <c r="P440" s="44"/>
      <c r="Q440" s="44"/>
      <c r="R440" s="44"/>
      <c r="S440" s="44"/>
      <c r="T440" s="46"/>
      <c r="U440" s="44"/>
      <c r="V440" s="62"/>
      <c r="W440" s="68"/>
      <c r="X440" s="46"/>
      <c r="Y440" s="46"/>
      <c r="Z440" s="45"/>
      <c r="AA440" s="45"/>
    </row>
    <row r="441" spans="1:27" ht="17.100000000000001" customHeight="1">
      <c r="A441" s="64"/>
      <c r="B441" s="65"/>
      <c r="C441" s="66"/>
      <c r="D441" s="44"/>
      <c r="E441" s="44"/>
      <c r="F441" s="44"/>
      <c r="G441" s="44"/>
      <c r="H441" s="67"/>
      <c r="I441" s="49"/>
      <c r="J441" s="44"/>
      <c r="K441" s="44"/>
      <c r="L441" s="44"/>
      <c r="M441" s="44"/>
      <c r="N441" s="44" t="e">
        <f>(Table2[[#This Row],[Crest_Elevation]]-Table2[[#This Row],[Toe_Elevation]])/(Table2[[#This Row],[Crest Elevation X]]-Table2[[#This Row],[Toe Elevation X ]])</f>
        <v>#DIV/0!</v>
      </c>
      <c r="O441" s="44"/>
      <c r="P441" s="44"/>
      <c r="Q441" s="44"/>
      <c r="R441" s="44"/>
      <c r="S441" s="44"/>
      <c r="T441" s="46"/>
      <c r="U441" s="44"/>
      <c r="V441" s="62"/>
      <c r="W441" s="68"/>
      <c r="X441" s="46"/>
      <c r="Y441" s="46"/>
      <c r="Z441" s="45"/>
      <c r="AA441" s="45"/>
    </row>
    <row r="442" spans="1:27" ht="17.100000000000001" customHeight="1">
      <c r="A442" s="64"/>
      <c r="B442" s="65"/>
      <c r="C442" s="66"/>
      <c r="D442" s="44"/>
      <c r="E442" s="44"/>
      <c r="F442" s="44"/>
      <c r="G442" s="44"/>
      <c r="H442" s="67"/>
      <c r="I442" s="49"/>
      <c r="J442" s="44"/>
      <c r="K442" s="44"/>
      <c r="L442" s="44"/>
      <c r="M442" s="44"/>
      <c r="N442" s="44" t="e">
        <f>(Table2[[#This Row],[Crest_Elevation]]-Table2[[#This Row],[Toe_Elevation]])/(Table2[[#This Row],[Crest Elevation X]]-Table2[[#This Row],[Toe Elevation X ]])</f>
        <v>#DIV/0!</v>
      </c>
      <c r="O442" s="44"/>
      <c r="P442" s="44"/>
      <c r="Q442" s="44"/>
      <c r="R442" s="44"/>
      <c r="S442" s="44"/>
      <c r="T442" s="46"/>
      <c r="U442" s="44"/>
      <c r="V442" s="62"/>
      <c r="W442" s="68"/>
      <c r="X442" s="46"/>
      <c r="Y442" s="46"/>
      <c r="Z442" s="45"/>
      <c r="AA442" s="45"/>
    </row>
    <row r="443" spans="1:27" ht="17.100000000000001" customHeight="1">
      <c r="A443" s="64"/>
      <c r="B443" s="65"/>
      <c r="C443" s="66"/>
      <c r="D443" s="44"/>
      <c r="E443" s="44"/>
      <c r="F443" s="44"/>
      <c r="G443" s="44"/>
      <c r="H443" s="67"/>
      <c r="I443" s="49"/>
      <c r="J443" s="44"/>
      <c r="K443" s="44"/>
      <c r="L443" s="44"/>
      <c r="M443" s="44"/>
      <c r="N443" s="44" t="e">
        <f>(Table2[[#This Row],[Crest_Elevation]]-Table2[[#This Row],[Toe_Elevation]])/(Table2[[#This Row],[Crest Elevation X]]-Table2[[#This Row],[Toe Elevation X ]])</f>
        <v>#DIV/0!</v>
      </c>
      <c r="O443" s="44"/>
      <c r="P443" s="44"/>
      <c r="Q443" s="44"/>
      <c r="R443" s="44"/>
      <c r="S443" s="44"/>
      <c r="T443" s="46"/>
      <c r="U443" s="44"/>
      <c r="V443" s="62"/>
      <c r="W443" s="68"/>
      <c r="X443" s="46"/>
      <c r="Y443" s="46"/>
      <c r="Z443" s="45"/>
      <c r="AA443" s="45"/>
    </row>
    <row r="444" spans="1:27" ht="17.100000000000001" customHeight="1">
      <c r="A444" s="64"/>
      <c r="B444" s="65"/>
      <c r="C444" s="66"/>
      <c r="D444" s="44"/>
      <c r="E444" s="44"/>
      <c r="F444" s="44"/>
      <c r="G444" s="44"/>
      <c r="H444" s="67"/>
      <c r="I444" s="49"/>
      <c r="J444" s="44"/>
      <c r="K444" s="44"/>
      <c r="L444" s="44"/>
      <c r="M444" s="44"/>
      <c r="N444" s="44" t="e">
        <f>(Table2[[#This Row],[Crest_Elevation]]-Table2[[#This Row],[Toe_Elevation]])/(Table2[[#This Row],[Crest Elevation X]]-Table2[[#This Row],[Toe Elevation X ]])</f>
        <v>#DIV/0!</v>
      </c>
      <c r="O444" s="44"/>
      <c r="P444" s="44"/>
      <c r="Q444" s="44"/>
      <c r="R444" s="44"/>
      <c r="S444" s="44"/>
      <c r="T444" s="46"/>
      <c r="U444" s="44"/>
      <c r="V444" s="62"/>
      <c r="W444" s="68"/>
      <c r="X444" s="46"/>
      <c r="Y444" s="46"/>
      <c r="Z444" s="45"/>
      <c r="AA444" s="45"/>
    </row>
    <row r="445" spans="1:27" ht="17.100000000000001" customHeight="1">
      <c r="A445" s="64"/>
      <c r="B445" s="65"/>
      <c r="C445" s="66"/>
      <c r="D445" s="44"/>
      <c r="E445" s="44"/>
      <c r="F445" s="44"/>
      <c r="G445" s="44"/>
      <c r="H445" s="67"/>
      <c r="I445" s="49"/>
      <c r="J445" s="44"/>
      <c r="K445" s="44"/>
      <c r="L445" s="44"/>
      <c r="M445" s="44"/>
      <c r="N445" s="44" t="e">
        <f>(Table2[[#This Row],[Crest_Elevation]]-Table2[[#This Row],[Toe_Elevation]])/(Table2[[#This Row],[Crest Elevation X]]-Table2[[#This Row],[Toe Elevation X ]])</f>
        <v>#DIV/0!</v>
      </c>
      <c r="O445" s="44"/>
      <c r="P445" s="44"/>
      <c r="Q445" s="44"/>
      <c r="R445" s="44"/>
      <c r="S445" s="44"/>
      <c r="T445" s="46"/>
      <c r="U445" s="44"/>
      <c r="V445" s="62"/>
      <c r="W445" s="68"/>
      <c r="X445" s="46"/>
      <c r="Y445" s="46"/>
      <c r="Z445" s="45"/>
      <c r="AA445" s="45"/>
    </row>
    <row r="446" spans="1:27" ht="17.100000000000001" customHeight="1">
      <c r="A446" s="64"/>
      <c r="B446" s="65"/>
      <c r="C446" s="66"/>
      <c r="D446" s="44"/>
      <c r="E446" s="44"/>
      <c r="F446" s="44"/>
      <c r="G446" s="44"/>
      <c r="H446" s="67"/>
      <c r="I446" s="49"/>
      <c r="J446" s="44"/>
      <c r="K446" s="44"/>
      <c r="L446" s="44"/>
      <c r="M446" s="44"/>
      <c r="N446" s="44" t="e">
        <f>(Table2[[#This Row],[Crest_Elevation]]-Table2[[#This Row],[Toe_Elevation]])/(Table2[[#This Row],[Crest Elevation X]]-Table2[[#This Row],[Toe Elevation X ]])</f>
        <v>#DIV/0!</v>
      </c>
      <c r="O446" s="44"/>
      <c r="P446" s="44"/>
      <c r="Q446" s="44"/>
      <c r="R446" s="44"/>
      <c r="S446" s="44"/>
      <c r="T446" s="46"/>
      <c r="U446" s="44"/>
      <c r="V446" s="62"/>
      <c r="W446" s="68"/>
      <c r="X446" s="46"/>
      <c r="Y446" s="46"/>
      <c r="Z446" s="45"/>
      <c r="AA446" s="45"/>
    </row>
    <row r="447" spans="1:27" ht="17.100000000000001" customHeight="1">
      <c r="A447" s="64"/>
      <c r="B447" s="65"/>
      <c r="C447" s="66"/>
      <c r="D447" s="44"/>
      <c r="E447" s="44"/>
      <c r="F447" s="44"/>
      <c r="G447" s="44"/>
      <c r="H447" s="67"/>
      <c r="I447" s="49"/>
      <c r="J447" s="44"/>
      <c r="K447" s="44"/>
      <c r="L447" s="44"/>
      <c r="M447" s="44"/>
      <c r="N447" s="44" t="e">
        <f>(Table2[[#This Row],[Crest_Elevation]]-Table2[[#This Row],[Toe_Elevation]])/(Table2[[#This Row],[Crest Elevation X]]-Table2[[#This Row],[Toe Elevation X ]])</f>
        <v>#DIV/0!</v>
      </c>
      <c r="O447" s="44"/>
      <c r="P447" s="44"/>
      <c r="Q447" s="44"/>
      <c r="R447" s="44"/>
      <c r="S447" s="44"/>
      <c r="T447" s="46"/>
      <c r="U447" s="44"/>
      <c r="V447" s="62"/>
      <c r="W447" s="68"/>
      <c r="X447" s="46"/>
      <c r="Y447" s="46"/>
      <c r="Z447" s="45"/>
      <c r="AA447" s="45"/>
    </row>
    <row r="448" spans="1:27" ht="17.100000000000001" customHeight="1">
      <c r="A448" s="64"/>
      <c r="B448" s="65"/>
      <c r="C448" s="66"/>
      <c r="D448" s="44"/>
      <c r="E448" s="44"/>
      <c r="F448" s="44"/>
      <c r="G448" s="44"/>
      <c r="H448" s="67"/>
      <c r="I448" s="49"/>
      <c r="J448" s="44"/>
      <c r="K448" s="44"/>
      <c r="L448" s="44"/>
      <c r="M448" s="44"/>
      <c r="N448" s="44" t="e">
        <f>(Table2[[#This Row],[Crest_Elevation]]-Table2[[#This Row],[Toe_Elevation]])/(Table2[[#This Row],[Crest Elevation X]]-Table2[[#This Row],[Toe Elevation X ]])</f>
        <v>#DIV/0!</v>
      </c>
      <c r="O448" s="44"/>
      <c r="P448" s="44"/>
      <c r="Q448" s="44"/>
      <c r="R448" s="44"/>
      <c r="S448" s="44"/>
      <c r="T448" s="46"/>
      <c r="U448" s="44"/>
      <c r="V448" s="62"/>
      <c r="W448" s="68"/>
      <c r="X448" s="46"/>
      <c r="Y448" s="46"/>
      <c r="Z448" s="45"/>
      <c r="AA448" s="45"/>
    </row>
    <row r="449" spans="1:27" ht="17.100000000000001" customHeight="1">
      <c r="A449" s="64"/>
      <c r="B449" s="65"/>
      <c r="C449" s="66"/>
      <c r="D449" s="44"/>
      <c r="E449" s="44"/>
      <c r="F449" s="44"/>
      <c r="G449" s="44"/>
      <c r="H449" s="67"/>
      <c r="I449" s="49"/>
      <c r="J449" s="44"/>
      <c r="K449" s="44"/>
      <c r="L449" s="44"/>
      <c r="M449" s="44"/>
      <c r="N449" s="44" t="e">
        <f>(Table2[[#This Row],[Crest_Elevation]]-Table2[[#This Row],[Toe_Elevation]])/(Table2[[#This Row],[Crest Elevation X]]-Table2[[#This Row],[Toe Elevation X ]])</f>
        <v>#DIV/0!</v>
      </c>
      <c r="O449" s="44"/>
      <c r="P449" s="44"/>
      <c r="Q449" s="44"/>
      <c r="R449" s="44"/>
      <c r="S449" s="44"/>
      <c r="T449" s="46"/>
      <c r="U449" s="44"/>
      <c r="V449" s="62"/>
      <c r="W449" s="68"/>
      <c r="X449" s="46"/>
      <c r="Y449" s="46"/>
      <c r="Z449" s="45"/>
      <c r="AA449" s="45"/>
    </row>
    <row r="450" spans="1:27" ht="17.100000000000001" customHeight="1">
      <c r="A450" s="64"/>
      <c r="B450" s="65"/>
      <c r="C450" s="66"/>
      <c r="D450" s="44"/>
      <c r="E450" s="44"/>
      <c r="F450" s="44"/>
      <c r="G450" s="44"/>
      <c r="H450" s="67"/>
      <c r="I450" s="49"/>
      <c r="J450" s="44"/>
      <c r="K450" s="44"/>
      <c r="L450" s="44"/>
      <c r="M450" s="44"/>
      <c r="N450" s="44" t="e">
        <f>(Table2[[#This Row],[Crest_Elevation]]-Table2[[#This Row],[Toe_Elevation]])/(Table2[[#This Row],[Crest Elevation X]]-Table2[[#This Row],[Toe Elevation X ]])</f>
        <v>#DIV/0!</v>
      </c>
      <c r="O450" s="44"/>
      <c r="P450" s="44"/>
      <c r="Q450" s="44"/>
      <c r="R450" s="44"/>
      <c r="S450" s="44"/>
      <c r="T450" s="46"/>
      <c r="U450" s="44"/>
      <c r="V450" s="62"/>
      <c r="W450" s="68"/>
      <c r="X450" s="46"/>
      <c r="Y450" s="46"/>
      <c r="Z450" s="45"/>
      <c r="AA450" s="45"/>
    </row>
    <row r="451" spans="1:27" ht="17.100000000000001" customHeight="1">
      <c r="A451" s="64"/>
      <c r="B451" s="65"/>
      <c r="C451" s="66"/>
      <c r="D451" s="44"/>
      <c r="E451" s="44"/>
      <c r="F451" s="44"/>
      <c r="G451" s="44"/>
      <c r="H451" s="67"/>
      <c r="I451" s="49"/>
      <c r="J451" s="44"/>
      <c r="K451" s="44"/>
      <c r="L451" s="44"/>
      <c r="M451" s="44"/>
      <c r="N451" s="44" t="e">
        <f>(Table2[[#This Row],[Crest_Elevation]]-Table2[[#This Row],[Toe_Elevation]])/(Table2[[#This Row],[Crest Elevation X]]-Table2[[#This Row],[Toe Elevation X ]])</f>
        <v>#DIV/0!</v>
      </c>
      <c r="O451" s="44"/>
      <c r="P451" s="44"/>
      <c r="Q451" s="44"/>
      <c r="R451" s="44"/>
      <c r="S451" s="44"/>
      <c r="T451" s="46"/>
      <c r="U451" s="44"/>
      <c r="V451" s="62"/>
      <c r="W451" s="68"/>
      <c r="X451" s="46"/>
      <c r="Y451" s="46"/>
      <c r="Z451" s="45"/>
      <c r="AA451" s="45"/>
    </row>
    <row r="452" spans="1:27" ht="17.100000000000001" customHeight="1">
      <c r="A452" s="64"/>
      <c r="B452" s="65"/>
      <c r="C452" s="66"/>
      <c r="D452" s="44"/>
      <c r="E452" s="44"/>
      <c r="F452" s="44"/>
      <c r="G452" s="44"/>
      <c r="H452" s="67"/>
      <c r="I452" s="49"/>
      <c r="J452" s="44"/>
      <c r="K452" s="44"/>
      <c r="L452" s="44"/>
      <c r="M452" s="44"/>
      <c r="N452" s="44" t="e">
        <f>(Table2[[#This Row],[Crest_Elevation]]-Table2[[#This Row],[Toe_Elevation]])/(Table2[[#This Row],[Crest Elevation X]]-Table2[[#This Row],[Toe Elevation X ]])</f>
        <v>#DIV/0!</v>
      </c>
      <c r="O452" s="44"/>
      <c r="P452" s="44"/>
      <c r="Q452" s="44"/>
      <c r="R452" s="44"/>
      <c r="S452" s="44"/>
      <c r="T452" s="46"/>
      <c r="U452" s="44"/>
      <c r="V452" s="62"/>
      <c r="W452" s="68"/>
      <c r="X452" s="46"/>
      <c r="Y452" s="46"/>
      <c r="Z452" s="45"/>
      <c r="AA452" s="45"/>
    </row>
    <row r="453" spans="1:27" ht="17.100000000000001" customHeight="1">
      <c r="A453" s="64"/>
      <c r="B453" s="65"/>
      <c r="C453" s="66"/>
      <c r="D453" s="44"/>
      <c r="E453" s="44"/>
      <c r="F453" s="44"/>
      <c r="G453" s="44"/>
      <c r="H453" s="67"/>
      <c r="I453" s="49"/>
      <c r="J453" s="44"/>
      <c r="K453" s="44"/>
      <c r="L453" s="44"/>
      <c r="M453" s="44"/>
      <c r="N453" s="44" t="e">
        <f>(Table2[[#This Row],[Crest_Elevation]]-Table2[[#This Row],[Toe_Elevation]])/(Table2[[#This Row],[Crest Elevation X]]-Table2[[#This Row],[Toe Elevation X ]])</f>
        <v>#DIV/0!</v>
      </c>
      <c r="O453" s="44"/>
      <c r="P453" s="44"/>
      <c r="Q453" s="44"/>
      <c r="R453" s="44"/>
      <c r="S453" s="44"/>
      <c r="T453" s="46"/>
      <c r="U453" s="44"/>
      <c r="V453" s="62"/>
      <c r="W453" s="68"/>
      <c r="X453" s="46"/>
      <c r="Y453" s="46"/>
      <c r="Z453" s="45"/>
      <c r="AA453" s="45"/>
    </row>
    <row r="454" spans="1:27" ht="17.100000000000001" customHeight="1">
      <c r="A454" s="64"/>
      <c r="B454" s="65"/>
      <c r="C454" s="66"/>
      <c r="D454" s="44"/>
      <c r="E454" s="44"/>
      <c r="F454" s="44"/>
      <c r="G454" s="44"/>
      <c r="H454" s="67"/>
      <c r="I454" s="49"/>
      <c r="J454" s="44"/>
      <c r="K454" s="44"/>
      <c r="L454" s="44"/>
      <c r="M454" s="44"/>
      <c r="N454" s="44" t="e">
        <f>(Table2[[#This Row],[Crest_Elevation]]-Table2[[#This Row],[Toe_Elevation]])/(Table2[[#This Row],[Crest Elevation X]]-Table2[[#This Row],[Toe Elevation X ]])</f>
        <v>#DIV/0!</v>
      </c>
      <c r="O454" s="44"/>
      <c r="P454" s="44"/>
      <c r="Q454" s="44"/>
      <c r="R454" s="44"/>
      <c r="S454" s="44"/>
      <c r="T454" s="46"/>
      <c r="U454" s="44"/>
      <c r="V454" s="62"/>
      <c r="W454" s="68"/>
      <c r="X454" s="46"/>
      <c r="Y454" s="46"/>
      <c r="Z454" s="45"/>
      <c r="AA454" s="45"/>
    </row>
    <row r="455" spans="1:27" ht="17.100000000000001" customHeight="1">
      <c r="A455" s="64"/>
      <c r="B455" s="65"/>
      <c r="C455" s="66"/>
      <c r="D455" s="44"/>
      <c r="E455" s="44"/>
      <c r="F455" s="44"/>
      <c r="G455" s="44"/>
      <c r="H455" s="67"/>
      <c r="I455" s="49"/>
      <c r="J455" s="44"/>
      <c r="K455" s="44"/>
      <c r="L455" s="44"/>
      <c r="M455" s="44"/>
      <c r="N455" s="44" t="e">
        <f>(Table2[[#This Row],[Crest_Elevation]]-Table2[[#This Row],[Toe_Elevation]])/(Table2[[#This Row],[Crest Elevation X]]-Table2[[#This Row],[Toe Elevation X ]])</f>
        <v>#DIV/0!</v>
      </c>
      <c r="O455" s="44"/>
      <c r="P455" s="44"/>
      <c r="Q455" s="44"/>
      <c r="R455" s="44"/>
      <c r="S455" s="44"/>
      <c r="T455" s="46"/>
      <c r="U455" s="44"/>
      <c r="V455" s="62"/>
      <c r="W455" s="68"/>
      <c r="X455" s="46"/>
      <c r="Y455" s="46"/>
      <c r="Z455" s="45"/>
      <c r="AA455" s="45"/>
    </row>
    <row r="456" spans="1:27" ht="17.100000000000001" customHeight="1">
      <c r="A456" s="64"/>
      <c r="B456" s="65"/>
      <c r="C456" s="66"/>
      <c r="D456" s="44"/>
      <c r="E456" s="44"/>
      <c r="F456" s="44"/>
      <c r="G456" s="44"/>
      <c r="H456" s="67"/>
      <c r="I456" s="49"/>
      <c r="J456" s="44"/>
      <c r="K456" s="44"/>
      <c r="L456" s="44"/>
      <c r="M456" s="44"/>
      <c r="N456" s="44" t="e">
        <f>(Table2[[#This Row],[Crest_Elevation]]-Table2[[#This Row],[Toe_Elevation]])/(Table2[[#This Row],[Crest Elevation X]]-Table2[[#This Row],[Toe Elevation X ]])</f>
        <v>#DIV/0!</v>
      </c>
      <c r="O456" s="44"/>
      <c r="P456" s="44"/>
      <c r="Q456" s="44"/>
      <c r="R456" s="44"/>
      <c r="S456" s="44"/>
      <c r="T456" s="46"/>
      <c r="U456" s="44"/>
      <c r="V456" s="62"/>
      <c r="W456" s="68"/>
      <c r="X456" s="46"/>
      <c r="Y456" s="46"/>
      <c r="Z456" s="45"/>
      <c r="AA456" s="45"/>
    </row>
    <row r="457" spans="1:27" ht="17.100000000000001" customHeight="1">
      <c r="A457" s="64"/>
      <c r="B457" s="65"/>
      <c r="C457" s="66"/>
      <c r="D457" s="44"/>
      <c r="E457" s="44"/>
      <c r="F457" s="44"/>
      <c r="G457" s="44"/>
      <c r="H457" s="67"/>
      <c r="I457" s="49"/>
      <c r="J457" s="44"/>
      <c r="K457" s="44"/>
      <c r="L457" s="44"/>
      <c r="M457" s="44"/>
      <c r="N457" s="44" t="e">
        <f>(Table2[[#This Row],[Crest_Elevation]]-Table2[[#This Row],[Toe_Elevation]])/(Table2[[#This Row],[Crest Elevation X]]-Table2[[#This Row],[Toe Elevation X ]])</f>
        <v>#DIV/0!</v>
      </c>
      <c r="O457" s="44"/>
      <c r="P457" s="44"/>
      <c r="Q457" s="44"/>
      <c r="R457" s="44"/>
      <c r="S457" s="44"/>
      <c r="T457" s="46"/>
      <c r="U457" s="44"/>
      <c r="V457" s="62"/>
      <c r="W457" s="68"/>
      <c r="X457" s="46"/>
      <c r="Y457" s="46"/>
      <c r="Z457" s="45"/>
      <c r="AA457" s="45"/>
    </row>
    <row r="458" spans="1:27" ht="17.100000000000001" customHeight="1">
      <c r="A458" s="64"/>
      <c r="B458" s="65"/>
      <c r="C458" s="66"/>
      <c r="D458" s="44"/>
      <c r="E458" s="44"/>
      <c r="F458" s="44"/>
      <c r="G458" s="44"/>
      <c r="H458" s="67"/>
      <c r="I458" s="49"/>
      <c r="J458" s="44"/>
      <c r="K458" s="44"/>
      <c r="L458" s="44"/>
      <c r="M458" s="44"/>
      <c r="N458" s="44" t="e">
        <f>(Table2[[#This Row],[Crest_Elevation]]-Table2[[#This Row],[Toe_Elevation]])/(Table2[[#This Row],[Crest Elevation X]]-Table2[[#This Row],[Toe Elevation X ]])</f>
        <v>#DIV/0!</v>
      </c>
      <c r="O458" s="44"/>
      <c r="P458" s="44"/>
      <c r="Q458" s="44"/>
      <c r="R458" s="44"/>
      <c r="S458" s="44"/>
      <c r="T458" s="46"/>
      <c r="U458" s="44"/>
      <c r="V458" s="62"/>
      <c r="W458" s="68"/>
      <c r="X458" s="46"/>
      <c r="Y458" s="46"/>
      <c r="Z458" s="45"/>
      <c r="AA458" s="45"/>
    </row>
    <row r="459" spans="1:27" ht="17.100000000000001" customHeight="1">
      <c r="A459" s="64"/>
      <c r="B459" s="65"/>
      <c r="C459" s="66"/>
      <c r="D459" s="44"/>
      <c r="E459" s="44"/>
      <c r="F459" s="44"/>
      <c r="G459" s="44"/>
      <c r="H459" s="67"/>
      <c r="I459" s="49"/>
      <c r="J459" s="44"/>
      <c r="K459" s="44"/>
      <c r="L459" s="44"/>
      <c r="M459" s="44"/>
      <c r="N459" s="44" t="e">
        <f>(Table2[[#This Row],[Crest_Elevation]]-Table2[[#This Row],[Toe_Elevation]])/(Table2[[#This Row],[Crest Elevation X]]-Table2[[#This Row],[Toe Elevation X ]])</f>
        <v>#DIV/0!</v>
      </c>
      <c r="O459" s="44"/>
      <c r="P459" s="44"/>
      <c r="Q459" s="44"/>
      <c r="R459" s="44"/>
      <c r="S459" s="44"/>
      <c r="T459" s="46"/>
      <c r="U459" s="44"/>
      <c r="V459" s="62"/>
      <c r="W459" s="68"/>
      <c r="X459" s="46"/>
      <c r="Y459" s="46"/>
      <c r="Z459" s="45"/>
      <c r="AA459" s="45"/>
    </row>
    <row r="460" spans="1:27" ht="17.100000000000001" customHeight="1">
      <c r="A460" s="64"/>
      <c r="B460" s="65"/>
      <c r="C460" s="66"/>
      <c r="D460" s="44"/>
      <c r="E460" s="44"/>
      <c r="F460" s="44"/>
      <c r="G460" s="44"/>
      <c r="H460" s="67"/>
      <c r="I460" s="49"/>
      <c r="J460" s="44"/>
      <c r="K460" s="44"/>
      <c r="L460" s="44"/>
      <c r="M460" s="44"/>
      <c r="N460" s="44" t="e">
        <f>(Table2[[#This Row],[Crest_Elevation]]-Table2[[#This Row],[Toe_Elevation]])/(Table2[[#This Row],[Crest Elevation X]]-Table2[[#This Row],[Toe Elevation X ]])</f>
        <v>#DIV/0!</v>
      </c>
      <c r="O460" s="44"/>
      <c r="P460" s="44"/>
      <c r="Q460" s="44"/>
      <c r="R460" s="44"/>
      <c r="S460" s="44"/>
      <c r="T460" s="46"/>
      <c r="U460" s="44"/>
      <c r="V460" s="62"/>
      <c r="W460" s="68"/>
      <c r="X460" s="46"/>
      <c r="Y460" s="46"/>
      <c r="Z460" s="45"/>
      <c r="AA460" s="45"/>
    </row>
    <row r="461" spans="1:27" ht="17.100000000000001" customHeight="1">
      <c r="A461" s="64"/>
      <c r="B461" s="65"/>
      <c r="C461" s="66"/>
      <c r="D461" s="44"/>
      <c r="E461" s="44"/>
      <c r="F461" s="44"/>
      <c r="G461" s="44"/>
      <c r="H461" s="67"/>
      <c r="I461" s="49"/>
      <c r="J461" s="44"/>
      <c r="K461" s="44"/>
      <c r="L461" s="44"/>
      <c r="M461" s="44"/>
      <c r="N461" s="44" t="e">
        <f>(Table2[[#This Row],[Crest_Elevation]]-Table2[[#This Row],[Toe_Elevation]])/(Table2[[#This Row],[Crest Elevation X]]-Table2[[#This Row],[Toe Elevation X ]])</f>
        <v>#DIV/0!</v>
      </c>
      <c r="O461" s="44"/>
      <c r="P461" s="44"/>
      <c r="Q461" s="44"/>
      <c r="R461" s="44"/>
      <c r="S461" s="44"/>
      <c r="T461" s="46"/>
      <c r="U461" s="44"/>
      <c r="V461" s="62"/>
      <c r="W461" s="68"/>
      <c r="X461" s="46"/>
      <c r="Y461" s="46"/>
      <c r="Z461" s="45"/>
      <c r="AA461" s="45"/>
    </row>
    <row r="462" spans="1:27" ht="17.100000000000001" customHeight="1">
      <c r="A462" s="64"/>
      <c r="B462" s="65"/>
      <c r="C462" s="66"/>
      <c r="D462" s="44"/>
      <c r="E462" s="44"/>
      <c r="F462" s="44"/>
      <c r="G462" s="44"/>
      <c r="H462" s="67"/>
      <c r="I462" s="49"/>
      <c r="J462" s="44"/>
      <c r="K462" s="44"/>
      <c r="L462" s="44"/>
      <c r="M462" s="44"/>
      <c r="N462" s="44" t="e">
        <f>(Table2[[#This Row],[Crest_Elevation]]-Table2[[#This Row],[Toe_Elevation]])/(Table2[[#This Row],[Crest Elevation X]]-Table2[[#This Row],[Toe Elevation X ]])</f>
        <v>#DIV/0!</v>
      </c>
      <c r="O462" s="44"/>
      <c r="P462" s="44"/>
      <c r="Q462" s="44"/>
      <c r="R462" s="44"/>
      <c r="S462" s="44"/>
      <c r="T462" s="46"/>
      <c r="U462" s="44"/>
      <c r="V462" s="62"/>
      <c r="W462" s="68"/>
      <c r="X462" s="46"/>
      <c r="Y462" s="46"/>
      <c r="Z462" s="45"/>
      <c r="AA462" s="45"/>
    </row>
    <row r="463" spans="1:27" ht="17.100000000000001" customHeight="1">
      <c r="A463" s="64"/>
      <c r="B463" s="65"/>
      <c r="C463" s="66"/>
      <c r="D463" s="44"/>
      <c r="E463" s="44"/>
      <c r="F463" s="44"/>
      <c r="G463" s="44"/>
      <c r="H463" s="67"/>
      <c r="I463" s="49"/>
      <c r="J463" s="44"/>
      <c r="K463" s="44"/>
      <c r="L463" s="44"/>
      <c r="M463" s="44"/>
      <c r="N463" s="44" t="e">
        <f>(Table2[[#This Row],[Crest_Elevation]]-Table2[[#This Row],[Toe_Elevation]])/(Table2[[#This Row],[Crest Elevation X]]-Table2[[#This Row],[Toe Elevation X ]])</f>
        <v>#DIV/0!</v>
      </c>
      <c r="O463" s="44"/>
      <c r="P463" s="44"/>
      <c r="Q463" s="44"/>
      <c r="R463" s="44"/>
      <c r="S463" s="44"/>
      <c r="T463" s="46"/>
      <c r="U463" s="44"/>
      <c r="V463" s="62"/>
      <c r="W463" s="68"/>
      <c r="X463" s="46"/>
      <c r="Y463" s="46"/>
      <c r="Z463" s="45"/>
      <c r="AA463" s="45"/>
    </row>
    <row r="464" spans="1:27" ht="17.100000000000001" customHeight="1">
      <c r="A464" s="64"/>
      <c r="B464" s="65"/>
      <c r="C464" s="66"/>
      <c r="D464" s="44"/>
      <c r="E464" s="44"/>
      <c r="F464" s="44"/>
      <c r="G464" s="44"/>
      <c r="H464" s="67"/>
      <c r="I464" s="49"/>
      <c r="J464" s="44"/>
      <c r="K464" s="44"/>
      <c r="L464" s="44"/>
      <c r="M464" s="44"/>
      <c r="N464" s="44" t="e">
        <f>(Table2[[#This Row],[Crest_Elevation]]-Table2[[#This Row],[Toe_Elevation]])/(Table2[[#This Row],[Crest Elevation X]]-Table2[[#This Row],[Toe Elevation X ]])</f>
        <v>#DIV/0!</v>
      </c>
      <c r="O464" s="44"/>
      <c r="P464" s="44"/>
      <c r="Q464" s="44"/>
      <c r="R464" s="44"/>
      <c r="S464" s="44"/>
      <c r="T464" s="46"/>
      <c r="U464" s="44"/>
      <c r="V464" s="62"/>
      <c r="W464" s="68"/>
      <c r="X464" s="46"/>
      <c r="Y464" s="46"/>
      <c r="Z464" s="45"/>
      <c r="AA464" s="45"/>
    </row>
    <row r="465" spans="1:27" ht="17.100000000000001" customHeight="1">
      <c r="A465" s="64"/>
      <c r="B465" s="65"/>
      <c r="C465" s="66"/>
      <c r="D465" s="44"/>
      <c r="E465" s="44"/>
      <c r="F465" s="44"/>
      <c r="G465" s="44"/>
      <c r="H465" s="67"/>
      <c r="I465" s="49"/>
      <c r="J465" s="44"/>
      <c r="K465" s="44"/>
      <c r="L465" s="44"/>
      <c r="M465" s="44"/>
      <c r="N465" s="44" t="e">
        <f>(Table2[[#This Row],[Crest_Elevation]]-Table2[[#This Row],[Toe_Elevation]])/(Table2[[#This Row],[Crest Elevation X]]-Table2[[#This Row],[Toe Elevation X ]])</f>
        <v>#DIV/0!</v>
      </c>
      <c r="O465" s="44"/>
      <c r="P465" s="44"/>
      <c r="Q465" s="44"/>
      <c r="R465" s="44"/>
      <c r="S465" s="44"/>
      <c r="T465" s="46"/>
      <c r="U465" s="44"/>
      <c r="V465" s="62"/>
      <c r="W465" s="68"/>
      <c r="X465" s="46"/>
      <c r="Y465" s="46"/>
      <c r="Z465" s="45"/>
      <c r="AA465" s="45"/>
    </row>
    <row r="466" spans="1:27" ht="17.100000000000001" customHeight="1">
      <c r="A466" s="64"/>
      <c r="B466" s="65"/>
      <c r="C466" s="66"/>
      <c r="D466" s="44"/>
      <c r="E466" s="44"/>
      <c r="F466" s="44"/>
      <c r="G466" s="44"/>
      <c r="H466" s="67"/>
      <c r="I466" s="49"/>
      <c r="J466" s="44"/>
      <c r="K466" s="44"/>
      <c r="L466" s="44"/>
      <c r="M466" s="44"/>
      <c r="N466" s="44" t="e">
        <f>(Table2[[#This Row],[Crest_Elevation]]-Table2[[#This Row],[Toe_Elevation]])/(Table2[[#This Row],[Crest Elevation X]]-Table2[[#This Row],[Toe Elevation X ]])</f>
        <v>#DIV/0!</v>
      </c>
      <c r="O466" s="44"/>
      <c r="P466" s="44"/>
      <c r="Q466" s="44"/>
      <c r="R466" s="44"/>
      <c r="S466" s="44"/>
      <c r="T466" s="46"/>
      <c r="U466" s="44"/>
      <c r="V466" s="62"/>
      <c r="W466" s="68"/>
      <c r="X466" s="46"/>
      <c r="Y466" s="46"/>
      <c r="Z466" s="45"/>
      <c r="AA466" s="45"/>
    </row>
    <row r="467" spans="1:27" ht="17.100000000000001" customHeight="1">
      <c r="A467" s="64"/>
      <c r="B467" s="65"/>
      <c r="C467" s="66"/>
      <c r="D467" s="44"/>
      <c r="E467" s="44"/>
      <c r="F467" s="44"/>
      <c r="G467" s="44"/>
      <c r="H467" s="67"/>
      <c r="I467" s="49"/>
      <c r="J467" s="44"/>
      <c r="K467" s="44"/>
      <c r="L467" s="44"/>
      <c r="M467" s="44"/>
      <c r="N467" s="44" t="e">
        <f>(Table2[[#This Row],[Crest_Elevation]]-Table2[[#This Row],[Toe_Elevation]])/(Table2[[#This Row],[Crest Elevation X]]-Table2[[#This Row],[Toe Elevation X ]])</f>
        <v>#DIV/0!</v>
      </c>
      <c r="O467" s="44"/>
      <c r="P467" s="44"/>
      <c r="Q467" s="44"/>
      <c r="R467" s="44"/>
      <c r="S467" s="44"/>
      <c r="T467" s="46"/>
      <c r="U467" s="44"/>
      <c r="V467" s="62"/>
      <c r="W467" s="68"/>
      <c r="X467" s="46"/>
      <c r="Y467" s="46"/>
      <c r="Z467" s="45"/>
      <c r="AA467" s="45"/>
    </row>
    <row r="468" spans="1:27" ht="17.100000000000001" customHeight="1">
      <c r="A468" s="64"/>
      <c r="B468" s="65"/>
      <c r="C468" s="66"/>
      <c r="D468" s="44"/>
      <c r="E468" s="44"/>
      <c r="F468" s="44"/>
      <c r="G468" s="44"/>
      <c r="H468" s="67"/>
      <c r="I468" s="49"/>
      <c r="J468" s="44"/>
      <c r="K468" s="44"/>
      <c r="L468" s="44"/>
      <c r="M468" s="44"/>
      <c r="N468" s="44" t="e">
        <f>(Table2[[#This Row],[Crest_Elevation]]-Table2[[#This Row],[Toe_Elevation]])/(Table2[[#This Row],[Crest Elevation X]]-Table2[[#This Row],[Toe Elevation X ]])</f>
        <v>#DIV/0!</v>
      </c>
      <c r="O468" s="44"/>
      <c r="P468" s="44"/>
      <c r="Q468" s="44"/>
      <c r="R468" s="44"/>
      <c r="S468" s="44"/>
      <c r="T468" s="46"/>
      <c r="U468" s="44"/>
      <c r="V468" s="62"/>
      <c r="W468" s="68"/>
      <c r="X468" s="46"/>
      <c r="Y468" s="46"/>
      <c r="Z468" s="45"/>
      <c r="AA468" s="45"/>
    </row>
    <row r="469" spans="1:27" ht="17.100000000000001" customHeight="1">
      <c r="A469" s="64"/>
      <c r="B469" s="65"/>
      <c r="C469" s="66"/>
      <c r="D469" s="44"/>
      <c r="E469" s="44"/>
      <c r="F469" s="44"/>
      <c r="G469" s="44"/>
      <c r="H469" s="67"/>
      <c r="I469" s="49"/>
      <c r="J469" s="44"/>
      <c r="K469" s="44"/>
      <c r="L469" s="44"/>
      <c r="M469" s="44"/>
      <c r="N469" s="44" t="e">
        <f>(Table2[[#This Row],[Crest_Elevation]]-Table2[[#This Row],[Toe_Elevation]])/(Table2[[#This Row],[Crest Elevation X]]-Table2[[#This Row],[Toe Elevation X ]])</f>
        <v>#DIV/0!</v>
      </c>
      <c r="O469" s="44"/>
      <c r="P469" s="44"/>
      <c r="Q469" s="44"/>
      <c r="R469" s="44"/>
      <c r="S469" s="44"/>
      <c r="T469" s="46"/>
      <c r="U469" s="44"/>
      <c r="V469" s="62"/>
      <c r="W469" s="68"/>
      <c r="X469" s="46"/>
      <c r="Y469" s="46"/>
      <c r="Z469" s="45"/>
      <c r="AA469" s="45"/>
    </row>
    <row r="470" spans="1:27" ht="17.100000000000001" customHeight="1">
      <c r="A470" s="64"/>
      <c r="B470" s="65"/>
      <c r="C470" s="66"/>
      <c r="D470" s="44"/>
      <c r="E470" s="44"/>
      <c r="F470" s="44"/>
      <c r="G470" s="44"/>
      <c r="H470" s="67"/>
      <c r="I470" s="49"/>
      <c r="J470" s="44"/>
      <c r="K470" s="44"/>
      <c r="L470" s="44"/>
      <c r="M470" s="44"/>
      <c r="N470" s="44" t="e">
        <f>(Table2[[#This Row],[Crest_Elevation]]-Table2[[#This Row],[Toe_Elevation]])/(Table2[[#This Row],[Crest Elevation X]]-Table2[[#This Row],[Toe Elevation X ]])</f>
        <v>#DIV/0!</v>
      </c>
      <c r="O470" s="44"/>
      <c r="P470" s="44"/>
      <c r="Q470" s="44"/>
      <c r="R470" s="44"/>
      <c r="S470" s="44"/>
      <c r="T470" s="46"/>
      <c r="U470" s="44"/>
      <c r="V470" s="62"/>
      <c r="W470" s="68"/>
      <c r="X470" s="46"/>
      <c r="Y470" s="46"/>
      <c r="Z470" s="45"/>
      <c r="AA470" s="45"/>
    </row>
    <row r="471" spans="1:27" ht="17.100000000000001" customHeight="1">
      <c r="A471" s="64"/>
      <c r="B471" s="65"/>
      <c r="C471" s="66"/>
      <c r="D471" s="44"/>
      <c r="E471" s="44"/>
      <c r="F471" s="44"/>
      <c r="G471" s="44"/>
      <c r="H471" s="67"/>
      <c r="I471" s="49"/>
      <c r="J471" s="44"/>
      <c r="K471" s="44"/>
      <c r="L471" s="44"/>
      <c r="M471" s="44"/>
      <c r="N471" s="44" t="e">
        <f>(Table2[[#This Row],[Crest_Elevation]]-Table2[[#This Row],[Toe_Elevation]])/(Table2[[#This Row],[Crest Elevation X]]-Table2[[#This Row],[Toe Elevation X ]])</f>
        <v>#DIV/0!</v>
      </c>
      <c r="O471" s="44"/>
      <c r="P471" s="44"/>
      <c r="Q471" s="44"/>
      <c r="R471" s="44"/>
      <c r="S471" s="44"/>
      <c r="T471" s="46"/>
      <c r="U471" s="44"/>
      <c r="V471" s="62"/>
      <c r="W471" s="68"/>
      <c r="X471" s="46"/>
      <c r="Y471" s="46"/>
      <c r="Z471" s="45"/>
      <c r="AA471" s="45"/>
    </row>
    <row r="472" spans="1:27" ht="17.100000000000001" customHeight="1">
      <c r="A472" s="64"/>
      <c r="B472" s="65"/>
      <c r="C472" s="66"/>
      <c r="D472" s="44"/>
      <c r="E472" s="44"/>
      <c r="F472" s="44"/>
      <c r="G472" s="44"/>
      <c r="H472" s="67"/>
      <c r="I472" s="49"/>
      <c r="J472" s="44"/>
      <c r="K472" s="44"/>
      <c r="L472" s="44"/>
      <c r="M472" s="44"/>
      <c r="N472" s="44" t="e">
        <f>(Table2[[#This Row],[Crest_Elevation]]-Table2[[#This Row],[Toe_Elevation]])/(Table2[[#This Row],[Crest Elevation X]]-Table2[[#This Row],[Toe Elevation X ]])</f>
        <v>#DIV/0!</v>
      </c>
      <c r="O472" s="44"/>
      <c r="P472" s="44"/>
      <c r="Q472" s="44"/>
      <c r="R472" s="44"/>
      <c r="S472" s="44"/>
      <c r="T472" s="46"/>
      <c r="U472" s="44"/>
      <c r="V472" s="62"/>
      <c r="W472" s="68"/>
      <c r="X472" s="46"/>
      <c r="Y472" s="46"/>
      <c r="Z472" s="45"/>
      <c r="AA472" s="45"/>
    </row>
    <row r="473" spans="1:27" ht="17.100000000000001" customHeight="1">
      <c r="A473" s="64"/>
      <c r="B473" s="65"/>
      <c r="C473" s="66"/>
      <c r="D473" s="44"/>
      <c r="E473" s="44"/>
      <c r="F473" s="44"/>
      <c r="G473" s="44"/>
      <c r="H473" s="67"/>
      <c r="I473" s="49"/>
      <c r="J473" s="44"/>
      <c r="K473" s="44"/>
      <c r="L473" s="44"/>
      <c r="M473" s="44"/>
      <c r="N473" s="44" t="e">
        <f>(Table2[[#This Row],[Crest_Elevation]]-Table2[[#This Row],[Toe_Elevation]])/(Table2[[#This Row],[Crest Elevation X]]-Table2[[#This Row],[Toe Elevation X ]])</f>
        <v>#DIV/0!</v>
      </c>
      <c r="O473" s="44"/>
      <c r="P473" s="44"/>
      <c r="Q473" s="44"/>
      <c r="R473" s="44"/>
      <c r="S473" s="44"/>
      <c r="T473" s="46"/>
      <c r="U473" s="44"/>
      <c r="V473" s="62"/>
      <c r="W473" s="68"/>
      <c r="X473" s="46"/>
      <c r="Y473" s="46"/>
      <c r="Z473" s="45"/>
      <c r="AA473" s="45"/>
    </row>
    <row r="474" spans="1:27" ht="17.100000000000001" customHeight="1">
      <c r="A474" s="64"/>
      <c r="B474" s="65"/>
      <c r="C474" s="66"/>
      <c r="D474" s="44"/>
      <c r="E474" s="44"/>
      <c r="F474" s="44"/>
      <c r="G474" s="44"/>
      <c r="H474" s="67"/>
      <c r="I474" s="49"/>
      <c r="J474" s="44"/>
      <c r="K474" s="44"/>
      <c r="L474" s="44"/>
      <c r="M474" s="44"/>
      <c r="N474" s="44" t="e">
        <f>(Table2[[#This Row],[Crest_Elevation]]-Table2[[#This Row],[Toe_Elevation]])/(Table2[[#This Row],[Crest Elevation X]]-Table2[[#This Row],[Toe Elevation X ]])</f>
        <v>#DIV/0!</v>
      </c>
      <c r="O474" s="44"/>
      <c r="P474" s="44"/>
      <c r="Q474" s="44"/>
      <c r="R474" s="44"/>
      <c r="S474" s="44"/>
      <c r="T474" s="46"/>
      <c r="U474" s="44"/>
      <c r="V474" s="62"/>
      <c r="W474" s="68"/>
      <c r="X474" s="46"/>
      <c r="Y474" s="46"/>
      <c r="Z474" s="45"/>
      <c r="AA474" s="45"/>
    </row>
    <row r="475" spans="1:27" ht="17.100000000000001" customHeight="1">
      <c r="A475" s="64"/>
      <c r="B475" s="65"/>
      <c r="C475" s="66"/>
      <c r="D475" s="44"/>
      <c r="E475" s="44"/>
      <c r="F475" s="44"/>
      <c r="G475" s="44"/>
      <c r="H475" s="67"/>
      <c r="I475" s="49"/>
      <c r="J475" s="44"/>
      <c r="K475" s="44"/>
      <c r="L475" s="44"/>
      <c r="M475" s="44"/>
      <c r="N475" s="44" t="e">
        <f>(Table2[[#This Row],[Crest_Elevation]]-Table2[[#This Row],[Toe_Elevation]])/(Table2[[#This Row],[Crest Elevation X]]-Table2[[#This Row],[Toe Elevation X ]])</f>
        <v>#DIV/0!</v>
      </c>
      <c r="O475" s="44"/>
      <c r="P475" s="44"/>
      <c r="Q475" s="44"/>
      <c r="R475" s="44"/>
      <c r="S475" s="44"/>
      <c r="T475" s="46"/>
      <c r="U475" s="44"/>
      <c r="V475" s="62"/>
      <c r="W475" s="68"/>
      <c r="X475" s="46"/>
      <c r="Y475" s="46"/>
      <c r="Z475" s="45"/>
      <c r="AA475" s="45"/>
    </row>
    <row r="476" spans="1:27" ht="17.100000000000001" customHeight="1">
      <c r="A476" s="64"/>
      <c r="B476" s="65"/>
      <c r="C476" s="66"/>
      <c r="D476" s="44"/>
      <c r="E476" s="44"/>
      <c r="F476" s="44"/>
      <c r="G476" s="44"/>
      <c r="H476" s="67"/>
      <c r="I476" s="49"/>
      <c r="J476" s="44"/>
      <c r="K476" s="44"/>
      <c r="L476" s="44"/>
      <c r="M476" s="44"/>
      <c r="N476" s="44" t="e">
        <f>(Table2[[#This Row],[Crest_Elevation]]-Table2[[#This Row],[Toe_Elevation]])/(Table2[[#This Row],[Crest Elevation X]]-Table2[[#This Row],[Toe Elevation X ]])</f>
        <v>#DIV/0!</v>
      </c>
      <c r="O476" s="44"/>
      <c r="P476" s="44"/>
      <c r="Q476" s="44"/>
      <c r="R476" s="44"/>
      <c r="S476" s="44"/>
      <c r="T476" s="46"/>
      <c r="U476" s="44"/>
      <c r="V476" s="62"/>
      <c r="W476" s="68"/>
      <c r="X476" s="46"/>
      <c r="Y476" s="46"/>
      <c r="Z476" s="45"/>
      <c r="AA476" s="45"/>
    </row>
    <row r="477" spans="1:27" ht="17.100000000000001" customHeight="1">
      <c r="A477" s="64"/>
      <c r="B477" s="65"/>
      <c r="C477" s="66"/>
      <c r="D477" s="44"/>
      <c r="E477" s="44"/>
      <c r="F477" s="44"/>
      <c r="G477" s="44"/>
      <c r="H477" s="67"/>
      <c r="I477" s="49"/>
      <c r="J477" s="44"/>
      <c r="K477" s="44"/>
      <c r="L477" s="44"/>
      <c r="M477" s="44"/>
      <c r="N477" s="44" t="e">
        <f>(Table2[[#This Row],[Crest_Elevation]]-Table2[[#This Row],[Toe_Elevation]])/(Table2[[#This Row],[Crest Elevation X]]-Table2[[#This Row],[Toe Elevation X ]])</f>
        <v>#DIV/0!</v>
      </c>
      <c r="O477" s="44"/>
      <c r="P477" s="44"/>
      <c r="Q477" s="44"/>
      <c r="R477" s="44"/>
      <c r="S477" s="44"/>
      <c r="T477" s="46"/>
      <c r="U477" s="44"/>
      <c r="V477" s="62"/>
      <c r="W477" s="68"/>
      <c r="X477" s="46"/>
      <c r="Y477" s="46"/>
      <c r="Z477" s="45"/>
      <c r="AA477" s="45"/>
    </row>
    <row r="478" spans="1:27" ht="17.100000000000001" customHeight="1">
      <c r="A478" s="64"/>
      <c r="B478" s="65"/>
      <c r="C478" s="66"/>
      <c r="D478" s="44"/>
      <c r="E478" s="44"/>
      <c r="F478" s="44"/>
      <c r="G478" s="44"/>
      <c r="H478" s="67"/>
      <c r="I478" s="49"/>
      <c r="J478" s="44"/>
      <c r="K478" s="44"/>
      <c r="L478" s="44"/>
      <c r="M478" s="44"/>
      <c r="N478" s="44" t="e">
        <f>(Table2[[#This Row],[Crest_Elevation]]-Table2[[#This Row],[Toe_Elevation]])/(Table2[[#This Row],[Crest Elevation X]]-Table2[[#This Row],[Toe Elevation X ]])</f>
        <v>#DIV/0!</v>
      </c>
      <c r="O478" s="44"/>
      <c r="P478" s="44"/>
      <c r="Q478" s="44"/>
      <c r="R478" s="44"/>
      <c r="S478" s="44"/>
      <c r="T478" s="46"/>
      <c r="U478" s="44"/>
      <c r="V478" s="62"/>
      <c r="W478" s="68"/>
      <c r="X478" s="46"/>
      <c r="Y478" s="46"/>
      <c r="Z478" s="45"/>
      <c r="AA478" s="45"/>
    </row>
    <row r="479" spans="1:27" ht="17.100000000000001" customHeight="1">
      <c r="A479" s="64"/>
      <c r="B479" s="65"/>
      <c r="C479" s="66"/>
      <c r="D479" s="44"/>
      <c r="E479" s="44"/>
      <c r="F479" s="44"/>
      <c r="G479" s="44"/>
      <c r="H479" s="67"/>
      <c r="I479" s="49"/>
      <c r="J479" s="44"/>
      <c r="K479" s="44"/>
      <c r="L479" s="44"/>
      <c r="M479" s="44"/>
      <c r="N479" s="44" t="e">
        <f>(Table2[[#This Row],[Crest_Elevation]]-Table2[[#This Row],[Toe_Elevation]])/(Table2[[#This Row],[Crest Elevation X]]-Table2[[#This Row],[Toe Elevation X ]])</f>
        <v>#DIV/0!</v>
      </c>
      <c r="O479" s="44"/>
      <c r="P479" s="44"/>
      <c r="Q479" s="44"/>
      <c r="R479" s="44"/>
      <c r="S479" s="44"/>
      <c r="T479" s="46"/>
      <c r="U479" s="44"/>
      <c r="V479" s="62"/>
      <c r="W479" s="68"/>
      <c r="X479" s="46"/>
      <c r="Y479" s="46"/>
      <c r="Z479" s="45"/>
      <c r="AA479" s="45"/>
    </row>
    <row r="480" spans="1:27" ht="17.100000000000001" customHeight="1">
      <c r="A480" s="64"/>
      <c r="B480" s="65"/>
      <c r="C480" s="66"/>
      <c r="D480" s="44"/>
      <c r="E480" s="44"/>
      <c r="F480" s="44"/>
      <c r="G480" s="44"/>
      <c r="H480" s="67"/>
      <c r="I480" s="49"/>
      <c r="J480" s="44"/>
      <c r="K480" s="44"/>
      <c r="L480" s="44"/>
      <c r="M480" s="44"/>
      <c r="N480" s="44" t="e">
        <f>(Table2[[#This Row],[Crest_Elevation]]-Table2[[#This Row],[Toe_Elevation]])/(Table2[[#This Row],[Crest Elevation X]]-Table2[[#This Row],[Toe Elevation X ]])</f>
        <v>#DIV/0!</v>
      </c>
      <c r="O480" s="44"/>
      <c r="P480" s="44"/>
      <c r="Q480" s="44"/>
      <c r="R480" s="44"/>
      <c r="S480" s="44"/>
      <c r="T480" s="46"/>
      <c r="U480" s="44"/>
      <c r="V480" s="62"/>
      <c r="W480" s="68"/>
      <c r="X480" s="46"/>
      <c r="Y480" s="46"/>
      <c r="Z480" s="45"/>
      <c r="AA480" s="45"/>
    </row>
    <row r="481" spans="1:27" ht="17.100000000000001" customHeight="1">
      <c r="A481" s="64"/>
      <c r="B481" s="65"/>
      <c r="C481" s="66"/>
      <c r="D481" s="44"/>
      <c r="E481" s="44"/>
      <c r="F481" s="44"/>
      <c r="G481" s="44"/>
      <c r="H481" s="67"/>
      <c r="I481" s="49"/>
      <c r="J481" s="44"/>
      <c r="K481" s="44"/>
      <c r="L481" s="44"/>
      <c r="M481" s="44"/>
      <c r="N481" s="44" t="e">
        <f>(Table2[[#This Row],[Crest_Elevation]]-Table2[[#This Row],[Toe_Elevation]])/(Table2[[#This Row],[Crest Elevation X]]-Table2[[#This Row],[Toe Elevation X ]])</f>
        <v>#DIV/0!</v>
      </c>
      <c r="O481" s="44"/>
      <c r="P481" s="44"/>
      <c r="Q481" s="44"/>
      <c r="R481" s="44"/>
      <c r="S481" s="44"/>
      <c r="T481" s="46"/>
      <c r="U481" s="44"/>
      <c r="V481" s="62"/>
      <c r="W481" s="68"/>
      <c r="X481" s="46"/>
      <c r="Y481" s="46"/>
      <c r="Z481" s="45"/>
      <c r="AA481" s="45"/>
    </row>
    <row r="482" spans="1:27" ht="17.100000000000001" customHeight="1">
      <c r="A482" s="64"/>
      <c r="B482" s="65"/>
      <c r="C482" s="66"/>
      <c r="D482" s="44"/>
      <c r="E482" s="44"/>
      <c r="F482" s="44"/>
      <c r="G482" s="44"/>
      <c r="H482" s="67"/>
      <c r="I482" s="49"/>
      <c r="J482" s="44"/>
      <c r="K482" s="44"/>
      <c r="L482" s="44"/>
      <c r="M482" s="44"/>
      <c r="N482" s="44" t="e">
        <f>(Table2[[#This Row],[Crest_Elevation]]-Table2[[#This Row],[Toe_Elevation]])/(Table2[[#This Row],[Crest Elevation X]]-Table2[[#This Row],[Toe Elevation X ]])</f>
        <v>#DIV/0!</v>
      </c>
      <c r="O482" s="44"/>
      <c r="P482" s="44"/>
      <c r="Q482" s="44"/>
      <c r="R482" s="44"/>
      <c r="S482" s="44"/>
      <c r="T482" s="46"/>
      <c r="U482" s="44"/>
      <c r="V482" s="62"/>
      <c r="W482" s="68"/>
      <c r="X482" s="46"/>
      <c r="Y482" s="46"/>
      <c r="Z482" s="45"/>
      <c r="AA482" s="45"/>
    </row>
    <row r="483" spans="1:27" ht="17.100000000000001" customHeight="1">
      <c r="A483" s="64"/>
      <c r="B483" s="65"/>
      <c r="C483" s="66"/>
      <c r="D483" s="44"/>
      <c r="E483" s="44"/>
      <c r="F483" s="44"/>
      <c r="G483" s="44"/>
      <c r="H483" s="67"/>
      <c r="I483" s="49"/>
      <c r="J483" s="44"/>
      <c r="K483" s="44"/>
      <c r="L483" s="44"/>
      <c r="M483" s="44"/>
      <c r="N483" s="44" t="e">
        <f>(Table2[[#This Row],[Crest_Elevation]]-Table2[[#This Row],[Toe_Elevation]])/(Table2[[#This Row],[Crest Elevation X]]-Table2[[#This Row],[Toe Elevation X ]])</f>
        <v>#DIV/0!</v>
      </c>
      <c r="O483" s="44"/>
      <c r="P483" s="44"/>
      <c r="Q483" s="44"/>
      <c r="R483" s="44"/>
      <c r="S483" s="44"/>
      <c r="T483" s="46"/>
      <c r="U483" s="44"/>
      <c r="V483" s="62"/>
      <c r="W483" s="68"/>
      <c r="X483" s="46"/>
      <c r="Y483" s="46"/>
      <c r="Z483" s="45"/>
      <c r="AA483" s="45"/>
    </row>
    <row r="484" spans="1:27" ht="17.100000000000001" customHeight="1">
      <c r="A484" s="64"/>
      <c r="B484" s="65"/>
      <c r="C484" s="66"/>
      <c r="D484" s="44"/>
      <c r="E484" s="44"/>
      <c r="F484" s="44"/>
      <c r="G484" s="44"/>
      <c r="H484" s="67"/>
      <c r="I484" s="49"/>
      <c r="J484" s="44"/>
      <c r="K484" s="44"/>
      <c r="L484" s="44"/>
      <c r="M484" s="44"/>
      <c r="N484" s="44" t="e">
        <f>(Table2[[#This Row],[Crest_Elevation]]-Table2[[#This Row],[Toe_Elevation]])/(Table2[[#This Row],[Crest Elevation X]]-Table2[[#This Row],[Toe Elevation X ]])</f>
        <v>#DIV/0!</v>
      </c>
      <c r="O484" s="44"/>
      <c r="P484" s="44"/>
      <c r="Q484" s="44"/>
      <c r="R484" s="44"/>
      <c r="S484" s="44"/>
      <c r="T484" s="46"/>
      <c r="U484" s="44"/>
      <c r="V484" s="62"/>
      <c r="W484" s="68"/>
      <c r="X484" s="46"/>
      <c r="Y484" s="46"/>
      <c r="Z484" s="45"/>
      <c r="AA484" s="45"/>
    </row>
    <row r="485" spans="1:27" ht="17.100000000000001" customHeight="1">
      <c r="A485" s="64"/>
      <c r="B485" s="65"/>
      <c r="C485" s="66"/>
      <c r="D485" s="44"/>
      <c r="E485" s="44"/>
      <c r="F485" s="44"/>
      <c r="G485" s="44"/>
      <c r="H485" s="67"/>
      <c r="I485" s="49"/>
      <c r="J485" s="44"/>
      <c r="K485" s="44"/>
      <c r="L485" s="44"/>
      <c r="M485" s="44"/>
      <c r="N485" s="44" t="e">
        <f>(Table2[[#This Row],[Crest_Elevation]]-Table2[[#This Row],[Toe_Elevation]])/(Table2[[#This Row],[Crest Elevation X]]-Table2[[#This Row],[Toe Elevation X ]])</f>
        <v>#DIV/0!</v>
      </c>
      <c r="O485" s="44"/>
      <c r="P485" s="44"/>
      <c r="Q485" s="44"/>
      <c r="R485" s="44"/>
      <c r="S485" s="44"/>
      <c r="T485" s="46"/>
      <c r="U485" s="44"/>
      <c r="V485" s="62"/>
      <c r="W485" s="68"/>
      <c r="X485" s="46"/>
      <c r="Y485" s="46"/>
      <c r="Z485" s="45"/>
      <c r="AA485" s="45"/>
    </row>
    <row r="486" spans="1:27" ht="17.100000000000001" customHeight="1">
      <c r="A486" s="64"/>
      <c r="B486" s="65"/>
      <c r="C486" s="66"/>
      <c r="D486" s="44"/>
      <c r="E486" s="44"/>
      <c r="F486" s="44"/>
      <c r="G486" s="44"/>
      <c r="H486" s="67"/>
      <c r="I486" s="49"/>
      <c r="J486" s="44"/>
      <c r="K486" s="44"/>
      <c r="L486" s="44"/>
      <c r="M486" s="44"/>
      <c r="N486" s="44" t="e">
        <f>(Table2[[#This Row],[Crest_Elevation]]-Table2[[#This Row],[Toe_Elevation]])/(Table2[[#This Row],[Crest Elevation X]]-Table2[[#This Row],[Toe Elevation X ]])</f>
        <v>#DIV/0!</v>
      </c>
      <c r="O486" s="44"/>
      <c r="P486" s="44"/>
      <c r="Q486" s="44"/>
      <c r="R486" s="44"/>
      <c r="S486" s="44"/>
      <c r="T486" s="46"/>
      <c r="U486" s="44"/>
      <c r="V486" s="62"/>
      <c r="W486" s="68"/>
      <c r="X486" s="46"/>
      <c r="Y486" s="46"/>
      <c r="Z486" s="45"/>
      <c r="AA486" s="45"/>
    </row>
    <row r="487" spans="1:27" ht="17.100000000000001" customHeight="1">
      <c r="A487" s="64"/>
      <c r="B487" s="65"/>
      <c r="C487" s="66"/>
      <c r="D487" s="44"/>
      <c r="E487" s="44"/>
      <c r="F487" s="44"/>
      <c r="G487" s="44"/>
      <c r="H487" s="67"/>
      <c r="I487" s="49"/>
      <c r="J487" s="44"/>
      <c r="K487" s="44"/>
      <c r="L487" s="44"/>
      <c r="M487" s="44"/>
      <c r="N487" s="44" t="e">
        <f>(Table2[[#This Row],[Crest_Elevation]]-Table2[[#This Row],[Toe_Elevation]])/(Table2[[#This Row],[Crest Elevation X]]-Table2[[#This Row],[Toe Elevation X ]])</f>
        <v>#DIV/0!</v>
      </c>
      <c r="O487" s="44"/>
      <c r="P487" s="44"/>
      <c r="Q487" s="44"/>
      <c r="R487" s="44"/>
      <c r="S487" s="44"/>
      <c r="T487" s="46"/>
      <c r="U487" s="44"/>
      <c r="V487" s="62"/>
      <c r="W487" s="68"/>
      <c r="X487" s="46"/>
      <c r="Y487" s="46"/>
      <c r="Z487" s="45"/>
      <c r="AA487" s="45"/>
    </row>
    <row r="488" spans="1:27" ht="17.100000000000001" customHeight="1">
      <c r="A488" s="64"/>
      <c r="B488" s="65"/>
      <c r="C488" s="66"/>
      <c r="D488" s="44"/>
      <c r="E488" s="44"/>
      <c r="F488" s="44"/>
      <c r="G488" s="44"/>
      <c r="H488" s="67"/>
      <c r="I488" s="49"/>
      <c r="J488" s="44"/>
      <c r="K488" s="44"/>
      <c r="L488" s="44"/>
      <c r="M488" s="44"/>
      <c r="N488" s="44" t="e">
        <f>(Table2[[#This Row],[Crest_Elevation]]-Table2[[#This Row],[Toe_Elevation]])/(Table2[[#This Row],[Crest Elevation X]]-Table2[[#This Row],[Toe Elevation X ]])</f>
        <v>#DIV/0!</v>
      </c>
      <c r="O488" s="44"/>
      <c r="P488" s="44"/>
      <c r="Q488" s="44"/>
      <c r="R488" s="44"/>
      <c r="S488" s="44"/>
      <c r="T488" s="46"/>
      <c r="U488" s="44"/>
      <c r="V488" s="62"/>
      <c r="W488" s="68"/>
      <c r="X488" s="46"/>
      <c r="Y488" s="46"/>
      <c r="Z488" s="45"/>
      <c r="AA488" s="45"/>
    </row>
    <row r="489" spans="1:27" ht="17.100000000000001" customHeight="1">
      <c r="A489" s="64"/>
      <c r="B489" s="65"/>
      <c r="C489" s="66"/>
      <c r="D489" s="44"/>
      <c r="E489" s="44"/>
      <c r="F489" s="44"/>
      <c r="G489" s="44"/>
      <c r="H489" s="67"/>
      <c r="I489" s="49"/>
      <c r="J489" s="44"/>
      <c r="K489" s="44"/>
      <c r="L489" s="44"/>
      <c r="M489" s="44"/>
      <c r="N489" s="44" t="e">
        <f>(Table2[[#This Row],[Crest_Elevation]]-Table2[[#This Row],[Toe_Elevation]])/(Table2[[#This Row],[Crest Elevation X]]-Table2[[#This Row],[Toe Elevation X ]])</f>
        <v>#DIV/0!</v>
      </c>
      <c r="O489" s="44"/>
      <c r="P489" s="44"/>
      <c r="Q489" s="44"/>
      <c r="R489" s="44"/>
      <c r="S489" s="44"/>
      <c r="T489" s="46"/>
      <c r="U489" s="44"/>
      <c r="V489" s="62"/>
      <c r="W489" s="68"/>
      <c r="X489" s="46"/>
      <c r="Y489" s="46"/>
      <c r="Z489" s="45"/>
      <c r="AA489" s="45"/>
    </row>
    <row r="490" spans="1:27" ht="17.100000000000001" customHeight="1">
      <c r="A490" s="64"/>
      <c r="B490" s="65"/>
      <c r="C490" s="66"/>
      <c r="D490" s="44"/>
      <c r="E490" s="44"/>
      <c r="F490" s="44"/>
      <c r="G490" s="44"/>
      <c r="H490" s="67"/>
      <c r="I490" s="49"/>
      <c r="J490" s="44"/>
      <c r="K490" s="44"/>
      <c r="L490" s="44"/>
      <c r="M490" s="44"/>
      <c r="N490" s="44" t="e">
        <f>(Table2[[#This Row],[Crest_Elevation]]-Table2[[#This Row],[Toe_Elevation]])/(Table2[[#This Row],[Crest Elevation X]]-Table2[[#This Row],[Toe Elevation X ]])</f>
        <v>#DIV/0!</v>
      </c>
      <c r="O490" s="44"/>
      <c r="P490" s="44"/>
      <c r="Q490" s="44"/>
      <c r="R490" s="44"/>
      <c r="S490" s="44"/>
      <c r="T490" s="46"/>
      <c r="U490" s="44"/>
      <c r="V490" s="62"/>
      <c r="W490" s="68"/>
      <c r="X490" s="46"/>
      <c r="Y490" s="46"/>
      <c r="Z490" s="45"/>
      <c r="AA490" s="45"/>
    </row>
    <row r="491" spans="1:27" ht="17.100000000000001" customHeight="1">
      <c r="A491" s="64"/>
      <c r="B491" s="65"/>
      <c r="C491" s="66"/>
      <c r="D491" s="44"/>
      <c r="E491" s="44"/>
      <c r="F491" s="44"/>
      <c r="G491" s="44"/>
      <c r="H491" s="67"/>
      <c r="I491" s="49"/>
      <c r="J491" s="44"/>
      <c r="K491" s="44"/>
      <c r="L491" s="44"/>
      <c r="M491" s="44"/>
      <c r="N491" s="44" t="e">
        <f>(Table2[[#This Row],[Crest_Elevation]]-Table2[[#This Row],[Toe_Elevation]])/(Table2[[#This Row],[Crest Elevation X]]-Table2[[#This Row],[Toe Elevation X ]])</f>
        <v>#DIV/0!</v>
      </c>
      <c r="O491" s="44"/>
      <c r="P491" s="44"/>
      <c r="Q491" s="44"/>
      <c r="R491" s="44"/>
      <c r="S491" s="44"/>
      <c r="T491" s="46"/>
      <c r="U491" s="44"/>
      <c r="V491" s="62"/>
      <c r="W491" s="68"/>
      <c r="X491" s="46"/>
      <c r="Y491" s="46"/>
      <c r="Z491" s="45"/>
      <c r="AA491" s="45"/>
    </row>
    <row r="492" spans="1:27" ht="17.100000000000001" customHeight="1">
      <c r="A492" s="64"/>
      <c r="B492" s="65"/>
      <c r="C492" s="66"/>
      <c r="D492" s="44"/>
      <c r="E492" s="44"/>
      <c r="F492" s="44"/>
      <c r="G492" s="44"/>
      <c r="H492" s="67"/>
      <c r="I492" s="49"/>
      <c r="J492" s="44"/>
      <c r="K492" s="44"/>
      <c r="L492" s="44"/>
      <c r="M492" s="44"/>
      <c r="N492" s="44" t="e">
        <f>(Table2[[#This Row],[Crest_Elevation]]-Table2[[#This Row],[Toe_Elevation]])/(Table2[[#This Row],[Crest Elevation X]]-Table2[[#This Row],[Toe Elevation X ]])</f>
        <v>#DIV/0!</v>
      </c>
      <c r="O492" s="44"/>
      <c r="P492" s="44"/>
      <c r="Q492" s="44"/>
      <c r="R492" s="44"/>
      <c r="S492" s="44"/>
      <c r="T492" s="46"/>
      <c r="U492" s="44"/>
      <c r="V492" s="62"/>
      <c r="W492" s="68"/>
      <c r="X492" s="46"/>
      <c r="Y492" s="46"/>
      <c r="Z492" s="45"/>
      <c r="AA492" s="45"/>
    </row>
    <row r="493" spans="1:27" ht="17.100000000000001" customHeight="1">
      <c r="A493" s="64"/>
      <c r="B493" s="65"/>
      <c r="C493" s="66"/>
      <c r="D493" s="44"/>
      <c r="E493" s="44"/>
      <c r="F493" s="44"/>
      <c r="G493" s="44"/>
      <c r="H493" s="67"/>
      <c r="I493" s="49"/>
      <c r="J493" s="44"/>
      <c r="K493" s="44"/>
      <c r="L493" s="44"/>
      <c r="M493" s="44"/>
      <c r="N493" s="44" t="e">
        <f>(Table2[[#This Row],[Crest_Elevation]]-Table2[[#This Row],[Toe_Elevation]])/(Table2[[#This Row],[Crest Elevation X]]-Table2[[#This Row],[Toe Elevation X ]])</f>
        <v>#DIV/0!</v>
      </c>
      <c r="O493" s="44"/>
      <c r="P493" s="44"/>
      <c r="Q493" s="44"/>
      <c r="R493" s="44"/>
      <c r="S493" s="44"/>
      <c r="T493" s="46"/>
      <c r="U493" s="44"/>
      <c r="V493" s="62"/>
      <c r="W493" s="68"/>
      <c r="X493" s="46"/>
      <c r="Y493" s="46"/>
      <c r="Z493" s="45"/>
      <c r="AA493" s="45"/>
    </row>
    <row r="494" spans="1:27" ht="17.100000000000001" customHeight="1">
      <c r="A494" s="64"/>
      <c r="B494" s="65"/>
      <c r="C494" s="66"/>
      <c r="D494" s="44"/>
      <c r="E494" s="44"/>
      <c r="F494" s="44"/>
      <c r="G494" s="44"/>
      <c r="H494" s="67"/>
      <c r="I494" s="49"/>
      <c r="J494" s="44"/>
      <c r="K494" s="44"/>
      <c r="L494" s="44"/>
      <c r="M494" s="44"/>
      <c r="N494" s="44" t="e">
        <f>(Table2[[#This Row],[Crest_Elevation]]-Table2[[#This Row],[Toe_Elevation]])/(Table2[[#This Row],[Crest Elevation X]]-Table2[[#This Row],[Toe Elevation X ]])</f>
        <v>#DIV/0!</v>
      </c>
      <c r="O494" s="44"/>
      <c r="P494" s="44"/>
      <c r="Q494" s="44"/>
      <c r="R494" s="44"/>
      <c r="S494" s="44"/>
      <c r="T494" s="46"/>
      <c r="U494" s="44"/>
      <c r="V494" s="62"/>
      <c r="W494" s="68"/>
      <c r="X494" s="46"/>
      <c r="Y494" s="46"/>
      <c r="Z494" s="45"/>
      <c r="AA494" s="45"/>
    </row>
    <row r="495" spans="1:27" ht="17.100000000000001" customHeight="1">
      <c r="A495" s="64"/>
      <c r="B495" s="65"/>
      <c r="C495" s="66"/>
      <c r="D495" s="44"/>
      <c r="E495" s="44"/>
      <c r="F495" s="44"/>
      <c r="G495" s="44"/>
      <c r="H495" s="67"/>
      <c r="I495" s="49"/>
      <c r="J495" s="44"/>
      <c r="K495" s="44"/>
      <c r="L495" s="44"/>
      <c r="M495" s="44"/>
      <c r="N495" s="44" t="e">
        <f>(Table2[[#This Row],[Crest_Elevation]]-Table2[[#This Row],[Toe_Elevation]])/(Table2[[#This Row],[Crest Elevation X]]-Table2[[#This Row],[Toe Elevation X ]])</f>
        <v>#DIV/0!</v>
      </c>
      <c r="O495" s="44"/>
      <c r="P495" s="44"/>
      <c r="Q495" s="44"/>
      <c r="R495" s="44"/>
      <c r="S495" s="44"/>
      <c r="T495" s="46"/>
      <c r="U495" s="44"/>
      <c r="V495" s="62"/>
      <c r="W495" s="68"/>
      <c r="X495" s="46"/>
      <c r="Y495" s="46"/>
      <c r="Z495" s="45"/>
      <c r="AA495" s="45"/>
    </row>
    <row r="496" spans="1:27" ht="17.100000000000001" customHeight="1">
      <c r="A496" s="64"/>
      <c r="B496" s="65"/>
      <c r="C496" s="66"/>
      <c r="D496" s="44"/>
      <c r="E496" s="44"/>
      <c r="F496" s="44"/>
      <c r="G496" s="44"/>
      <c r="H496" s="67"/>
      <c r="I496" s="49"/>
      <c r="J496" s="44"/>
      <c r="K496" s="44"/>
      <c r="L496" s="44"/>
      <c r="M496" s="44"/>
      <c r="N496" s="44" t="e">
        <f>(Table2[[#This Row],[Crest_Elevation]]-Table2[[#This Row],[Toe_Elevation]])/(Table2[[#This Row],[Crest Elevation X]]-Table2[[#This Row],[Toe Elevation X ]])</f>
        <v>#DIV/0!</v>
      </c>
      <c r="O496" s="44"/>
      <c r="P496" s="44"/>
      <c r="Q496" s="44"/>
      <c r="R496" s="44"/>
      <c r="S496" s="44"/>
      <c r="T496" s="46"/>
      <c r="U496" s="44"/>
      <c r="V496" s="62"/>
      <c r="W496" s="68"/>
      <c r="X496" s="46"/>
      <c r="Y496" s="46"/>
      <c r="Z496" s="45"/>
      <c r="AA496" s="45"/>
    </row>
    <row r="497" spans="1:27" ht="17.100000000000001" customHeight="1">
      <c r="A497" s="64"/>
      <c r="B497" s="65"/>
      <c r="C497" s="66"/>
      <c r="D497" s="44"/>
      <c r="E497" s="44"/>
      <c r="F497" s="44"/>
      <c r="G497" s="44"/>
      <c r="H497" s="67"/>
      <c r="I497" s="49"/>
      <c r="J497" s="44"/>
      <c r="K497" s="44"/>
      <c r="L497" s="44"/>
      <c r="M497" s="44"/>
      <c r="N497" s="44" t="e">
        <f>(Table2[[#This Row],[Crest_Elevation]]-Table2[[#This Row],[Toe_Elevation]])/(Table2[[#This Row],[Crest Elevation X]]-Table2[[#This Row],[Toe Elevation X ]])</f>
        <v>#DIV/0!</v>
      </c>
      <c r="O497" s="44"/>
      <c r="P497" s="44"/>
      <c r="Q497" s="44"/>
      <c r="R497" s="44"/>
      <c r="S497" s="44"/>
      <c r="T497" s="46"/>
      <c r="U497" s="44"/>
      <c r="V497" s="62"/>
      <c r="W497" s="68"/>
      <c r="X497" s="46"/>
      <c r="Y497" s="46"/>
      <c r="Z497" s="45"/>
      <c r="AA497" s="45"/>
    </row>
    <row r="498" spans="1:27" ht="17.100000000000001" customHeight="1">
      <c r="A498" s="64"/>
      <c r="B498" s="65"/>
      <c r="C498" s="66"/>
      <c r="D498" s="44"/>
      <c r="E498" s="44"/>
      <c r="F498" s="44"/>
      <c r="G498" s="44"/>
      <c r="H498" s="67"/>
      <c r="I498" s="49"/>
      <c r="J498" s="44"/>
      <c r="K498" s="44"/>
      <c r="L498" s="44"/>
      <c r="M498" s="44"/>
      <c r="N498" s="44" t="e">
        <f>(Table2[[#This Row],[Crest_Elevation]]-Table2[[#This Row],[Toe_Elevation]])/(Table2[[#This Row],[Crest Elevation X]]-Table2[[#This Row],[Toe Elevation X ]])</f>
        <v>#DIV/0!</v>
      </c>
      <c r="O498" s="44"/>
      <c r="P498" s="44"/>
      <c r="Q498" s="44"/>
      <c r="R498" s="44"/>
      <c r="S498" s="44"/>
      <c r="T498" s="46"/>
      <c r="U498" s="44"/>
      <c r="V498" s="62"/>
      <c r="W498" s="68"/>
      <c r="X498" s="46"/>
      <c r="Y498" s="46"/>
      <c r="Z498" s="45"/>
      <c r="AA498" s="45"/>
    </row>
    <row r="499" spans="1:27" ht="17.100000000000001" customHeight="1">
      <c r="A499" s="64"/>
      <c r="B499" s="65"/>
      <c r="C499" s="66"/>
      <c r="D499" s="44"/>
      <c r="E499" s="44"/>
      <c r="F499" s="44"/>
      <c r="G499" s="44"/>
      <c r="H499" s="67"/>
      <c r="I499" s="49"/>
      <c r="J499" s="44"/>
      <c r="K499" s="44"/>
      <c r="L499" s="44"/>
      <c r="M499" s="44"/>
      <c r="N499" s="44" t="e">
        <f>(Table2[[#This Row],[Crest_Elevation]]-Table2[[#This Row],[Toe_Elevation]])/(Table2[[#This Row],[Crest Elevation X]]-Table2[[#This Row],[Toe Elevation X ]])</f>
        <v>#DIV/0!</v>
      </c>
      <c r="O499" s="44"/>
      <c r="P499" s="44"/>
      <c r="Q499" s="44"/>
      <c r="R499" s="44"/>
      <c r="S499" s="44"/>
      <c r="T499" s="46"/>
      <c r="U499" s="44"/>
      <c r="V499" s="62"/>
      <c r="W499" s="68"/>
      <c r="X499" s="46"/>
      <c r="Y499" s="46"/>
      <c r="Z499" s="45"/>
      <c r="AA499" s="45"/>
    </row>
    <row r="500" spans="1:27" ht="17.100000000000001" customHeight="1">
      <c r="A500" s="64"/>
      <c r="B500" s="65"/>
      <c r="C500" s="66"/>
      <c r="D500" s="44"/>
      <c r="E500" s="44"/>
      <c r="F500" s="44"/>
      <c r="G500" s="44"/>
      <c r="H500" s="67"/>
      <c r="I500" s="49"/>
      <c r="J500" s="44"/>
      <c r="K500" s="44"/>
      <c r="L500" s="44"/>
      <c r="M500" s="44"/>
      <c r="N500" s="44" t="e">
        <f>(Table2[[#This Row],[Crest_Elevation]]-Table2[[#This Row],[Toe_Elevation]])/(Table2[[#This Row],[Crest Elevation X]]-Table2[[#This Row],[Toe Elevation X ]])</f>
        <v>#DIV/0!</v>
      </c>
      <c r="O500" s="44"/>
      <c r="P500" s="44"/>
      <c r="Q500" s="44"/>
      <c r="R500" s="44"/>
      <c r="S500" s="44"/>
      <c r="T500" s="46"/>
      <c r="U500" s="44"/>
      <c r="V500" s="62"/>
      <c r="W500" s="68"/>
      <c r="X500" s="46"/>
      <c r="Y500" s="46"/>
      <c r="Z500" s="45"/>
      <c r="AA500" s="45"/>
    </row>
    <row r="501" spans="1:27" ht="17.100000000000001" customHeight="1">
      <c r="A501" s="64"/>
      <c r="B501" s="65"/>
      <c r="C501" s="66"/>
      <c r="D501" s="44"/>
      <c r="E501" s="44"/>
      <c r="F501" s="44"/>
      <c r="G501" s="44"/>
      <c r="H501" s="67"/>
      <c r="I501" s="49"/>
      <c r="J501" s="44"/>
      <c r="K501" s="44"/>
      <c r="L501" s="44"/>
      <c r="M501" s="44"/>
      <c r="N501" s="44" t="e">
        <f>(Table2[[#This Row],[Crest_Elevation]]-Table2[[#This Row],[Toe_Elevation]])/(Table2[[#This Row],[Crest Elevation X]]-Table2[[#This Row],[Toe Elevation X ]])</f>
        <v>#DIV/0!</v>
      </c>
      <c r="O501" s="44"/>
      <c r="P501" s="44"/>
      <c r="Q501" s="44"/>
      <c r="R501" s="44"/>
      <c r="S501" s="44"/>
      <c r="T501" s="46"/>
      <c r="U501" s="44"/>
      <c r="V501" s="62"/>
      <c r="W501" s="68"/>
      <c r="X501" s="46"/>
      <c r="Y501" s="46"/>
      <c r="Z501" s="45"/>
      <c r="AA501" s="45"/>
    </row>
    <row r="502" spans="1:27" ht="17.100000000000001" customHeight="1">
      <c r="A502" s="64"/>
      <c r="B502" s="65"/>
      <c r="C502" s="66"/>
      <c r="D502" s="44"/>
      <c r="E502" s="44"/>
      <c r="F502" s="44"/>
      <c r="G502" s="44"/>
      <c r="H502" s="67"/>
      <c r="I502" s="49"/>
      <c r="J502" s="44"/>
      <c r="K502" s="44"/>
      <c r="L502" s="44"/>
      <c r="M502" s="44"/>
      <c r="N502" s="44" t="e">
        <f>(Table2[[#This Row],[Crest_Elevation]]-Table2[[#This Row],[Toe_Elevation]])/(Table2[[#This Row],[Crest Elevation X]]-Table2[[#This Row],[Toe Elevation X ]])</f>
        <v>#DIV/0!</v>
      </c>
      <c r="O502" s="44"/>
      <c r="P502" s="44"/>
      <c r="Q502" s="44"/>
      <c r="R502" s="44"/>
      <c r="S502" s="44"/>
      <c r="T502" s="46"/>
      <c r="U502" s="44"/>
      <c r="V502" s="62"/>
      <c r="W502" s="68"/>
      <c r="X502" s="46"/>
      <c r="Y502" s="46"/>
      <c r="Z502" s="45"/>
      <c r="AA502" s="45"/>
    </row>
    <row r="503" spans="1:27" ht="17.100000000000001" customHeight="1">
      <c r="A503" s="64"/>
      <c r="B503" s="65"/>
      <c r="C503" s="66"/>
      <c r="D503" s="44"/>
      <c r="E503" s="44"/>
      <c r="F503" s="44"/>
      <c r="G503" s="44"/>
      <c r="H503" s="67"/>
      <c r="I503" s="49"/>
      <c r="J503" s="44"/>
      <c r="K503" s="44"/>
      <c r="L503" s="44"/>
      <c r="M503" s="44"/>
      <c r="N503" s="44" t="e">
        <f>(Table2[[#This Row],[Crest_Elevation]]-Table2[[#This Row],[Toe_Elevation]])/(Table2[[#This Row],[Crest Elevation X]]-Table2[[#This Row],[Toe Elevation X ]])</f>
        <v>#DIV/0!</v>
      </c>
      <c r="O503" s="44"/>
      <c r="P503" s="44"/>
      <c r="Q503" s="44"/>
      <c r="R503" s="44"/>
      <c r="S503" s="44"/>
      <c r="T503" s="46"/>
      <c r="U503" s="44"/>
      <c r="V503" s="62"/>
      <c r="W503" s="68"/>
      <c r="X503" s="46"/>
      <c r="Y503" s="46"/>
      <c r="Z503" s="45"/>
      <c r="AA503" s="45"/>
    </row>
    <row r="504" spans="1:27" ht="17.100000000000001" customHeight="1">
      <c r="A504" s="64"/>
      <c r="B504" s="65"/>
      <c r="C504" s="66"/>
      <c r="D504" s="44"/>
      <c r="E504" s="44"/>
      <c r="F504" s="44"/>
      <c r="G504" s="44"/>
      <c r="H504" s="67"/>
      <c r="I504" s="49"/>
      <c r="J504" s="44"/>
      <c r="K504" s="44"/>
      <c r="L504" s="44"/>
      <c r="M504" s="44"/>
      <c r="N504" s="44" t="e">
        <f>(Table2[[#This Row],[Crest_Elevation]]-Table2[[#This Row],[Toe_Elevation]])/(Table2[[#This Row],[Crest Elevation X]]-Table2[[#This Row],[Toe Elevation X ]])</f>
        <v>#DIV/0!</v>
      </c>
      <c r="O504" s="44"/>
      <c r="P504" s="44"/>
      <c r="Q504" s="44"/>
      <c r="R504" s="44"/>
      <c r="S504" s="44"/>
      <c r="T504" s="46"/>
      <c r="U504" s="44"/>
      <c r="V504" s="62"/>
      <c r="W504" s="68"/>
      <c r="X504" s="46"/>
      <c r="Y504" s="46"/>
      <c r="Z504" s="45"/>
      <c r="AA504" s="45"/>
    </row>
    <row r="505" spans="1:27" ht="17.100000000000001" customHeight="1">
      <c r="A505" s="64"/>
      <c r="B505" s="65"/>
      <c r="C505" s="66"/>
      <c r="D505" s="44"/>
      <c r="E505" s="44"/>
      <c r="F505" s="44"/>
      <c r="G505" s="44"/>
      <c r="H505" s="67"/>
      <c r="I505" s="49"/>
      <c r="J505" s="44"/>
      <c r="K505" s="44"/>
      <c r="L505" s="44"/>
      <c r="M505" s="44"/>
      <c r="N505" s="44" t="e">
        <f>(Table2[[#This Row],[Crest_Elevation]]-Table2[[#This Row],[Toe_Elevation]])/(Table2[[#This Row],[Crest Elevation X]]-Table2[[#This Row],[Toe Elevation X ]])</f>
        <v>#DIV/0!</v>
      </c>
      <c r="O505" s="44"/>
      <c r="P505" s="44"/>
      <c r="Q505" s="44"/>
      <c r="R505" s="44"/>
      <c r="S505" s="44"/>
      <c r="T505" s="46"/>
      <c r="U505" s="44"/>
      <c r="V505" s="62"/>
      <c r="W505" s="68"/>
      <c r="X505" s="46"/>
      <c r="Y505" s="46"/>
      <c r="Z505" s="45"/>
      <c r="AA505" s="45"/>
    </row>
    <row r="506" spans="1:27" ht="17.100000000000001" customHeight="1">
      <c r="A506" s="64"/>
      <c r="B506" s="65"/>
      <c r="C506" s="66"/>
      <c r="D506" s="44"/>
      <c r="E506" s="44"/>
      <c r="F506" s="44"/>
      <c r="G506" s="44"/>
      <c r="H506" s="67"/>
      <c r="I506" s="49"/>
      <c r="J506" s="44"/>
      <c r="K506" s="44"/>
      <c r="L506" s="44"/>
      <c r="M506" s="44"/>
      <c r="N506" s="44" t="e">
        <f>(Table2[[#This Row],[Crest_Elevation]]-Table2[[#This Row],[Toe_Elevation]])/(Table2[[#This Row],[Crest Elevation X]]-Table2[[#This Row],[Toe Elevation X ]])</f>
        <v>#DIV/0!</v>
      </c>
      <c r="O506" s="44"/>
      <c r="P506" s="44"/>
      <c r="Q506" s="44"/>
      <c r="R506" s="44"/>
      <c r="S506" s="44"/>
      <c r="T506" s="46"/>
      <c r="U506" s="44"/>
      <c r="V506" s="62"/>
      <c r="W506" s="68"/>
      <c r="X506" s="46"/>
      <c r="Y506" s="46"/>
      <c r="Z506" s="45"/>
      <c r="AA506" s="45"/>
    </row>
    <row r="507" spans="1:27" ht="17.100000000000001" customHeight="1">
      <c r="A507" s="64"/>
      <c r="B507" s="65"/>
      <c r="C507" s="66"/>
      <c r="D507" s="44"/>
      <c r="E507" s="44"/>
      <c r="F507" s="44"/>
      <c r="G507" s="44"/>
      <c r="H507" s="67"/>
      <c r="I507" s="49"/>
      <c r="J507" s="44"/>
      <c r="K507" s="44"/>
      <c r="L507" s="44"/>
      <c r="M507" s="44"/>
      <c r="N507" s="44" t="e">
        <f>(Table2[[#This Row],[Crest_Elevation]]-Table2[[#This Row],[Toe_Elevation]])/(Table2[[#This Row],[Crest Elevation X]]-Table2[[#This Row],[Toe Elevation X ]])</f>
        <v>#DIV/0!</v>
      </c>
      <c r="O507" s="44"/>
      <c r="P507" s="44"/>
      <c r="Q507" s="44"/>
      <c r="R507" s="44"/>
      <c r="S507" s="44"/>
      <c r="T507" s="46"/>
      <c r="U507" s="44"/>
      <c r="V507" s="62"/>
      <c r="W507" s="68"/>
      <c r="X507" s="46"/>
      <c r="Y507" s="46"/>
      <c r="Z507" s="45"/>
      <c r="AA507" s="45"/>
    </row>
    <row r="508" spans="1:27" ht="17.100000000000001" customHeight="1">
      <c r="A508" s="64"/>
      <c r="B508" s="65"/>
      <c r="C508" s="66"/>
      <c r="D508" s="44"/>
      <c r="E508" s="44"/>
      <c r="F508" s="44"/>
      <c r="G508" s="44"/>
      <c r="H508" s="67"/>
      <c r="I508" s="49"/>
      <c r="J508" s="44"/>
      <c r="K508" s="44"/>
      <c r="L508" s="44"/>
      <c r="M508" s="44"/>
      <c r="N508" s="44" t="e">
        <f>(Table2[[#This Row],[Crest_Elevation]]-Table2[[#This Row],[Toe_Elevation]])/(Table2[[#This Row],[Crest Elevation X]]-Table2[[#This Row],[Toe Elevation X ]])</f>
        <v>#DIV/0!</v>
      </c>
      <c r="O508" s="44"/>
      <c r="P508" s="44"/>
      <c r="Q508" s="44"/>
      <c r="R508" s="44"/>
      <c r="S508" s="44"/>
      <c r="T508" s="46"/>
      <c r="U508" s="44"/>
      <c r="V508" s="62"/>
      <c r="W508" s="68"/>
      <c r="X508" s="46"/>
      <c r="Y508" s="46"/>
      <c r="Z508" s="45"/>
      <c r="AA508" s="45"/>
    </row>
    <row r="509" spans="1:27" ht="17.100000000000001" customHeight="1">
      <c r="A509" s="64"/>
      <c r="B509" s="65"/>
      <c r="C509" s="66"/>
      <c r="D509" s="44"/>
      <c r="E509" s="44"/>
      <c r="F509" s="44"/>
      <c r="G509" s="44"/>
      <c r="H509" s="67"/>
      <c r="I509" s="49"/>
      <c r="J509" s="44"/>
      <c r="K509" s="44"/>
      <c r="L509" s="44"/>
      <c r="M509" s="44"/>
      <c r="N509" s="44" t="e">
        <f>(Table2[[#This Row],[Crest_Elevation]]-Table2[[#This Row],[Toe_Elevation]])/(Table2[[#This Row],[Crest Elevation X]]-Table2[[#This Row],[Toe Elevation X ]])</f>
        <v>#DIV/0!</v>
      </c>
      <c r="O509" s="44"/>
      <c r="P509" s="44"/>
      <c r="Q509" s="44"/>
      <c r="R509" s="44"/>
      <c r="S509" s="44"/>
      <c r="T509" s="46"/>
      <c r="U509" s="44"/>
      <c r="V509" s="62"/>
      <c r="W509" s="68"/>
      <c r="X509" s="46"/>
      <c r="Y509" s="46"/>
      <c r="Z509" s="45"/>
      <c r="AA509" s="45"/>
    </row>
    <row r="510" spans="1:27" ht="17.100000000000001" customHeight="1">
      <c r="A510" s="64"/>
      <c r="B510" s="65"/>
      <c r="C510" s="66"/>
      <c r="D510" s="44"/>
      <c r="E510" s="44"/>
      <c r="F510" s="44"/>
      <c r="G510" s="44"/>
      <c r="H510" s="67"/>
      <c r="I510" s="49"/>
      <c r="J510" s="44"/>
      <c r="K510" s="44"/>
      <c r="L510" s="44"/>
      <c r="M510" s="44"/>
      <c r="N510" s="44" t="e">
        <f>(Table2[[#This Row],[Crest_Elevation]]-Table2[[#This Row],[Toe_Elevation]])/(Table2[[#This Row],[Crest Elevation X]]-Table2[[#This Row],[Toe Elevation X ]])</f>
        <v>#DIV/0!</v>
      </c>
      <c r="O510" s="44"/>
      <c r="P510" s="44"/>
      <c r="Q510" s="44"/>
      <c r="R510" s="44"/>
      <c r="S510" s="44"/>
      <c r="T510" s="46"/>
      <c r="U510" s="44"/>
      <c r="V510" s="62"/>
      <c r="W510" s="68"/>
      <c r="X510" s="46"/>
      <c r="Y510" s="46"/>
      <c r="Z510" s="45"/>
      <c r="AA510" s="45"/>
    </row>
    <row r="511" spans="1:27" ht="17.100000000000001" customHeight="1">
      <c r="A511" s="64"/>
      <c r="B511" s="65"/>
      <c r="C511" s="66"/>
      <c r="D511" s="44"/>
      <c r="E511" s="44"/>
      <c r="F511" s="44"/>
      <c r="G511" s="44"/>
      <c r="H511" s="67"/>
      <c r="I511" s="49"/>
      <c r="J511" s="44"/>
      <c r="K511" s="44"/>
      <c r="L511" s="44"/>
      <c r="M511" s="44"/>
      <c r="N511" s="44" t="e">
        <f>(Table2[[#This Row],[Crest_Elevation]]-Table2[[#This Row],[Toe_Elevation]])/(Table2[[#This Row],[Crest Elevation X]]-Table2[[#This Row],[Toe Elevation X ]])</f>
        <v>#DIV/0!</v>
      </c>
      <c r="O511" s="44"/>
      <c r="P511" s="44"/>
      <c r="Q511" s="44"/>
      <c r="R511" s="44"/>
      <c r="S511" s="44"/>
      <c r="T511" s="46"/>
      <c r="U511" s="44"/>
      <c r="V511" s="62"/>
      <c r="W511" s="68"/>
      <c r="X511" s="46"/>
      <c r="Y511" s="46"/>
      <c r="Z511" s="45"/>
      <c r="AA511" s="45"/>
    </row>
    <row r="512" spans="1:27" ht="17.100000000000001" customHeight="1">
      <c r="A512" s="64"/>
      <c r="B512" s="65"/>
      <c r="C512" s="66"/>
      <c r="D512" s="44"/>
      <c r="E512" s="44"/>
      <c r="F512" s="44"/>
      <c r="G512" s="44"/>
      <c r="H512" s="67"/>
      <c r="I512" s="49"/>
      <c r="J512" s="44"/>
      <c r="K512" s="44"/>
      <c r="L512" s="44"/>
      <c r="M512" s="44"/>
      <c r="N512" s="44" t="e">
        <f>(Table2[[#This Row],[Crest_Elevation]]-Table2[[#This Row],[Toe_Elevation]])/(Table2[[#This Row],[Crest Elevation X]]-Table2[[#This Row],[Toe Elevation X ]])</f>
        <v>#DIV/0!</v>
      </c>
      <c r="O512" s="44"/>
      <c r="P512" s="44"/>
      <c r="Q512" s="44"/>
      <c r="R512" s="44"/>
      <c r="S512" s="44"/>
      <c r="T512" s="46"/>
      <c r="U512" s="44"/>
      <c r="V512" s="62"/>
      <c r="W512" s="68"/>
      <c r="X512" s="46"/>
      <c r="Y512" s="46"/>
      <c r="Z512" s="45"/>
      <c r="AA512" s="45"/>
    </row>
    <row r="513" spans="1:27" ht="17.100000000000001" customHeight="1">
      <c r="A513" s="64"/>
      <c r="B513" s="65"/>
      <c r="C513" s="66"/>
      <c r="D513" s="44"/>
      <c r="E513" s="44"/>
      <c r="F513" s="44"/>
      <c r="G513" s="44"/>
      <c r="H513" s="67"/>
      <c r="I513" s="49"/>
      <c r="J513" s="44"/>
      <c r="K513" s="44"/>
      <c r="L513" s="44"/>
      <c r="M513" s="44"/>
      <c r="N513" s="44" t="e">
        <f>(Table2[[#This Row],[Crest_Elevation]]-Table2[[#This Row],[Toe_Elevation]])/(Table2[[#This Row],[Crest Elevation X]]-Table2[[#This Row],[Toe Elevation X ]])</f>
        <v>#DIV/0!</v>
      </c>
      <c r="O513" s="44"/>
      <c r="P513" s="44"/>
      <c r="Q513" s="44"/>
      <c r="R513" s="44"/>
      <c r="S513" s="44"/>
      <c r="T513" s="46"/>
      <c r="U513" s="44"/>
      <c r="V513" s="62"/>
      <c r="W513" s="68"/>
      <c r="X513" s="46"/>
      <c r="Y513" s="46"/>
      <c r="Z513" s="45"/>
      <c r="AA513" s="45"/>
    </row>
    <row r="514" spans="1:27" ht="17.100000000000001" customHeight="1">
      <c r="A514" s="64"/>
      <c r="B514" s="65"/>
      <c r="C514" s="66"/>
      <c r="D514" s="44"/>
      <c r="E514" s="44"/>
      <c r="F514" s="44"/>
      <c r="G514" s="44"/>
      <c r="H514" s="67"/>
      <c r="I514" s="49"/>
      <c r="J514" s="44"/>
      <c r="K514" s="44"/>
      <c r="L514" s="44"/>
      <c r="M514" s="44"/>
      <c r="N514" s="44" t="e">
        <f>(Table2[[#This Row],[Crest_Elevation]]-Table2[[#This Row],[Toe_Elevation]])/(Table2[[#This Row],[Crest Elevation X]]-Table2[[#This Row],[Toe Elevation X ]])</f>
        <v>#DIV/0!</v>
      </c>
      <c r="O514" s="44"/>
      <c r="P514" s="44"/>
      <c r="Q514" s="44"/>
      <c r="R514" s="44"/>
      <c r="S514" s="44"/>
      <c r="T514" s="46"/>
      <c r="U514" s="44"/>
      <c r="V514" s="62"/>
      <c r="W514" s="68"/>
      <c r="X514" s="46"/>
      <c r="Y514" s="46"/>
      <c r="Z514" s="45"/>
      <c r="AA514" s="45"/>
    </row>
    <row r="515" spans="1:27" ht="17.100000000000001" customHeight="1">
      <c r="A515" s="64"/>
      <c r="B515" s="65"/>
      <c r="C515" s="66"/>
      <c r="D515" s="44"/>
      <c r="E515" s="44"/>
      <c r="F515" s="44"/>
      <c r="G515" s="44"/>
      <c r="H515" s="67"/>
      <c r="I515" s="49"/>
      <c r="J515" s="44"/>
      <c r="K515" s="44"/>
      <c r="L515" s="44"/>
      <c r="M515" s="44"/>
      <c r="N515" s="44" t="e">
        <f>(Table2[[#This Row],[Crest_Elevation]]-Table2[[#This Row],[Toe_Elevation]])/(Table2[[#This Row],[Crest Elevation X]]-Table2[[#This Row],[Toe Elevation X ]])</f>
        <v>#DIV/0!</v>
      </c>
      <c r="O515" s="44"/>
      <c r="P515" s="44"/>
      <c r="Q515" s="44"/>
      <c r="R515" s="44"/>
      <c r="S515" s="44"/>
      <c r="T515" s="46"/>
      <c r="U515" s="44"/>
      <c r="V515" s="62"/>
      <c r="W515" s="68"/>
      <c r="X515" s="46"/>
      <c r="Y515" s="46"/>
      <c r="Z515" s="45"/>
      <c r="AA515" s="45"/>
    </row>
    <row r="516" spans="1:27" ht="17.100000000000001" customHeight="1">
      <c r="A516" s="64"/>
      <c r="B516" s="65"/>
      <c r="C516" s="66"/>
      <c r="D516" s="44"/>
      <c r="E516" s="44"/>
      <c r="F516" s="44"/>
      <c r="G516" s="44"/>
      <c r="H516" s="67"/>
      <c r="I516" s="49"/>
      <c r="J516" s="44"/>
      <c r="K516" s="44"/>
      <c r="L516" s="44"/>
      <c r="M516" s="44"/>
      <c r="N516" s="44" t="e">
        <f>(Table2[[#This Row],[Crest_Elevation]]-Table2[[#This Row],[Toe_Elevation]])/(Table2[[#This Row],[Crest Elevation X]]-Table2[[#This Row],[Toe Elevation X ]])</f>
        <v>#DIV/0!</v>
      </c>
      <c r="O516" s="44"/>
      <c r="P516" s="44"/>
      <c r="Q516" s="44"/>
      <c r="R516" s="44"/>
      <c r="S516" s="44"/>
      <c r="T516" s="46"/>
      <c r="U516" s="44"/>
      <c r="V516" s="62"/>
      <c r="W516" s="68"/>
      <c r="X516" s="46"/>
      <c r="Y516" s="46"/>
      <c r="Z516" s="45"/>
      <c r="AA516" s="45"/>
    </row>
    <row r="517" spans="1:27" ht="17.100000000000001" customHeight="1">
      <c r="A517" s="64"/>
      <c r="B517" s="65"/>
      <c r="C517" s="66"/>
      <c r="D517" s="44"/>
      <c r="E517" s="44"/>
      <c r="F517" s="44"/>
      <c r="G517" s="44"/>
      <c r="H517" s="67"/>
      <c r="I517" s="49"/>
      <c r="J517" s="44"/>
      <c r="K517" s="44"/>
      <c r="L517" s="44"/>
      <c r="M517" s="44"/>
      <c r="N517" s="44" t="e">
        <f>(Table2[[#This Row],[Crest_Elevation]]-Table2[[#This Row],[Toe_Elevation]])/(Table2[[#This Row],[Crest Elevation X]]-Table2[[#This Row],[Toe Elevation X ]])</f>
        <v>#DIV/0!</v>
      </c>
      <c r="O517" s="44"/>
      <c r="P517" s="44"/>
      <c r="Q517" s="44"/>
      <c r="R517" s="44"/>
      <c r="S517" s="44"/>
      <c r="T517" s="46"/>
      <c r="U517" s="44"/>
      <c r="V517" s="62"/>
      <c r="W517" s="68"/>
      <c r="X517" s="46"/>
      <c r="Y517" s="46"/>
      <c r="Z517" s="45"/>
      <c r="AA517" s="45"/>
    </row>
    <row r="518" spans="1:27" ht="17.100000000000001" customHeight="1">
      <c r="A518" s="64"/>
      <c r="B518" s="65"/>
      <c r="C518" s="66"/>
      <c r="D518" s="44"/>
      <c r="E518" s="44"/>
      <c r="F518" s="44"/>
      <c r="G518" s="44"/>
      <c r="H518" s="67"/>
      <c r="I518" s="49"/>
      <c r="J518" s="44"/>
      <c r="K518" s="44"/>
      <c r="L518" s="44"/>
      <c r="M518" s="44"/>
      <c r="N518" s="44" t="e">
        <f>(Table2[[#This Row],[Crest_Elevation]]-Table2[[#This Row],[Toe_Elevation]])/(Table2[[#This Row],[Crest Elevation X]]-Table2[[#This Row],[Toe Elevation X ]])</f>
        <v>#DIV/0!</v>
      </c>
      <c r="O518" s="44"/>
      <c r="P518" s="44"/>
      <c r="Q518" s="44"/>
      <c r="R518" s="44"/>
      <c r="S518" s="44"/>
      <c r="T518" s="46"/>
      <c r="U518" s="44"/>
      <c r="V518" s="62"/>
      <c r="W518" s="68"/>
      <c r="X518" s="46"/>
      <c r="Y518" s="46"/>
      <c r="Z518" s="45"/>
      <c r="AA518" s="45"/>
    </row>
    <row r="519" spans="1:27" ht="17.100000000000001" customHeight="1">
      <c r="A519" s="64"/>
      <c r="B519" s="65"/>
      <c r="C519" s="66"/>
      <c r="D519" s="44"/>
      <c r="E519" s="44"/>
      <c r="F519" s="44"/>
      <c r="G519" s="44"/>
      <c r="H519" s="67"/>
      <c r="I519" s="49"/>
      <c r="J519" s="44"/>
      <c r="K519" s="44"/>
      <c r="L519" s="44"/>
      <c r="M519" s="44"/>
      <c r="N519" s="44" t="e">
        <f>(Table2[[#This Row],[Crest_Elevation]]-Table2[[#This Row],[Toe_Elevation]])/(Table2[[#This Row],[Crest Elevation X]]-Table2[[#This Row],[Toe Elevation X ]])</f>
        <v>#DIV/0!</v>
      </c>
      <c r="O519" s="44"/>
      <c r="P519" s="44"/>
      <c r="Q519" s="44"/>
      <c r="R519" s="44"/>
      <c r="S519" s="44"/>
      <c r="T519" s="46"/>
      <c r="U519" s="44"/>
      <c r="V519" s="62"/>
      <c r="W519" s="68"/>
      <c r="X519" s="46"/>
      <c r="Y519" s="46"/>
      <c r="Z519" s="45"/>
      <c r="AA519" s="45"/>
    </row>
    <row r="520" spans="1:27" ht="17.100000000000001" customHeight="1">
      <c r="A520" s="64"/>
      <c r="B520" s="65"/>
      <c r="C520" s="66"/>
      <c r="D520" s="44"/>
      <c r="E520" s="44"/>
      <c r="F520" s="44"/>
      <c r="G520" s="44"/>
      <c r="H520" s="67"/>
      <c r="I520" s="49"/>
      <c r="J520" s="44"/>
      <c r="K520" s="44"/>
      <c r="L520" s="44"/>
      <c r="M520" s="44"/>
      <c r="N520" s="44" t="e">
        <f>(Table2[[#This Row],[Crest_Elevation]]-Table2[[#This Row],[Toe_Elevation]])/(Table2[[#This Row],[Crest Elevation X]]-Table2[[#This Row],[Toe Elevation X ]])</f>
        <v>#DIV/0!</v>
      </c>
      <c r="O520" s="44"/>
      <c r="P520" s="44"/>
      <c r="Q520" s="44"/>
      <c r="R520" s="44"/>
      <c r="S520" s="44"/>
      <c r="T520" s="46"/>
      <c r="U520" s="44"/>
      <c r="V520" s="62"/>
      <c r="W520" s="68"/>
      <c r="X520" s="46"/>
      <c r="Y520" s="46"/>
      <c r="Z520" s="45"/>
      <c r="AA520" s="45"/>
    </row>
    <row r="521" spans="1:27" ht="17.100000000000001" customHeight="1">
      <c r="A521" s="64"/>
      <c r="B521" s="65"/>
      <c r="C521" s="66"/>
      <c r="D521" s="44"/>
      <c r="E521" s="44"/>
      <c r="F521" s="44"/>
      <c r="G521" s="44"/>
      <c r="H521" s="67"/>
      <c r="I521" s="49"/>
      <c r="J521" s="44"/>
      <c r="K521" s="44"/>
      <c r="L521" s="44"/>
      <c r="M521" s="44"/>
      <c r="N521" s="44" t="e">
        <f>(Table2[[#This Row],[Crest_Elevation]]-Table2[[#This Row],[Toe_Elevation]])/(Table2[[#This Row],[Crest Elevation X]]-Table2[[#This Row],[Toe Elevation X ]])</f>
        <v>#DIV/0!</v>
      </c>
      <c r="O521" s="44"/>
      <c r="P521" s="44"/>
      <c r="Q521" s="44"/>
      <c r="R521" s="44"/>
      <c r="S521" s="44"/>
      <c r="T521" s="46"/>
      <c r="U521" s="44"/>
      <c r="V521" s="62"/>
      <c r="W521" s="68"/>
      <c r="X521" s="46"/>
      <c r="Y521" s="46"/>
      <c r="Z521" s="45"/>
      <c r="AA521" s="45"/>
    </row>
    <row r="522" spans="1:27" ht="17.100000000000001" customHeight="1">
      <c r="A522" s="64"/>
      <c r="B522" s="65"/>
      <c r="C522" s="66"/>
      <c r="D522" s="44"/>
      <c r="E522" s="44"/>
      <c r="F522" s="44"/>
      <c r="G522" s="44"/>
      <c r="H522" s="67"/>
      <c r="I522" s="49"/>
      <c r="J522" s="44"/>
      <c r="K522" s="44"/>
      <c r="L522" s="44"/>
      <c r="M522" s="44"/>
      <c r="N522" s="44" t="e">
        <f>(Table2[[#This Row],[Crest_Elevation]]-Table2[[#This Row],[Toe_Elevation]])/(Table2[[#This Row],[Crest Elevation X]]-Table2[[#This Row],[Toe Elevation X ]])</f>
        <v>#DIV/0!</v>
      </c>
      <c r="O522" s="44"/>
      <c r="P522" s="44"/>
      <c r="Q522" s="44"/>
      <c r="R522" s="44"/>
      <c r="S522" s="44"/>
      <c r="T522" s="46"/>
      <c r="U522" s="44"/>
      <c r="V522" s="62"/>
      <c r="W522" s="68"/>
      <c r="X522" s="46"/>
      <c r="Y522" s="46"/>
      <c r="Z522" s="45"/>
      <c r="AA522" s="45"/>
    </row>
    <row r="523" spans="1:27" ht="17.100000000000001" customHeight="1">
      <c r="A523" s="64"/>
      <c r="B523" s="65"/>
      <c r="C523" s="66"/>
      <c r="D523" s="44"/>
      <c r="E523" s="44"/>
      <c r="F523" s="44"/>
      <c r="G523" s="44"/>
      <c r="H523" s="67"/>
      <c r="I523" s="49"/>
      <c r="J523" s="44"/>
      <c r="K523" s="44"/>
      <c r="L523" s="44"/>
      <c r="M523" s="44"/>
      <c r="N523" s="44" t="e">
        <f>(Table2[[#This Row],[Crest_Elevation]]-Table2[[#This Row],[Toe_Elevation]])/(Table2[[#This Row],[Crest Elevation X]]-Table2[[#This Row],[Toe Elevation X ]])</f>
        <v>#DIV/0!</v>
      </c>
      <c r="O523" s="44"/>
      <c r="P523" s="44"/>
      <c r="Q523" s="44"/>
      <c r="R523" s="44"/>
      <c r="S523" s="44"/>
      <c r="T523" s="46"/>
      <c r="U523" s="44"/>
      <c r="V523" s="62"/>
      <c r="W523" s="68"/>
      <c r="X523" s="46"/>
      <c r="Y523" s="46"/>
      <c r="Z523" s="45"/>
      <c r="AA523" s="45"/>
    </row>
  </sheetData>
  <sortState ref="A2:P502">
    <sortCondition ref="B1"/>
  </sortState>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sheetPr codeName="Sheet2"/>
  <dimension ref="A1:AP484"/>
  <sheetViews>
    <sheetView topLeftCell="P1" workbookViewId="0">
      <selection activeCell="P1" sqref="P1"/>
    </sheetView>
  </sheetViews>
  <sheetFormatPr defaultRowHeight="15"/>
  <cols>
    <col min="1" max="1" width="9.28515625" style="21" bestFit="1" customWidth="1"/>
    <col min="2" max="2" width="12" style="21" customWidth="1"/>
    <col min="3" max="3" width="9.7109375" style="21" bestFit="1" customWidth="1"/>
    <col min="4" max="4" width="11.7109375" style="21" bestFit="1" customWidth="1"/>
    <col min="5" max="5" width="11.85546875" style="21" customWidth="1"/>
    <col min="6" max="6" width="12.140625" style="21" bestFit="1" customWidth="1"/>
    <col min="7" max="7" width="7.140625" style="21" customWidth="1"/>
    <col min="8" max="9" width="12" style="21" bestFit="1" customWidth="1"/>
    <col min="10" max="10" width="8.42578125" style="21" customWidth="1"/>
    <col min="11" max="14" width="12" style="21" bestFit="1" customWidth="1"/>
    <col min="15" max="15" width="16.140625" style="21" bestFit="1" customWidth="1"/>
    <col min="16" max="16" width="9" style="21" customWidth="1"/>
    <col min="17" max="17" width="28.42578125" style="21" bestFit="1" customWidth="1"/>
    <col min="18" max="18" width="64.42578125" style="21" bestFit="1" customWidth="1"/>
    <col min="19" max="19" width="21" style="21" bestFit="1" customWidth="1"/>
    <col min="20" max="20" width="63.28515625" style="21" bestFit="1" customWidth="1"/>
    <col min="21" max="21" width="28.7109375" style="21" bestFit="1" customWidth="1"/>
    <col min="22" max="22" width="20.28515625" style="21" bestFit="1" customWidth="1"/>
    <col min="23" max="23" width="18.5703125" style="21" bestFit="1" customWidth="1"/>
    <col min="24" max="24" width="30.42578125" style="21" bestFit="1" customWidth="1"/>
    <col min="25" max="25" width="17.7109375" style="21" bestFit="1" customWidth="1"/>
    <col min="26" max="26" width="20.7109375" style="21" bestFit="1" customWidth="1"/>
    <col min="27" max="27" width="16.28515625" style="21" bestFit="1" customWidth="1"/>
    <col min="28" max="28" width="18.7109375" style="21" bestFit="1" customWidth="1"/>
    <col min="29" max="29" width="8.7109375" style="21" customWidth="1"/>
    <col min="30" max="30" width="11.28515625" style="21" bestFit="1" customWidth="1"/>
    <col min="31" max="31" width="12.5703125" style="21" bestFit="1" customWidth="1"/>
    <col min="32" max="32" width="10.7109375" style="21" bestFit="1" customWidth="1"/>
    <col min="33" max="33" width="12" style="21" bestFit="1" customWidth="1"/>
    <col min="34" max="34" width="11.5703125" style="21" bestFit="1" customWidth="1"/>
    <col min="35" max="35" width="10.5703125" style="21" bestFit="1" customWidth="1"/>
    <col min="36" max="36" width="11" style="21" bestFit="1" customWidth="1"/>
    <col min="37" max="37" width="10.42578125" style="21" bestFit="1" customWidth="1"/>
    <col min="38" max="38" width="12.7109375" style="21" bestFit="1" customWidth="1"/>
    <col min="39" max="39" width="13.85546875" style="21" bestFit="1" customWidth="1"/>
    <col min="40" max="40" width="13.140625" style="21" bestFit="1" customWidth="1"/>
    <col min="41" max="41" width="13.28515625" style="21" bestFit="1" customWidth="1"/>
    <col min="42" max="42" width="12" style="21" bestFit="1" customWidth="1"/>
    <col min="43" max="16384" width="9.140625" style="21"/>
  </cols>
  <sheetData>
    <row r="1" spans="1:42" s="18" customFormat="1">
      <c r="A1" s="14" t="s">
        <v>17</v>
      </c>
      <c r="B1" s="15" t="s">
        <v>0</v>
      </c>
      <c r="C1" s="16" t="s">
        <v>18</v>
      </c>
      <c r="D1" s="17" t="s">
        <v>19</v>
      </c>
      <c r="E1" s="17" t="s">
        <v>20</v>
      </c>
      <c r="F1" s="18" t="s">
        <v>21</v>
      </c>
      <c r="G1" s="18" t="s">
        <v>22</v>
      </c>
      <c r="H1" s="18" t="s">
        <v>23</v>
      </c>
      <c r="I1" s="18" t="s">
        <v>24</v>
      </c>
      <c r="J1" s="18" t="s">
        <v>25</v>
      </c>
      <c r="K1" s="18" t="s">
        <v>26</v>
      </c>
      <c r="L1" s="18" t="s">
        <v>27</v>
      </c>
      <c r="M1" s="18" t="s">
        <v>28</v>
      </c>
      <c r="N1" s="18" t="s">
        <v>29</v>
      </c>
      <c r="O1" s="18" t="s">
        <v>30</v>
      </c>
      <c r="P1" s="18" t="s">
        <v>1</v>
      </c>
      <c r="Q1" s="18" t="s">
        <v>31</v>
      </c>
      <c r="R1" s="18" t="s">
        <v>32</v>
      </c>
      <c r="S1" s="18" t="s">
        <v>33</v>
      </c>
      <c r="T1" s="18" t="s">
        <v>34</v>
      </c>
      <c r="U1" s="18" t="s">
        <v>35</v>
      </c>
      <c r="V1" s="18" t="s">
        <v>36</v>
      </c>
      <c r="W1" s="18" t="s">
        <v>37</v>
      </c>
      <c r="X1" s="18" t="s">
        <v>38</v>
      </c>
      <c r="Y1" s="18" t="s">
        <v>39</v>
      </c>
      <c r="Z1" s="18" t="s">
        <v>40</v>
      </c>
      <c r="AA1" s="18" t="s">
        <v>41</v>
      </c>
      <c r="AB1" s="18" t="s">
        <v>42</v>
      </c>
      <c r="AC1" s="18" t="s">
        <v>43</v>
      </c>
      <c r="AD1" s="18" t="s">
        <v>44</v>
      </c>
      <c r="AE1" s="18" t="s">
        <v>45</v>
      </c>
      <c r="AF1" s="18" t="s">
        <v>46</v>
      </c>
      <c r="AG1" s="18" t="s">
        <v>47</v>
      </c>
      <c r="AH1" s="18" t="s">
        <v>48</v>
      </c>
      <c r="AI1" s="18" t="s">
        <v>49</v>
      </c>
      <c r="AJ1" s="18" t="s">
        <v>50</v>
      </c>
      <c r="AK1" s="18" t="s">
        <v>51</v>
      </c>
      <c r="AL1" s="18" t="s">
        <v>52</v>
      </c>
      <c r="AM1" s="18" t="s">
        <v>53</v>
      </c>
      <c r="AN1" s="18" t="s">
        <v>54</v>
      </c>
      <c r="AO1" s="18" t="s">
        <v>55</v>
      </c>
      <c r="AP1" s="18" t="s">
        <v>4</v>
      </c>
    </row>
    <row r="2" spans="1:42">
      <c r="A2" s="19">
        <v>2</v>
      </c>
      <c r="B2" s="20">
        <v>1</v>
      </c>
      <c r="C2" s="21">
        <v>1</v>
      </c>
      <c r="D2" s="22"/>
      <c r="E2" s="23"/>
      <c r="F2" s="21">
        <v>0</v>
      </c>
      <c r="G2" s="22">
        <v>5.3849225637312497</v>
      </c>
      <c r="H2" s="21">
        <v>3.8865898296665602</v>
      </c>
      <c r="I2" s="21">
        <v>8.6158761019700094</v>
      </c>
      <c r="J2" s="21">
        <v>0</v>
      </c>
      <c r="K2" s="21">
        <v>3.3709615248957601</v>
      </c>
      <c r="L2" s="21">
        <v>3.3036013552165802</v>
      </c>
      <c r="M2" s="21">
        <v>448252.927944</v>
      </c>
      <c r="N2" s="21">
        <v>1339399.5968239999</v>
      </c>
      <c r="O2" s="21" t="s">
        <v>13</v>
      </c>
      <c r="P2" s="21">
        <v>10010</v>
      </c>
      <c r="Q2" s="21" t="s">
        <v>56</v>
      </c>
      <c r="R2" s="21" t="s">
        <v>57</v>
      </c>
      <c r="S2" s="21">
        <v>0</v>
      </c>
      <c r="T2" s="21" t="s">
        <v>58</v>
      </c>
      <c r="V2" s="21">
        <v>0</v>
      </c>
      <c r="W2" s="21">
        <v>0</v>
      </c>
      <c r="X2" s="21" t="s">
        <v>59</v>
      </c>
      <c r="Z2" s="21">
        <v>0</v>
      </c>
      <c r="AA2" s="21">
        <v>0</v>
      </c>
      <c r="AB2" s="21" t="s">
        <v>60</v>
      </c>
      <c r="AF2" s="21">
        <v>0</v>
      </c>
      <c r="AJ2" s="21">
        <v>0</v>
      </c>
      <c r="AM2" s="21">
        <v>23838.226163662799</v>
      </c>
      <c r="AN2" s="21">
        <v>5.3849225637312497</v>
      </c>
      <c r="AO2" s="21">
        <v>3.8865898296665602</v>
      </c>
      <c r="AP2" s="21">
        <v>10.8767492020276</v>
      </c>
    </row>
    <row r="3" spans="1:42">
      <c r="A3" s="24">
        <v>5</v>
      </c>
      <c r="B3" s="25"/>
      <c r="D3" s="22"/>
      <c r="E3" s="26"/>
      <c r="F3" s="21">
        <v>0</v>
      </c>
      <c r="G3" s="22">
        <v>5.4777497348903301</v>
      </c>
      <c r="H3" s="21">
        <v>3.87137563344419</v>
      </c>
      <c r="I3" s="21">
        <v>8.7643995758245303</v>
      </c>
      <c r="J3" s="21">
        <v>0</v>
      </c>
      <c r="K3" s="21">
        <v>3.4290713340413501</v>
      </c>
      <c r="L3" s="21">
        <v>3.2906692884275599</v>
      </c>
      <c r="M3" s="21">
        <v>449423.494672</v>
      </c>
      <c r="N3" s="21">
        <v>1339524.3276800001</v>
      </c>
      <c r="O3" s="21" t="s">
        <v>13</v>
      </c>
      <c r="P3" s="21">
        <v>10020</v>
      </c>
      <c r="Q3" s="21" t="s">
        <v>56</v>
      </c>
      <c r="R3" s="21" t="s">
        <v>61</v>
      </c>
      <c r="S3" s="21">
        <v>0</v>
      </c>
      <c r="T3" s="21" t="s">
        <v>58</v>
      </c>
      <c r="V3" s="21">
        <v>0</v>
      </c>
      <c r="W3" s="21">
        <v>0</v>
      </c>
      <c r="X3" s="21" t="s">
        <v>59</v>
      </c>
      <c r="Z3" s="21">
        <v>0</v>
      </c>
      <c r="AA3" s="21">
        <v>0</v>
      </c>
      <c r="AB3" s="21" t="s">
        <v>60</v>
      </c>
      <c r="AF3" s="21">
        <v>0</v>
      </c>
      <c r="AJ3" s="21">
        <v>0</v>
      </c>
      <c r="AM3" s="21">
        <v>17808.9520457258</v>
      </c>
      <c r="AN3" s="21">
        <v>5.4777497348903301</v>
      </c>
      <c r="AO3" s="21">
        <v>3.87137563344419</v>
      </c>
      <c r="AP3" s="21">
        <v>10.904128196437799</v>
      </c>
    </row>
    <row r="4" spans="1:42">
      <c r="A4" s="24">
        <v>6</v>
      </c>
      <c r="B4" s="25"/>
      <c r="C4" s="27"/>
      <c r="D4" s="22"/>
      <c r="E4" s="26"/>
      <c r="F4" s="21">
        <v>0</v>
      </c>
      <c r="G4" s="22">
        <v>5.5143078652191901</v>
      </c>
      <c r="H4" s="21">
        <v>3.9204904622050001</v>
      </c>
      <c r="I4" s="21">
        <v>8.8228925843507096</v>
      </c>
      <c r="J4" s="21">
        <v>0</v>
      </c>
      <c r="K4" s="21">
        <v>3.4519567236272102</v>
      </c>
      <c r="L4" s="21">
        <v>3.3324168928742499</v>
      </c>
      <c r="M4" s="21">
        <v>449844.86479199998</v>
      </c>
      <c r="N4" s="21">
        <v>1337956.5857520001</v>
      </c>
      <c r="O4" s="21" t="s">
        <v>13</v>
      </c>
      <c r="P4" s="21">
        <v>10030</v>
      </c>
      <c r="Q4" s="21" t="s">
        <v>56</v>
      </c>
      <c r="R4" s="21" t="s">
        <v>57</v>
      </c>
      <c r="S4" s="21">
        <v>0</v>
      </c>
      <c r="T4" s="21" t="s">
        <v>58</v>
      </c>
      <c r="V4" s="21">
        <v>0</v>
      </c>
      <c r="W4" s="21">
        <v>0</v>
      </c>
      <c r="X4" s="21" t="s">
        <v>59</v>
      </c>
      <c r="Z4" s="21">
        <v>0</v>
      </c>
      <c r="AA4" s="21">
        <v>0</v>
      </c>
      <c r="AB4" s="21" t="s">
        <v>60</v>
      </c>
      <c r="AF4" s="21">
        <v>0</v>
      </c>
      <c r="AJ4" s="21">
        <v>0</v>
      </c>
      <c r="AM4" s="21">
        <v>19632.4698752978</v>
      </c>
      <c r="AN4" s="21">
        <v>5.5143078652191901</v>
      </c>
      <c r="AO4" s="21">
        <v>3.9204904622050001</v>
      </c>
      <c r="AP4" s="21">
        <v>10.7982510582065</v>
      </c>
    </row>
    <row r="5" spans="1:42">
      <c r="A5" s="24">
        <v>7</v>
      </c>
      <c r="B5" s="25">
        <v>2</v>
      </c>
      <c r="C5" s="21">
        <v>2</v>
      </c>
      <c r="D5" s="22"/>
      <c r="E5" s="28"/>
      <c r="F5" s="21">
        <v>0</v>
      </c>
      <c r="G5" s="22">
        <v>5.01347278606955</v>
      </c>
      <c r="H5" s="21">
        <v>3.9208996812503898</v>
      </c>
      <c r="I5" s="21">
        <v>8.0215564577112897</v>
      </c>
      <c r="J5" s="21">
        <v>0</v>
      </c>
      <c r="K5" s="21">
        <v>3.1384339640795398</v>
      </c>
      <c r="L5" s="21">
        <v>3.3327647290628302</v>
      </c>
      <c r="M5" s="21">
        <v>451148.65856000001</v>
      </c>
      <c r="N5" s="21">
        <v>1335063.8081199999</v>
      </c>
      <c r="O5" s="21" t="s">
        <v>13</v>
      </c>
      <c r="P5" s="21">
        <v>10040</v>
      </c>
      <c r="Q5" s="21" t="s">
        <v>56</v>
      </c>
      <c r="R5" s="21" t="s">
        <v>62</v>
      </c>
      <c r="S5" s="21">
        <v>0</v>
      </c>
      <c r="T5" s="21" t="s">
        <v>58</v>
      </c>
      <c r="V5" s="21">
        <v>0</v>
      </c>
      <c r="W5" s="21">
        <v>0</v>
      </c>
      <c r="X5" s="21" t="s">
        <v>59</v>
      </c>
      <c r="Z5" s="21">
        <v>0</v>
      </c>
      <c r="AA5" s="21">
        <v>0</v>
      </c>
      <c r="AB5" s="21" t="s">
        <v>60</v>
      </c>
      <c r="AF5" s="21">
        <v>0</v>
      </c>
      <c r="AJ5" s="21">
        <v>0</v>
      </c>
      <c r="AM5" s="21">
        <v>21533.530763521001</v>
      </c>
      <c r="AN5" s="21">
        <v>5.01347278606955</v>
      </c>
      <c r="AO5" s="21">
        <v>3.9208996812503898</v>
      </c>
      <c r="AP5" s="21">
        <v>10.6368080487521</v>
      </c>
    </row>
    <row r="6" spans="1:42">
      <c r="A6" s="24">
        <v>8</v>
      </c>
      <c r="B6" s="25"/>
      <c r="C6" s="27"/>
      <c r="D6" s="22"/>
      <c r="E6" s="26"/>
      <c r="F6" s="21">
        <v>0</v>
      </c>
      <c r="G6" s="22">
        <v>5.3529304009547696</v>
      </c>
      <c r="H6" s="21">
        <v>3.88145149184724</v>
      </c>
      <c r="I6" s="21">
        <v>8.5646886415276402</v>
      </c>
      <c r="J6" s="21">
        <v>0</v>
      </c>
      <c r="K6" s="21">
        <v>3.3509344309976901</v>
      </c>
      <c r="L6" s="21">
        <v>3.29923376807016</v>
      </c>
      <c r="M6" s="21">
        <v>453509.70063200197</v>
      </c>
      <c r="N6" s="21">
        <v>1334330.193152</v>
      </c>
      <c r="O6" s="21" t="s">
        <v>13</v>
      </c>
      <c r="P6" s="21">
        <v>10050</v>
      </c>
      <c r="Q6" s="21" t="s">
        <v>56</v>
      </c>
      <c r="R6" s="21" t="s">
        <v>62</v>
      </c>
      <c r="S6" s="21">
        <v>0</v>
      </c>
      <c r="T6" s="21" t="s">
        <v>58</v>
      </c>
      <c r="V6" s="21">
        <v>0</v>
      </c>
      <c r="W6" s="21">
        <v>0</v>
      </c>
      <c r="X6" s="21" t="s">
        <v>59</v>
      </c>
      <c r="Z6" s="21">
        <v>0</v>
      </c>
      <c r="AA6" s="21">
        <v>0</v>
      </c>
      <c r="AB6" s="21" t="s">
        <v>60</v>
      </c>
      <c r="AF6" s="21">
        <v>0</v>
      </c>
      <c r="AJ6" s="21">
        <v>0</v>
      </c>
      <c r="AM6" s="21">
        <v>18558.6541489095</v>
      </c>
      <c r="AN6" s="21">
        <v>5.3529304009547696</v>
      </c>
      <c r="AO6" s="21">
        <v>3.88145149184724</v>
      </c>
      <c r="AP6" s="21">
        <v>10.609791005103601</v>
      </c>
    </row>
    <row r="7" spans="1:42">
      <c r="A7" s="24">
        <v>9</v>
      </c>
      <c r="B7" s="25">
        <v>3</v>
      </c>
      <c r="C7" s="22">
        <v>3</v>
      </c>
      <c r="D7" s="22"/>
      <c r="E7" s="26"/>
      <c r="F7" s="21">
        <v>0</v>
      </c>
      <c r="G7" s="22">
        <v>4.9978162337029302</v>
      </c>
      <c r="H7" s="21">
        <v>4.1538011688794603</v>
      </c>
      <c r="I7" s="21">
        <v>7.9965059739247</v>
      </c>
      <c r="J7" s="21">
        <v>0</v>
      </c>
      <c r="K7" s="21">
        <v>3.1286329622980298</v>
      </c>
      <c r="L7" s="21">
        <v>3.5307309935475399</v>
      </c>
      <c r="M7" s="21">
        <v>455165.79296800098</v>
      </c>
      <c r="N7" s="21">
        <v>1332342.749968</v>
      </c>
      <c r="O7" s="21" t="s">
        <v>13</v>
      </c>
      <c r="P7" s="21">
        <v>10060</v>
      </c>
      <c r="Q7" s="21" t="s">
        <v>56</v>
      </c>
      <c r="R7" s="21" t="s">
        <v>63</v>
      </c>
      <c r="S7" s="21">
        <v>0</v>
      </c>
      <c r="T7" s="21" t="s">
        <v>58</v>
      </c>
      <c r="V7" s="21">
        <v>0</v>
      </c>
      <c r="W7" s="21">
        <v>0</v>
      </c>
      <c r="X7" s="21" t="s">
        <v>59</v>
      </c>
      <c r="Z7" s="21">
        <v>0</v>
      </c>
      <c r="AA7" s="21">
        <v>0</v>
      </c>
      <c r="AB7" s="21" t="s">
        <v>60</v>
      </c>
      <c r="AF7" s="21">
        <v>0</v>
      </c>
      <c r="AJ7" s="21">
        <v>0</v>
      </c>
      <c r="AM7" s="21">
        <v>21211.775735441101</v>
      </c>
      <c r="AN7" s="21">
        <v>4.9978162337029302</v>
      </c>
      <c r="AO7" s="21">
        <v>4.1538011688794603</v>
      </c>
      <c r="AP7" s="21">
        <v>10.577016439027</v>
      </c>
    </row>
    <row r="8" spans="1:42">
      <c r="A8" s="24">
        <v>13</v>
      </c>
      <c r="B8" s="25"/>
      <c r="C8" s="27"/>
      <c r="D8" s="22"/>
      <c r="E8" s="26"/>
      <c r="F8" s="21">
        <v>0</v>
      </c>
      <c r="G8" s="22">
        <v>5.0256596623722603</v>
      </c>
      <c r="H8" s="21">
        <v>4.3098125544100201</v>
      </c>
      <c r="I8" s="21">
        <v>8.0410554597956203</v>
      </c>
      <c r="J8" s="21">
        <v>0</v>
      </c>
      <c r="K8" s="21">
        <v>3.1460629486450302</v>
      </c>
      <c r="L8" s="21">
        <v>3.6633406712485201</v>
      </c>
      <c r="M8" s="21">
        <v>456149.59157600201</v>
      </c>
      <c r="N8" s="21">
        <v>1331243.1493200001</v>
      </c>
      <c r="O8" s="21" t="s">
        <v>13</v>
      </c>
      <c r="P8" s="21">
        <v>10070</v>
      </c>
      <c r="Q8" s="21" t="s">
        <v>56</v>
      </c>
      <c r="R8" s="21" t="s">
        <v>62</v>
      </c>
      <c r="S8" s="21">
        <v>0</v>
      </c>
      <c r="T8" s="21" t="s">
        <v>58</v>
      </c>
      <c r="V8" s="21">
        <v>0</v>
      </c>
      <c r="W8" s="21">
        <v>0</v>
      </c>
      <c r="X8" s="21" t="s">
        <v>59</v>
      </c>
      <c r="Z8" s="21">
        <v>0</v>
      </c>
      <c r="AA8" s="21">
        <v>0</v>
      </c>
      <c r="AB8" s="21" t="s">
        <v>60</v>
      </c>
      <c r="AF8" s="21">
        <v>0</v>
      </c>
      <c r="AJ8" s="21">
        <v>0</v>
      </c>
      <c r="AM8" s="21">
        <v>23716.7328935486</v>
      </c>
      <c r="AN8" s="21">
        <v>5.0256596623722603</v>
      </c>
      <c r="AO8" s="21">
        <v>4.3098125544100201</v>
      </c>
      <c r="AP8" s="21">
        <v>10.530098232904701</v>
      </c>
    </row>
    <row r="9" spans="1:42">
      <c r="A9" s="24">
        <v>14</v>
      </c>
      <c r="B9" s="25">
        <v>4</v>
      </c>
      <c r="C9" s="22">
        <v>4</v>
      </c>
      <c r="D9" s="22"/>
      <c r="E9" s="26"/>
      <c r="F9" s="21">
        <v>0</v>
      </c>
      <c r="G9" s="22">
        <v>5.0492811757169198</v>
      </c>
      <c r="H9" s="21">
        <v>4.5013434729095598</v>
      </c>
      <c r="I9" s="21">
        <v>8.0788498811470806</v>
      </c>
      <c r="J9" s="21">
        <v>0</v>
      </c>
      <c r="K9" s="21">
        <v>3.1608500159987898</v>
      </c>
      <c r="L9" s="21">
        <v>3.8261419519731299</v>
      </c>
      <c r="M9" s="21">
        <v>457263.89187199902</v>
      </c>
      <c r="N9" s="21">
        <v>1330249.933832</v>
      </c>
      <c r="O9" s="21" t="s">
        <v>13</v>
      </c>
      <c r="P9" s="21">
        <v>10080</v>
      </c>
      <c r="Q9" s="21" t="s">
        <v>56</v>
      </c>
      <c r="R9" s="21" t="s">
        <v>57</v>
      </c>
      <c r="S9" s="21">
        <v>0</v>
      </c>
      <c r="T9" s="21" t="s">
        <v>58</v>
      </c>
      <c r="V9" s="21">
        <v>0</v>
      </c>
      <c r="W9" s="21">
        <v>0</v>
      </c>
      <c r="X9" s="21" t="s">
        <v>59</v>
      </c>
      <c r="Z9" s="21">
        <v>0</v>
      </c>
      <c r="AA9" s="21">
        <v>0</v>
      </c>
      <c r="AB9" s="21" t="s">
        <v>60</v>
      </c>
      <c r="AF9" s="21">
        <v>0</v>
      </c>
      <c r="AJ9" s="21">
        <v>0</v>
      </c>
      <c r="AM9" s="21">
        <v>22804.499264235099</v>
      </c>
      <c r="AN9" s="21">
        <v>5.0492811757169198</v>
      </c>
      <c r="AO9" s="21">
        <v>4.5013434729095598</v>
      </c>
      <c r="AP9" s="21">
        <v>10.503249017961201</v>
      </c>
    </row>
    <row r="10" spans="1:42">
      <c r="A10" s="24">
        <v>15</v>
      </c>
      <c r="B10" s="25"/>
      <c r="C10" s="22"/>
      <c r="D10" s="22"/>
      <c r="E10" s="26"/>
      <c r="F10" s="21">
        <v>0</v>
      </c>
      <c r="G10" s="22">
        <v>5.0288764823923602</v>
      </c>
      <c r="H10" s="21">
        <v>4.4123190042453997</v>
      </c>
      <c r="I10" s="21">
        <v>8.0462023718277802</v>
      </c>
      <c r="J10" s="21">
        <v>0</v>
      </c>
      <c r="K10" s="21">
        <v>3.1480766779776199</v>
      </c>
      <c r="L10" s="21">
        <v>3.75047115360859</v>
      </c>
      <c r="M10" s="21">
        <v>458493.94074400101</v>
      </c>
      <c r="N10" s="21">
        <v>1329681.32648</v>
      </c>
      <c r="O10" s="21" t="s">
        <v>13</v>
      </c>
      <c r="P10" s="21">
        <v>10090</v>
      </c>
      <c r="Q10" s="21" t="s">
        <v>56</v>
      </c>
      <c r="R10" s="21" t="s">
        <v>62</v>
      </c>
      <c r="S10" s="21">
        <v>0</v>
      </c>
      <c r="T10" s="21" t="s">
        <v>58</v>
      </c>
      <c r="V10" s="21">
        <v>0</v>
      </c>
      <c r="W10" s="21">
        <v>0</v>
      </c>
      <c r="X10" s="21" t="s">
        <v>59</v>
      </c>
      <c r="Z10" s="21">
        <v>0</v>
      </c>
      <c r="AA10" s="21">
        <v>0</v>
      </c>
      <c r="AB10" s="21" t="s">
        <v>60</v>
      </c>
      <c r="AF10" s="21">
        <v>0</v>
      </c>
      <c r="AJ10" s="21">
        <v>0</v>
      </c>
      <c r="AM10" s="21">
        <v>22572.5235046288</v>
      </c>
      <c r="AN10" s="21">
        <v>5.0288764823923602</v>
      </c>
      <c r="AO10" s="21">
        <v>4.4123190042453997</v>
      </c>
      <c r="AP10" s="21">
        <v>10.5156999682899</v>
      </c>
    </row>
    <row r="11" spans="1:42">
      <c r="A11" s="24">
        <v>16</v>
      </c>
      <c r="B11" s="25">
        <v>5</v>
      </c>
      <c r="C11" s="27">
        <v>5</v>
      </c>
      <c r="D11" s="22"/>
      <c r="E11" s="29"/>
      <c r="F11" s="21">
        <v>0</v>
      </c>
      <c r="G11" s="22">
        <v>4.8962508186590101</v>
      </c>
      <c r="H11" s="21">
        <v>4.4868286143979903</v>
      </c>
      <c r="I11" s="21">
        <v>7.8340013098544103</v>
      </c>
      <c r="J11" s="21">
        <v>0</v>
      </c>
      <c r="K11" s="21">
        <v>3.06505301248054</v>
      </c>
      <c r="L11" s="21">
        <v>3.81380432223829</v>
      </c>
      <c r="M11" s="21">
        <v>459364.47472000099</v>
      </c>
      <c r="N11" s="21">
        <v>1328597.9638</v>
      </c>
      <c r="O11" s="21" t="s">
        <v>13</v>
      </c>
      <c r="P11" s="21">
        <v>10100</v>
      </c>
      <c r="Q11" s="21" t="s">
        <v>56</v>
      </c>
      <c r="R11" s="21" t="s">
        <v>57</v>
      </c>
      <c r="S11" s="21">
        <v>0</v>
      </c>
      <c r="T11" s="21" t="s">
        <v>58</v>
      </c>
      <c r="V11" s="21">
        <v>0</v>
      </c>
      <c r="W11" s="21">
        <v>0</v>
      </c>
      <c r="X11" s="21" t="s">
        <v>59</v>
      </c>
      <c r="Z11" s="21">
        <v>0</v>
      </c>
      <c r="AA11" s="21">
        <v>0</v>
      </c>
      <c r="AB11" s="21" t="s">
        <v>60</v>
      </c>
      <c r="AF11" s="21">
        <v>0</v>
      </c>
      <c r="AJ11" s="21">
        <v>0</v>
      </c>
      <c r="AM11" s="21">
        <v>14108.196695274701</v>
      </c>
      <c r="AN11" s="21">
        <v>4.8962508186590101</v>
      </c>
      <c r="AO11" s="21">
        <v>4.4868286143979903</v>
      </c>
      <c r="AP11" s="21">
        <v>10.483109242849199</v>
      </c>
    </row>
    <row r="12" spans="1:42">
      <c r="A12" s="24">
        <v>24</v>
      </c>
      <c r="B12" s="25"/>
      <c r="C12" s="22"/>
      <c r="D12" s="22"/>
      <c r="E12" s="29"/>
      <c r="F12" s="21">
        <v>0</v>
      </c>
      <c r="G12" s="22">
        <v>8.6355771708216196</v>
      </c>
      <c r="H12" s="21">
        <v>5.3718020651207201</v>
      </c>
      <c r="I12" s="21">
        <v>13.816923473314599</v>
      </c>
      <c r="J12" s="21">
        <v>0</v>
      </c>
      <c r="K12" s="21">
        <v>5.4058713089343398</v>
      </c>
      <c r="L12" s="21">
        <v>4.5660317553526104</v>
      </c>
      <c r="M12" s="21">
        <v>459431.10988800199</v>
      </c>
      <c r="N12" s="21">
        <v>1322768.356496</v>
      </c>
      <c r="O12" s="21" t="s">
        <v>13</v>
      </c>
      <c r="P12" s="21">
        <v>10120</v>
      </c>
      <c r="Q12" s="21" t="s">
        <v>56</v>
      </c>
      <c r="R12" s="21" t="s">
        <v>65</v>
      </c>
      <c r="S12" s="21">
        <v>0</v>
      </c>
      <c r="T12" s="21" t="s">
        <v>58</v>
      </c>
      <c r="V12" s="21">
        <v>0</v>
      </c>
      <c r="W12" s="21">
        <v>0</v>
      </c>
      <c r="X12" s="21" t="s">
        <v>59</v>
      </c>
      <c r="Z12" s="21">
        <v>0</v>
      </c>
      <c r="AA12" s="21">
        <v>0</v>
      </c>
      <c r="AB12" s="21" t="s">
        <v>60</v>
      </c>
      <c r="AF12" s="21">
        <v>0</v>
      </c>
      <c r="AJ12" s="21">
        <v>0</v>
      </c>
      <c r="AM12" s="21">
        <v>308.24222943960598</v>
      </c>
      <c r="AN12" s="21">
        <v>8.6355771708216196</v>
      </c>
      <c r="AO12" s="21">
        <v>5.3718020651207201</v>
      </c>
      <c r="AP12" s="21">
        <v>10.1412893351891</v>
      </c>
    </row>
    <row r="13" spans="1:42">
      <c r="A13" s="24">
        <v>25</v>
      </c>
      <c r="B13" s="25"/>
      <c r="C13" s="22"/>
      <c r="D13" s="22"/>
      <c r="E13" s="29"/>
      <c r="F13" s="21">
        <v>0</v>
      </c>
      <c r="G13" s="22">
        <v>8.4857426045162896</v>
      </c>
      <c r="H13" s="21">
        <v>5.4075723597195999</v>
      </c>
      <c r="I13" s="21">
        <v>13.577188167226</v>
      </c>
      <c r="J13" s="21">
        <v>0</v>
      </c>
      <c r="K13" s="21">
        <v>5.3120748704271996</v>
      </c>
      <c r="L13" s="21">
        <v>4.5964365057616599</v>
      </c>
      <c r="M13" s="21">
        <v>461145.32480800099</v>
      </c>
      <c r="N13" s="21">
        <v>1323012.343232</v>
      </c>
      <c r="O13" s="21" t="s">
        <v>13</v>
      </c>
      <c r="P13" s="21">
        <v>10130</v>
      </c>
      <c r="Q13" s="21" t="s">
        <v>56</v>
      </c>
      <c r="R13" s="21" t="s">
        <v>66</v>
      </c>
      <c r="S13" s="21">
        <v>0</v>
      </c>
      <c r="T13" s="21" t="s">
        <v>58</v>
      </c>
      <c r="V13" s="21">
        <v>0</v>
      </c>
      <c r="W13" s="21">
        <v>0</v>
      </c>
      <c r="X13" s="21" t="s">
        <v>59</v>
      </c>
      <c r="Z13" s="21">
        <v>0</v>
      </c>
      <c r="AA13" s="21">
        <v>0</v>
      </c>
      <c r="AB13" s="21" t="s">
        <v>60</v>
      </c>
      <c r="AF13" s="21">
        <v>0</v>
      </c>
      <c r="AJ13" s="21">
        <v>0</v>
      </c>
      <c r="AM13" s="21">
        <v>8155.6583883516996</v>
      </c>
      <c r="AN13" s="21">
        <v>8.4857426045162896</v>
      </c>
      <c r="AO13" s="21">
        <v>5.4075723597195999</v>
      </c>
      <c r="AP13" s="21">
        <v>10.1633021121398</v>
      </c>
    </row>
    <row r="14" spans="1:42">
      <c r="A14" s="24">
        <v>26</v>
      </c>
      <c r="B14" s="25">
        <v>6</v>
      </c>
      <c r="C14" s="27">
        <v>6</v>
      </c>
      <c r="D14" s="22"/>
      <c r="E14" s="26"/>
      <c r="F14" s="21">
        <v>0</v>
      </c>
      <c r="G14" s="22">
        <v>8.7418096020780105</v>
      </c>
      <c r="H14" s="21">
        <v>5.4325375626890002</v>
      </c>
      <c r="I14" s="21">
        <v>13.9868953633248</v>
      </c>
      <c r="J14" s="21">
        <v>0</v>
      </c>
      <c r="K14" s="21">
        <v>5.4723728109008301</v>
      </c>
      <c r="L14" s="21">
        <v>4.6176569282856503</v>
      </c>
      <c r="M14" s="21">
        <v>462980.74622400099</v>
      </c>
      <c r="N14" s="21">
        <v>1323238.258808</v>
      </c>
      <c r="O14" s="21" t="s">
        <v>13</v>
      </c>
      <c r="P14" s="21">
        <v>10140</v>
      </c>
      <c r="Q14" s="21" t="s">
        <v>56</v>
      </c>
      <c r="R14" s="21" t="s">
        <v>61</v>
      </c>
      <c r="S14" s="21">
        <v>0</v>
      </c>
      <c r="T14" s="21" t="s">
        <v>58</v>
      </c>
      <c r="V14" s="21">
        <v>0</v>
      </c>
      <c r="W14" s="21">
        <v>0</v>
      </c>
      <c r="X14" s="21" t="s">
        <v>59</v>
      </c>
      <c r="Z14" s="21">
        <v>0</v>
      </c>
      <c r="AA14" s="21">
        <v>0</v>
      </c>
      <c r="AB14" s="21" t="s">
        <v>60</v>
      </c>
      <c r="AF14" s="21">
        <v>0</v>
      </c>
      <c r="AJ14" s="21">
        <v>0</v>
      </c>
      <c r="AM14" s="21">
        <v>10846.0191042433</v>
      </c>
      <c r="AN14" s="21">
        <v>8.7418096020780105</v>
      </c>
      <c r="AO14" s="21">
        <v>5.4325375626890002</v>
      </c>
      <c r="AP14" s="21">
        <v>10.1755217524999</v>
      </c>
    </row>
    <row r="15" spans="1:42">
      <c r="A15" s="24">
        <v>27</v>
      </c>
      <c r="B15" s="25"/>
      <c r="C15" s="22"/>
      <c r="D15" s="22"/>
      <c r="E15" s="26"/>
      <c r="F15" s="21">
        <v>0</v>
      </c>
      <c r="G15" s="22">
        <v>8.6135687173490094</v>
      </c>
      <c r="H15" s="21">
        <v>5.4906015573938998</v>
      </c>
      <c r="I15" s="21">
        <v>13.781709947758401</v>
      </c>
      <c r="J15" s="21">
        <v>0</v>
      </c>
      <c r="K15" s="21">
        <v>5.3920940170604803</v>
      </c>
      <c r="L15" s="21">
        <v>4.6670113237848101</v>
      </c>
      <c r="M15" s="21">
        <v>464294.251416001</v>
      </c>
      <c r="N15" s="21">
        <v>1323332.84876</v>
      </c>
      <c r="O15" s="21" t="s">
        <v>13</v>
      </c>
      <c r="P15" s="21">
        <v>10150</v>
      </c>
      <c r="Q15" s="21" t="s">
        <v>56</v>
      </c>
      <c r="R15" s="21" t="s">
        <v>62</v>
      </c>
      <c r="S15" s="21">
        <v>0</v>
      </c>
      <c r="T15" s="21" t="s">
        <v>58</v>
      </c>
      <c r="V15" s="21">
        <v>0</v>
      </c>
      <c r="W15" s="21">
        <v>0</v>
      </c>
      <c r="X15" s="21" t="s">
        <v>59</v>
      </c>
      <c r="Z15" s="21">
        <v>0</v>
      </c>
      <c r="AA15" s="21">
        <v>0</v>
      </c>
      <c r="AB15" s="21" t="s">
        <v>60</v>
      </c>
      <c r="AF15" s="21">
        <v>0</v>
      </c>
      <c r="AJ15" s="21">
        <v>0</v>
      </c>
      <c r="AM15" s="21">
        <v>12188.611965608499</v>
      </c>
      <c r="AN15" s="21">
        <v>8.6135687173490094</v>
      </c>
      <c r="AO15" s="21">
        <v>5.4906015573938998</v>
      </c>
      <c r="AP15" s="21">
        <v>10.212036428551199</v>
      </c>
    </row>
    <row r="16" spans="1:42">
      <c r="A16" s="24">
        <v>28</v>
      </c>
      <c r="B16" s="25">
        <v>7</v>
      </c>
      <c r="C16" s="27">
        <v>7</v>
      </c>
      <c r="D16" s="22"/>
      <c r="E16" s="26"/>
      <c r="F16" s="21">
        <v>0</v>
      </c>
      <c r="G16" s="22">
        <v>8.6652095221002305</v>
      </c>
      <c r="H16" s="21">
        <v>5.49397002911883</v>
      </c>
      <c r="I16" s="21">
        <v>13.864335235360301</v>
      </c>
      <c r="J16" s="21">
        <v>0</v>
      </c>
      <c r="K16" s="21">
        <v>5.4244211608347399</v>
      </c>
      <c r="L16" s="21">
        <v>4.6698745247510098</v>
      </c>
      <c r="M16" s="21">
        <v>465631.91118400102</v>
      </c>
      <c r="N16" s="21">
        <v>1323318.905152</v>
      </c>
      <c r="O16" s="21" t="s">
        <v>13</v>
      </c>
      <c r="P16" s="21">
        <v>10160</v>
      </c>
      <c r="Q16" s="21" t="s">
        <v>56</v>
      </c>
      <c r="R16" s="21" t="s">
        <v>63</v>
      </c>
      <c r="S16" s="21">
        <v>0</v>
      </c>
      <c r="T16" s="21" t="s">
        <v>58</v>
      </c>
      <c r="V16" s="21">
        <v>0</v>
      </c>
      <c r="W16" s="21">
        <v>0</v>
      </c>
      <c r="X16" s="21" t="s">
        <v>59</v>
      </c>
      <c r="Z16" s="21">
        <v>0</v>
      </c>
      <c r="AA16" s="21">
        <v>0</v>
      </c>
      <c r="AB16" s="21" t="s">
        <v>60</v>
      </c>
      <c r="AF16" s="21">
        <v>0</v>
      </c>
      <c r="AJ16" s="21">
        <v>0</v>
      </c>
      <c r="AM16" s="21">
        <v>18046.5822341655</v>
      </c>
      <c r="AN16" s="21">
        <v>8.6652095221002305</v>
      </c>
      <c r="AO16" s="21">
        <v>5.49397002911883</v>
      </c>
      <c r="AP16" s="21">
        <v>10.233030817180101</v>
      </c>
    </row>
    <row r="17" spans="1:42">
      <c r="A17" s="24">
        <v>32</v>
      </c>
      <c r="B17" s="32"/>
      <c r="C17" s="22"/>
      <c r="D17" s="22"/>
      <c r="E17" s="26"/>
      <c r="F17" s="21">
        <v>0</v>
      </c>
      <c r="G17" s="22">
        <v>8.6733189732607094</v>
      </c>
      <c r="H17" s="21">
        <v>5.4994933767565604</v>
      </c>
      <c r="I17" s="21">
        <v>13.8773103572171</v>
      </c>
      <c r="J17" s="21">
        <v>0</v>
      </c>
      <c r="K17" s="21">
        <v>5.4294976772611996</v>
      </c>
      <c r="L17" s="21">
        <v>4.6745693702430797</v>
      </c>
      <c r="M17" s="21">
        <v>466721.58917600202</v>
      </c>
      <c r="N17" s="21">
        <v>1323307.3408560001</v>
      </c>
      <c r="O17" s="21" t="s">
        <v>13</v>
      </c>
      <c r="P17" s="21">
        <v>10170</v>
      </c>
      <c r="Q17" s="21" t="s">
        <v>56</v>
      </c>
      <c r="R17" s="21" t="s">
        <v>67</v>
      </c>
      <c r="S17" s="21">
        <v>0</v>
      </c>
      <c r="T17" s="21" t="s">
        <v>58</v>
      </c>
      <c r="V17" s="21">
        <v>0</v>
      </c>
      <c r="W17" s="21">
        <v>0</v>
      </c>
      <c r="X17" s="21" t="s">
        <v>59</v>
      </c>
      <c r="Z17" s="21">
        <v>0</v>
      </c>
      <c r="AA17" s="21">
        <v>0</v>
      </c>
      <c r="AB17" s="21" t="s">
        <v>60</v>
      </c>
      <c r="AF17" s="21">
        <v>0</v>
      </c>
      <c r="AJ17" s="21">
        <v>0</v>
      </c>
      <c r="AM17" s="21">
        <v>23800.279981625899</v>
      </c>
      <c r="AN17" s="21">
        <v>8.6733189732607094</v>
      </c>
      <c r="AO17" s="21">
        <v>5.4994933767565604</v>
      </c>
      <c r="AP17" s="21">
        <v>10.2418223210005</v>
      </c>
    </row>
    <row r="18" spans="1:42">
      <c r="A18" s="24">
        <v>33</v>
      </c>
      <c r="B18" s="32">
        <v>8</v>
      </c>
      <c r="C18" s="27">
        <v>8</v>
      </c>
      <c r="D18" s="22"/>
      <c r="E18" s="26"/>
      <c r="F18" s="21">
        <v>0</v>
      </c>
      <c r="G18" s="22">
        <v>8.5305072342113508</v>
      </c>
      <c r="H18" s="21">
        <v>5.5299857645981803</v>
      </c>
      <c r="I18" s="21">
        <v>13.648811574738099</v>
      </c>
      <c r="J18" s="21">
        <v>0</v>
      </c>
      <c r="K18" s="21">
        <v>5.3400975286163002</v>
      </c>
      <c r="L18" s="21">
        <v>4.7004878999084498</v>
      </c>
      <c r="M18" s="21">
        <v>467744.147872</v>
      </c>
      <c r="N18" s="21">
        <v>1323105.860296</v>
      </c>
      <c r="O18" s="21" t="s">
        <v>13</v>
      </c>
      <c r="P18" s="21">
        <v>10180</v>
      </c>
      <c r="Q18" s="21" t="s">
        <v>56</v>
      </c>
      <c r="R18" s="21" t="s">
        <v>68</v>
      </c>
      <c r="S18" s="21">
        <v>0</v>
      </c>
      <c r="T18" s="21" t="s">
        <v>58</v>
      </c>
      <c r="V18" s="21">
        <v>0</v>
      </c>
      <c r="W18" s="21">
        <v>0</v>
      </c>
      <c r="X18" s="21" t="s">
        <v>59</v>
      </c>
      <c r="Z18" s="21">
        <v>0</v>
      </c>
      <c r="AA18" s="21">
        <v>0</v>
      </c>
      <c r="AB18" s="21" t="s">
        <v>60</v>
      </c>
      <c r="AF18" s="21">
        <v>0</v>
      </c>
      <c r="AJ18" s="21">
        <v>0</v>
      </c>
      <c r="AM18" s="21">
        <v>20344.409360973299</v>
      </c>
      <c r="AN18" s="21">
        <v>8.5305072342113508</v>
      </c>
      <c r="AO18" s="21">
        <v>5.5299857645981803</v>
      </c>
      <c r="AP18" s="21">
        <v>10.2620208468051</v>
      </c>
    </row>
    <row r="19" spans="1:42">
      <c r="A19" s="24">
        <v>34</v>
      </c>
      <c r="C19" s="22"/>
      <c r="D19" s="22"/>
      <c r="E19" s="26"/>
      <c r="F19" s="21">
        <v>0</v>
      </c>
      <c r="G19" s="22">
        <v>8.6516611194811404</v>
      </c>
      <c r="H19" s="21">
        <v>5.5511810988332098</v>
      </c>
      <c r="I19" s="21">
        <v>13.842657791169801</v>
      </c>
      <c r="J19" s="21">
        <v>0</v>
      </c>
      <c r="K19" s="21">
        <v>5.4159398607951896</v>
      </c>
      <c r="L19" s="21">
        <v>4.7185039340082202</v>
      </c>
      <c r="M19" s="21">
        <v>468882.30131200299</v>
      </c>
      <c r="N19" s="21">
        <v>1322575.54268</v>
      </c>
      <c r="O19" s="21" t="s">
        <v>13</v>
      </c>
      <c r="P19" s="21">
        <v>10190</v>
      </c>
      <c r="Q19" s="21" t="s">
        <v>56</v>
      </c>
      <c r="R19" s="21" t="s">
        <v>62</v>
      </c>
      <c r="S19" s="21">
        <v>0</v>
      </c>
      <c r="T19" s="21" t="s">
        <v>58</v>
      </c>
      <c r="V19" s="21">
        <v>0</v>
      </c>
      <c r="W19" s="21">
        <v>0</v>
      </c>
      <c r="X19" s="21" t="s">
        <v>59</v>
      </c>
      <c r="Z19" s="21">
        <v>0</v>
      </c>
      <c r="AA19" s="21">
        <v>0</v>
      </c>
      <c r="AB19" s="21" t="s">
        <v>60</v>
      </c>
      <c r="AF19" s="21">
        <v>0</v>
      </c>
      <c r="AJ19" s="21">
        <v>0</v>
      </c>
      <c r="AM19" s="21">
        <v>20508.699463487799</v>
      </c>
      <c r="AN19" s="21">
        <v>8.6516611194811404</v>
      </c>
      <c r="AO19" s="21">
        <v>5.5511810988332098</v>
      </c>
      <c r="AP19" s="21">
        <v>10.2599172041127</v>
      </c>
    </row>
    <row r="20" spans="1:42">
      <c r="A20" s="24">
        <v>35</v>
      </c>
      <c r="B20" s="33">
        <v>9</v>
      </c>
      <c r="C20" s="27">
        <v>9</v>
      </c>
      <c r="D20" s="22"/>
      <c r="E20" s="26"/>
      <c r="F20" s="21">
        <v>0</v>
      </c>
      <c r="G20" s="22">
        <v>8.4237275365196194</v>
      </c>
      <c r="H20" s="21">
        <v>5.6652053190459899</v>
      </c>
      <c r="I20" s="21">
        <v>13.477964058431301</v>
      </c>
      <c r="J20" s="21">
        <v>0</v>
      </c>
      <c r="K20" s="21">
        <v>5.2732534378612801</v>
      </c>
      <c r="L20" s="21">
        <v>4.8154245211890903</v>
      </c>
      <c r="M20" s="21">
        <v>469944.560143999</v>
      </c>
      <c r="N20" s="21">
        <v>1322137.473424</v>
      </c>
      <c r="O20" s="21" t="s">
        <v>13</v>
      </c>
      <c r="P20" s="21">
        <v>10200</v>
      </c>
      <c r="Q20" s="21" t="s">
        <v>56</v>
      </c>
      <c r="R20" s="21" t="s">
        <v>57</v>
      </c>
      <c r="S20" s="21">
        <v>0</v>
      </c>
      <c r="T20" s="21" t="s">
        <v>58</v>
      </c>
      <c r="V20" s="21">
        <v>0</v>
      </c>
      <c r="W20" s="21">
        <v>0</v>
      </c>
      <c r="X20" s="21" t="s">
        <v>59</v>
      </c>
      <c r="Z20" s="21">
        <v>0</v>
      </c>
      <c r="AA20" s="21">
        <v>0</v>
      </c>
      <c r="AB20" s="21" t="s">
        <v>60</v>
      </c>
      <c r="AF20" s="21">
        <v>0</v>
      </c>
      <c r="AJ20" s="21">
        <v>0</v>
      </c>
      <c r="AM20" s="21">
        <v>21926.7749703927</v>
      </c>
      <c r="AN20" s="21">
        <v>8.4237275365196194</v>
      </c>
      <c r="AO20" s="21">
        <v>5.6652053190459899</v>
      </c>
      <c r="AP20" s="21">
        <v>10.2635461880338</v>
      </c>
    </row>
    <row r="21" spans="1:42">
      <c r="A21" s="24">
        <v>36</v>
      </c>
      <c r="B21" s="33"/>
      <c r="C21" s="22"/>
      <c r="D21" s="22"/>
      <c r="E21" s="26"/>
      <c r="F21" s="21">
        <v>0</v>
      </c>
      <c r="G21" s="22">
        <v>8.2908088243317</v>
      </c>
      <c r="H21" s="21">
        <v>5.66903279829019</v>
      </c>
      <c r="I21" s="21">
        <v>13.265294118930701</v>
      </c>
      <c r="J21" s="21">
        <v>0</v>
      </c>
      <c r="K21" s="21">
        <v>5.1900463240316403</v>
      </c>
      <c r="L21" s="21">
        <v>4.8186778785466604</v>
      </c>
      <c r="M21" s="21">
        <v>471147.90719200199</v>
      </c>
      <c r="N21" s="21">
        <v>1321331.3642239999</v>
      </c>
      <c r="O21" s="21" t="s">
        <v>13</v>
      </c>
      <c r="P21" s="21">
        <v>10210</v>
      </c>
      <c r="Q21" s="21" t="s">
        <v>56</v>
      </c>
      <c r="R21" s="21" t="s">
        <v>57</v>
      </c>
      <c r="S21" s="21">
        <v>0</v>
      </c>
      <c r="T21" s="21" t="s">
        <v>58</v>
      </c>
      <c r="V21" s="21">
        <v>0</v>
      </c>
      <c r="W21" s="21">
        <v>0</v>
      </c>
      <c r="X21" s="21" t="s">
        <v>59</v>
      </c>
      <c r="Z21" s="21">
        <v>0</v>
      </c>
      <c r="AA21" s="21">
        <v>0</v>
      </c>
      <c r="AB21" s="21" t="s">
        <v>60</v>
      </c>
      <c r="AF21" s="21">
        <v>0</v>
      </c>
      <c r="AJ21" s="21">
        <v>0</v>
      </c>
      <c r="AM21" s="21">
        <v>21462.712893016302</v>
      </c>
      <c r="AN21" s="21">
        <v>8.2908088243317</v>
      </c>
      <c r="AO21" s="21">
        <v>5.66903279829019</v>
      </c>
      <c r="AP21" s="21">
        <v>10.2388499718089</v>
      </c>
    </row>
    <row r="22" spans="1:42">
      <c r="A22" s="24">
        <v>37</v>
      </c>
      <c r="B22" s="25">
        <v>10</v>
      </c>
      <c r="C22" s="27">
        <v>10</v>
      </c>
      <c r="D22" s="22"/>
      <c r="E22" s="26"/>
      <c r="F22" s="21">
        <v>0</v>
      </c>
      <c r="G22" s="22">
        <v>7.9690382973597096</v>
      </c>
      <c r="H22" s="21">
        <v>5.70376958517185</v>
      </c>
      <c r="I22" s="21">
        <v>12.7504612757755</v>
      </c>
      <c r="J22" s="21">
        <v>0</v>
      </c>
      <c r="K22" s="21">
        <v>4.9886179741471697</v>
      </c>
      <c r="L22" s="21">
        <v>4.8482041473960704</v>
      </c>
      <c r="M22" s="21">
        <v>471714.03191200201</v>
      </c>
      <c r="N22" s="21">
        <v>1319396.070416</v>
      </c>
      <c r="O22" s="21" t="s">
        <v>13</v>
      </c>
      <c r="P22" s="21">
        <v>10220</v>
      </c>
      <c r="Q22" s="21" t="s">
        <v>56</v>
      </c>
      <c r="R22" s="21" t="s">
        <v>64</v>
      </c>
      <c r="S22" s="21">
        <v>0</v>
      </c>
      <c r="T22" s="21" t="s">
        <v>58</v>
      </c>
      <c r="V22" s="21">
        <v>0</v>
      </c>
      <c r="W22" s="21">
        <v>0</v>
      </c>
      <c r="X22" s="21" t="s">
        <v>59</v>
      </c>
      <c r="Z22" s="21">
        <v>0</v>
      </c>
      <c r="AA22" s="21">
        <v>0</v>
      </c>
      <c r="AB22" s="21" t="s">
        <v>60</v>
      </c>
      <c r="AF22" s="21">
        <v>0</v>
      </c>
      <c r="AJ22" s="21">
        <v>0</v>
      </c>
      <c r="AM22" s="21">
        <v>21661.8869310915</v>
      </c>
      <c r="AN22" s="21">
        <v>7.9690382973597096</v>
      </c>
      <c r="AO22" s="21">
        <v>5.70376958517185</v>
      </c>
      <c r="AP22" s="21">
        <v>10.230340827093301</v>
      </c>
    </row>
    <row r="23" spans="1:42">
      <c r="A23" s="24">
        <v>38</v>
      </c>
      <c r="B23" s="25"/>
      <c r="C23" s="22"/>
      <c r="D23" s="22"/>
      <c r="E23" s="26"/>
      <c r="F23" s="21">
        <v>0</v>
      </c>
      <c r="G23" s="22">
        <v>7.0676165303050098</v>
      </c>
      <c r="H23" s="21">
        <v>5.37287994148818</v>
      </c>
      <c r="I23" s="21">
        <v>11.308186448488</v>
      </c>
      <c r="J23" s="21">
        <v>0</v>
      </c>
      <c r="K23" s="21">
        <v>4.4243279479709399</v>
      </c>
      <c r="L23" s="21">
        <v>4.5669479502649502</v>
      </c>
      <c r="M23" s="21">
        <v>474474.04498400103</v>
      </c>
      <c r="N23" s="21">
        <v>1321197.8154160001</v>
      </c>
      <c r="O23" s="21" t="s">
        <v>13</v>
      </c>
      <c r="P23" s="21">
        <v>10230</v>
      </c>
      <c r="Q23" s="21" t="s">
        <v>56</v>
      </c>
      <c r="R23" s="21" t="s">
        <v>68</v>
      </c>
      <c r="S23" s="21">
        <v>0</v>
      </c>
      <c r="T23" s="21" t="s">
        <v>58</v>
      </c>
      <c r="V23" s="21">
        <v>0</v>
      </c>
      <c r="W23" s="21">
        <v>0</v>
      </c>
      <c r="X23" s="21" t="s">
        <v>59</v>
      </c>
      <c r="Z23" s="21">
        <v>0</v>
      </c>
      <c r="AA23" s="21">
        <v>0</v>
      </c>
      <c r="AB23" s="21" t="s">
        <v>60</v>
      </c>
      <c r="AF23" s="21">
        <v>0</v>
      </c>
      <c r="AJ23" s="21">
        <v>0</v>
      </c>
      <c r="AM23" s="21">
        <v>8497.0800704439807</v>
      </c>
      <c r="AN23" s="21">
        <v>7.0676165303050098</v>
      </c>
      <c r="AO23" s="21">
        <v>5.37287994148818</v>
      </c>
      <c r="AP23" s="21">
        <v>10.2620612118516</v>
      </c>
    </row>
    <row r="24" spans="1:42">
      <c r="A24" s="24">
        <v>39</v>
      </c>
      <c r="B24" s="25">
        <v>11</v>
      </c>
      <c r="C24" s="27">
        <v>11</v>
      </c>
      <c r="D24" s="22"/>
      <c r="E24" s="26"/>
      <c r="F24" s="21">
        <v>0</v>
      </c>
      <c r="G24" s="22">
        <v>6.0091161494716898</v>
      </c>
      <c r="H24" s="21">
        <v>5.2460873926169302</v>
      </c>
      <c r="I24" s="21">
        <v>9.6145858391546994</v>
      </c>
      <c r="J24" s="21">
        <v>0</v>
      </c>
      <c r="K24" s="21">
        <v>3.7617067095692698</v>
      </c>
      <c r="L24" s="21">
        <v>4.4591742837243897</v>
      </c>
      <c r="M24" s="21">
        <v>475892.78569599899</v>
      </c>
      <c r="N24" s="21">
        <v>1320966.8948880001</v>
      </c>
      <c r="O24" s="21" t="s">
        <v>13</v>
      </c>
      <c r="P24" s="21">
        <v>10240</v>
      </c>
      <c r="Q24" s="21" t="s">
        <v>56</v>
      </c>
      <c r="R24" s="21" t="s">
        <v>57</v>
      </c>
      <c r="S24" s="21">
        <v>0</v>
      </c>
      <c r="T24" s="21" t="s">
        <v>58</v>
      </c>
      <c r="V24" s="21">
        <v>0</v>
      </c>
      <c r="W24" s="21">
        <v>0</v>
      </c>
      <c r="X24" s="21" t="s">
        <v>59</v>
      </c>
      <c r="Z24" s="21">
        <v>0</v>
      </c>
      <c r="AA24" s="21">
        <v>0</v>
      </c>
      <c r="AB24" s="21" t="s">
        <v>60</v>
      </c>
      <c r="AF24" s="21">
        <v>0</v>
      </c>
      <c r="AJ24" s="21">
        <v>0</v>
      </c>
      <c r="AM24" s="21">
        <v>13475.245687581501</v>
      </c>
      <c r="AN24" s="21">
        <v>6.0091161494716898</v>
      </c>
      <c r="AO24" s="21">
        <v>5.2460873926169302</v>
      </c>
      <c r="AP24" s="21">
        <v>10.3799554117395</v>
      </c>
    </row>
    <row r="25" spans="1:42">
      <c r="A25" s="24">
        <v>40</v>
      </c>
      <c r="B25" s="25">
        <v>12</v>
      </c>
      <c r="C25" s="22">
        <v>12</v>
      </c>
      <c r="D25" s="22"/>
      <c r="E25" s="26"/>
      <c r="F25" s="21">
        <v>0</v>
      </c>
      <c r="G25" s="22">
        <v>5.67525821246298</v>
      </c>
      <c r="H25" s="21">
        <v>5.3737323557832299</v>
      </c>
      <c r="I25" s="21">
        <v>9.0804131399407702</v>
      </c>
      <c r="J25" s="21">
        <v>0</v>
      </c>
      <c r="K25" s="21">
        <v>3.55271164100182</v>
      </c>
      <c r="L25" s="21">
        <v>4.5676725024157401</v>
      </c>
      <c r="M25" s="21">
        <v>477978.99394399999</v>
      </c>
      <c r="N25" s="21">
        <v>1320563.273176</v>
      </c>
      <c r="O25" s="21" t="s">
        <v>13</v>
      </c>
      <c r="P25" s="21">
        <v>10250</v>
      </c>
      <c r="Q25" s="21" t="s">
        <v>56</v>
      </c>
      <c r="R25" s="21" t="s">
        <v>62</v>
      </c>
      <c r="S25" s="21">
        <v>0</v>
      </c>
      <c r="T25" s="21" t="s">
        <v>58</v>
      </c>
      <c r="V25" s="21">
        <v>0</v>
      </c>
      <c r="W25" s="21">
        <v>0</v>
      </c>
      <c r="X25" s="21" t="s">
        <v>59</v>
      </c>
      <c r="Z25" s="21">
        <v>0</v>
      </c>
      <c r="AA25" s="21">
        <v>0</v>
      </c>
      <c r="AB25" s="21" t="s">
        <v>60</v>
      </c>
      <c r="AF25" s="21">
        <v>0</v>
      </c>
      <c r="AJ25" s="21">
        <v>0</v>
      </c>
      <c r="AM25" s="21">
        <v>7345.9700202085396</v>
      </c>
      <c r="AN25" s="21">
        <v>5.67525821246298</v>
      </c>
      <c r="AO25" s="21">
        <v>5.3737323557832299</v>
      </c>
      <c r="AP25" s="21">
        <v>10.3793757320111</v>
      </c>
    </row>
    <row r="26" spans="1:42">
      <c r="A26" s="24">
        <v>41</v>
      </c>
      <c r="B26" s="25"/>
      <c r="C26" s="27"/>
      <c r="D26" s="22"/>
      <c r="E26" s="26"/>
      <c r="F26" s="21">
        <v>0</v>
      </c>
      <c r="G26" s="22">
        <v>6.6305397505667196</v>
      </c>
      <c r="H26" s="21">
        <v>5.0735217296286397</v>
      </c>
      <c r="I26" s="21">
        <v>10.6088636009067</v>
      </c>
      <c r="J26" s="21">
        <v>0</v>
      </c>
      <c r="K26" s="21">
        <v>4.15071788385477</v>
      </c>
      <c r="L26" s="21">
        <v>4.3124934701843403</v>
      </c>
      <c r="M26" s="21">
        <v>478532.158072002</v>
      </c>
      <c r="N26" s="21">
        <v>1319743.6848160001</v>
      </c>
      <c r="O26" s="21" t="s">
        <v>13</v>
      </c>
      <c r="P26" s="21">
        <v>10260</v>
      </c>
      <c r="Q26" s="21" t="s">
        <v>56</v>
      </c>
      <c r="R26" s="21" t="s">
        <v>61</v>
      </c>
      <c r="S26" s="21">
        <v>0</v>
      </c>
      <c r="T26" s="21" t="s">
        <v>58</v>
      </c>
      <c r="V26" s="21">
        <v>0</v>
      </c>
      <c r="W26" s="21">
        <v>0</v>
      </c>
      <c r="X26" s="21" t="s">
        <v>59</v>
      </c>
      <c r="Z26" s="21">
        <v>0</v>
      </c>
      <c r="AA26" s="21">
        <v>0</v>
      </c>
      <c r="AB26" s="21" t="s">
        <v>60</v>
      </c>
      <c r="AF26" s="21">
        <v>0</v>
      </c>
      <c r="AJ26" s="21">
        <v>0</v>
      </c>
      <c r="AM26" s="21">
        <v>7161.6875377480801</v>
      </c>
      <c r="AN26" s="21">
        <v>6.6305397505667196</v>
      </c>
      <c r="AO26" s="21">
        <v>5.0735217296286397</v>
      </c>
      <c r="AP26" s="21">
        <v>10.376172499971</v>
      </c>
    </row>
    <row r="27" spans="1:42">
      <c r="A27" s="24">
        <v>42</v>
      </c>
      <c r="B27" s="25">
        <v>13</v>
      </c>
      <c r="C27" s="21">
        <v>13</v>
      </c>
      <c r="D27" s="22"/>
      <c r="E27" s="26"/>
      <c r="F27" s="21">
        <v>0</v>
      </c>
      <c r="G27" s="22">
        <v>7.2364300560383201</v>
      </c>
      <c r="H27" s="21">
        <v>4.9848978615901096</v>
      </c>
      <c r="I27" s="21">
        <v>11.578288089661299</v>
      </c>
      <c r="J27" s="21">
        <v>0</v>
      </c>
      <c r="K27" s="21">
        <v>4.5300052150799903</v>
      </c>
      <c r="L27" s="21">
        <v>4.2371631823515896</v>
      </c>
      <c r="M27" s="21">
        <v>479446.05922400201</v>
      </c>
      <c r="N27" s="21">
        <v>1318466.7247279999</v>
      </c>
      <c r="O27" s="21" t="s">
        <v>13</v>
      </c>
      <c r="P27" s="21">
        <v>10320</v>
      </c>
      <c r="Q27" s="21" t="s">
        <v>56</v>
      </c>
      <c r="R27" s="21" t="s">
        <v>69</v>
      </c>
      <c r="S27" s="21">
        <v>0</v>
      </c>
      <c r="T27" s="21" t="s">
        <v>58</v>
      </c>
      <c r="V27" s="21">
        <v>0</v>
      </c>
      <c r="W27" s="21">
        <v>0</v>
      </c>
      <c r="X27" s="21" t="s">
        <v>59</v>
      </c>
      <c r="Z27" s="21">
        <v>0</v>
      </c>
      <c r="AA27" s="21">
        <v>0</v>
      </c>
      <c r="AB27" s="21" t="s">
        <v>60</v>
      </c>
      <c r="AF27" s="21">
        <v>0</v>
      </c>
      <c r="AJ27" s="21">
        <v>0</v>
      </c>
      <c r="AM27" s="21">
        <v>8282.5553016062804</v>
      </c>
      <c r="AN27" s="21">
        <v>7.2364300560383201</v>
      </c>
      <c r="AO27" s="21">
        <v>4.9848978615901096</v>
      </c>
      <c r="AP27" s="21">
        <v>10.3794049328949</v>
      </c>
    </row>
    <row r="28" spans="1:42">
      <c r="A28" s="24">
        <v>44</v>
      </c>
      <c r="B28" s="25"/>
      <c r="D28" s="22"/>
      <c r="E28" s="26"/>
      <c r="F28" s="21">
        <v>0</v>
      </c>
      <c r="G28" s="22">
        <v>7.2101173213095899</v>
      </c>
      <c r="H28" s="21">
        <v>4.9872325738907799</v>
      </c>
      <c r="I28" s="21">
        <v>11.5361877140953</v>
      </c>
      <c r="J28" s="21">
        <v>0</v>
      </c>
      <c r="K28" s="21">
        <v>4.5135334431398002</v>
      </c>
      <c r="L28" s="21">
        <v>4.2391476878071597</v>
      </c>
      <c r="M28" s="21">
        <v>479958.50772800198</v>
      </c>
      <c r="N28" s="21">
        <v>1317289.9155039999</v>
      </c>
      <c r="O28" s="21" t="s">
        <v>13</v>
      </c>
      <c r="P28" s="21">
        <v>10340</v>
      </c>
      <c r="Q28" s="21" t="s">
        <v>56</v>
      </c>
      <c r="R28" s="21" t="s">
        <v>63</v>
      </c>
      <c r="S28" s="21">
        <v>0</v>
      </c>
      <c r="T28" s="21" t="s">
        <v>58</v>
      </c>
      <c r="V28" s="21">
        <v>0</v>
      </c>
      <c r="W28" s="21">
        <v>0</v>
      </c>
      <c r="X28" s="21" t="s">
        <v>59</v>
      </c>
      <c r="Z28" s="21">
        <v>0</v>
      </c>
      <c r="AA28" s="21">
        <v>0</v>
      </c>
      <c r="AB28" s="21" t="s">
        <v>60</v>
      </c>
      <c r="AF28" s="21">
        <v>0</v>
      </c>
      <c r="AJ28" s="21">
        <v>0</v>
      </c>
      <c r="AM28" s="21">
        <v>8655.9933246349501</v>
      </c>
      <c r="AN28" s="21">
        <v>7.2101173213095899</v>
      </c>
      <c r="AO28" s="21">
        <v>4.9872325738907799</v>
      </c>
      <c r="AP28" s="21">
        <v>10.3609751813136</v>
      </c>
    </row>
    <row r="29" spans="1:42">
      <c r="A29" s="24">
        <v>45</v>
      </c>
      <c r="B29" s="25">
        <v>14</v>
      </c>
      <c r="C29" s="21">
        <v>14</v>
      </c>
      <c r="D29" s="22"/>
      <c r="E29" s="29"/>
      <c r="F29" s="21">
        <v>0</v>
      </c>
      <c r="G29" s="22">
        <v>7.07858734103917</v>
      </c>
      <c r="H29" s="21">
        <v>4.9167214746782104</v>
      </c>
      <c r="I29" s="21">
        <v>11.325739745662601</v>
      </c>
      <c r="J29" s="21">
        <v>0</v>
      </c>
      <c r="K29" s="21">
        <v>4.4311956754905202</v>
      </c>
      <c r="L29" s="21">
        <v>4.1792132534764797</v>
      </c>
      <c r="M29" s="21">
        <v>479694.464448001</v>
      </c>
      <c r="N29" s="21">
        <v>1315567.637688</v>
      </c>
      <c r="O29" s="21" t="s">
        <v>13</v>
      </c>
      <c r="P29" s="21">
        <v>10350</v>
      </c>
      <c r="Q29" s="21" t="s">
        <v>56</v>
      </c>
      <c r="R29" s="21" t="s">
        <v>57</v>
      </c>
      <c r="S29" s="21">
        <v>0</v>
      </c>
      <c r="T29" s="21" t="s">
        <v>58</v>
      </c>
      <c r="V29" s="21">
        <v>0</v>
      </c>
      <c r="W29" s="21">
        <v>0</v>
      </c>
      <c r="X29" s="21" t="s">
        <v>59</v>
      </c>
      <c r="Z29" s="21">
        <v>0</v>
      </c>
      <c r="AA29" s="21">
        <v>0</v>
      </c>
      <c r="AB29" s="21" t="s">
        <v>60</v>
      </c>
      <c r="AF29" s="21">
        <v>0</v>
      </c>
      <c r="AJ29" s="21">
        <v>0</v>
      </c>
      <c r="AM29" s="21">
        <v>8560.6563932070803</v>
      </c>
      <c r="AN29" s="21">
        <v>7.07858734103917</v>
      </c>
      <c r="AO29" s="21">
        <v>4.9167214746782104</v>
      </c>
      <c r="AP29" s="21">
        <v>10.336258358249101</v>
      </c>
    </row>
    <row r="30" spans="1:42">
      <c r="A30" s="24">
        <v>46</v>
      </c>
      <c r="B30" s="25"/>
      <c r="C30" s="27"/>
      <c r="D30" s="22"/>
      <c r="E30" s="26"/>
      <c r="F30" s="21">
        <v>0</v>
      </c>
      <c r="G30" s="22">
        <v>6.9075896803343397</v>
      </c>
      <c r="H30" s="21">
        <v>4.77003292645096</v>
      </c>
      <c r="I30" s="21">
        <v>11.052143488534901</v>
      </c>
      <c r="J30" s="21">
        <v>0</v>
      </c>
      <c r="K30" s="21">
        <v>4.32415113988929</v>
      </c>
      <c r="L30" s="21">
        <v>4.0545279874833096</v>
      </c>
      <c r="M30" s="21">
        <v>480197.81357600098</v>
      </c>
      <c r="N30" s="21">
        <v>1314844.5229839999</v>
      </c>
      <c r="O30" s="21" t="s">
        <v>13</v>
      </c>
      <c r="P30" s="21">
        <v>10380</v>
      </c>
      <c r="Q30" s="21" t="s">
        <v>56</v>
      </c>
      <c r="R30" s="21" t="s">
        <v>63</v>
      </c>
      <c r="S30" s="21">
        <v>0</v>
      </c>
      <c r="T30" s="21" t="s">
        <v>58</v>
      </c>
      <c r="V30" s="21">
        <v>0</v>
      </c>
      <c r="W30" s="21">
        <v>0</v>
      </c>
      <c r="X30" s="21" t="s">
        <v>59</v>
      </c>
      <c r="Z30" s="21">
        <v>0</v>
      </c>
      <c r="AA30" s="21">
        <v>0</v>
      </c>
      <c r="AB30" s="21" t="s">
        <v>60</v>
      </c>
      <c r="AF30" s="21">
        <v>0</v>
      </c>
      <c r="AJ30" s="21">
        <v>0</v>
      </c>
      <c r="AM30" s="21">
        <v>9311.4210086540606</v>
      </c>
      <c r="AN30" s="21">
        <v>6.9075896803343397</v>
      </c>
      <c r="AO30" s="21">
        <v>4.77003292645096</v>
      </c>
      <c r="AP30" s="21">
        <v>10.2725805578742</v>
      </c>
    </row>
    <row r="31" spans="1:42">
      <c r="A31" s="24">
        <v>47</v>
      </c>
      <c r="B31" s="25">
        <v>15</v>
      </c>
      <c r="C31" s="22">
        <v>15</v>
      </c>
      <c r="D31" s="22"/>
      <c r="E31" s="26"/>
      <c r="F31" s="21">
        <v>0</v>
      </c>
      <c r="G31" s="22">
        <v>6.3539598372735702</v>
      </c>
      <c r="H31" s="21">
        <v>4.4013685601657704</v>
      </c>
      <c r="I31" s="21">
        <v>10.166335739637701</v>
      </c>
      <c r="J31" s="21">
        <v>0</v>
      </c>
      <c r="K31" s="21">
        <v>3.9775788581332598</v>
      </c>
      <c r="L31" s="21">
        <v>3.7411632761409002</v>
      </c>
      <c r="M31" s="21">
        <v>481514.97268800001</v>
      </c>
      <c r="N31" s="21">
        <v>1314129.2917599999</v>
      </c>
      <c r="O31" s="21" t="s">
        <v>13</v>
      </c>
      <c r="P31" s="21">
        <v>10390</v>
      </c>
      <c r="Q31" s="21" t="s">
        <v>56</v>
      </c>
      <c r="R31" s="21" t="s">
        <v>67</v>
      </c>
      <c r="S31" s="21">
        <v>0</v>
      </c>
      <c r="T31" s="21" t="s">
        <v>58</v>
      </c>
      <c r="V31" s="21">
        <v>0</v>
      </c>
      <c r="W31" s="21">
        <v>0</v>
      </c>
      <c r="X31" s="21" t="s">
        <v>59</v>
      </c>
      <c r="Z31" s="21">
        <v>0</v>
      </c>
      <c r="AA31" s="21">
        <v>0</v>
      </c>
      <c r="AB31" s="21" t="s">
        <v>60</v>
      </c>
      <c r="AF31" s="21">
        <v>0</v>
      </c>
      <c r="AJ31" s="21">
        <v>0</v>
      </c>
      <c r="AM31" s="21">
        <v>10033.4288726143</v>
      </c>
      <c r="AN31" s="21">
        <v>6.3539598372735702</v>
      </c>
      <c r="AO31" s="21">
        <v>4.4013685601657704</v>
      </c>
      <c r="AP31" s="21">
        <v>10.265215821574801</v>
      </c>
    </row>
    <row r="32" spans="1:42">
      <c r="A32" s="24">
        <v>48</v>
      </c>
      <c r="B32" s="25"/>
      <c r="C32" s="22"/>
      <c r="D32" s="22"/>
      <c r="E32" s="26"/>
      <c r="F32" s="21">
        <v>0</v>
      </c>
      <c r="G32" s="22">
        <v>7.0874549183378797</v>
      </c>
      <c r="H32" s="21">
        <v>5.2091717958015504</v>
      </c>
      <c r="I32" s="21">
        <v>11.339927869340601</v>
      </c>
      <c r="J32" s="21">
        <v>0</v>
      </c>
      <c r="K32" s="21">
        <v>4.4367467788795096</v>
      </c>
      <c r="L32" s="21">
        <v>4.4277960264313201</v>
      </c>
      <c r="M32" s="21">
        <v>480543.44751199998</v>
      </c>
      <c r="N32" s="21">
        <v>1311667.3067040001</v>
      </c>
      <c r="O32" s="21" t="s">
        <v>13</v>
      </c>
      <c r="P32" s="21">
        <v>10400</v>
      </c>
      <c r="Q32" s="21" t="s">
        <v>56</v>
      </c>
      <c r="R32" s="21" t="s">
        <v>67</v>
      </c>
      <c r="S32" s="21">
        <v>0</v>
      </c>
      <c r="T32" s="21" t="s">
        <v>58</v>
      </c>
      <c r="V32" s="21">
        <v>0</v>
      </c>
      <c r="W32" s="21">
        <v>0</v>
      </c>
      <c r="X32" s="21" t="s">
        <v>59</v>
      </c>
      <c r="Z32" s="21">
        <v>0</v>
      </c>
      <c r="AA32" s="21">
        <v>0</v>
      </c>
      <c r="AB32" s="21" t="s">
        <v>60</v>
      </c>
      <c r="AF32" s="21">
        <v>0</v>
      </c>
      <c r="AJ32" s="21">
        <v>0</v>
      </c>
      <c r="AM32" s="21">
        <v>12005.6553361059</v>
      </c>
      <c r="AN32" s="21">
        <v>7.0874549183378797</v>
      </c>
      <c r="AO32" s="21">
        <v>5.2091717958015504</v>
      </c>
      <c r="AP32" s="21">
        <v>10.1949215268552</v>
      </c>
    </row>
    <row r="33" spans="1:42">
      <c r="A33" s="24">
        <v>49</v>
      </c>
      <c r="B33" s="25"/>
      <c r="C33" s="27"/>
      <c r="D33" s="22"/>
      <c r="E33" s="26"/>
      <c r="F33" s="21">
        <v>0</v>
      </c>
      <c r="G33" s="22">
        <v>6.0662847823704098</v>
      </c>
      <c r="H33" s="21">
        <v>5.14777485293037</v>
      </c>
      <c r="I33" s="21">
        <v>9.7060556517926493</v>
      </c>
      <c r="J33" s="21">
        <v>0</v>
      </c>
      <c r="K33" s="21">
        <v>3.7974942737638702</v>
      </c>
      <c r="L33" s="21">
        <v>4.3756086249908099</v>
      </c>
      <c r="M33" s="21">
        <v>482144.31842400099</v>
      </c>
      <c r="N33" s="21">
        <v>1311657.273184</v>
      </c>
      <c r="O33" s="21" t="s">
        <v>13</v>
      </c>
      <c r="P33" s="21">
        <v>10410</v>
      </c>
      <c r="Q33" s="21" t="s">
        <v>56</v>
      </c>
      <c r="R33" s="21" t="s">
        <v>62</v>
      </c>
      <c r="S33" s="21">
        <v>0</v>
      </c>
      <c r="T33" s="21" t="s">
        <v>58</v>
      </c>
      <c r="V33" s="21">
        <v>0</v>
      </c>
      <c r="W33" s="21">
        <v>0</v>
      </c>
      <c r="X33" s="21" t="s">
        <v>59</v>
      </c>
      <c r="Z33" s="21">
        <v>0</v>
      </c>
      <c r="AA33" s="21">
        <v>0</v>
      </c>
      <c r="AB33" s="21" t="s">
        <v>60</v>
      </c>
      <c r="AF33" s="21">
        <v>0</v>
      </c>
      <c r="AJ33" s="21">
        <v>0</v>
      </c>
      <c r="AM33" s="21">
        <v>9748.0514704466805</v>
      </c>
      <c r="AN33" s="21">
        <v>6.0662847823704098</v>
      </c>
      <c r="AO33" s="21">
        <v>5.14777485293037</v>
      </c>
      <c r="AP33" s="21">
        <v>10.2757622578011</v>
      </c>
    </row>
    <row r="34" spans="1:42">
      <c r="A34" s="24">
        <v>50</v>
      </c>
      <c r="B34" s="25">
        <v>16</v>
      </c>
      <c r="C34" s="22">
        <v>16</v>
      </c>
      <c r="D34" s="22"/>
      <c r="E34" s="26"/>
      <c r="F34" s="21">
        <v>0</v>
      </c>
      <c r="G34" s="22">
        <v>5.9029231561498996</v>
      </c>
      <c r="H34" s="21">
        <v>5.0982333364782599</v>
      </c>
      <c r="I34" s="21">
        <v>9.4446770498398394</v>
      </c>
      <c r="J34" s="21">
        <v>0</v>
      </c>
      <c r="K34" s="21">
        <v>3.69522989574984</v>
      </c>
      <c r="L34" s="21">
        <v>4.33349833600652</v>
      </c>
      <c r="M34" s="21">
        <v>482773.86030400102</v>
      </c>
      <c r="N34" s="21">
        <v>1311117.209704</v>
      </c>
      <c r="O34" s="21" t="s">
        <v>13</v>
      </c>
      <c r="P34" s="21">
        <v>10470</v>
      </c>
      <c r="Q34" s="21" t="s">
        <v>56</v>
      </c>
      <c r="R34" s="21" t="s">
        <v>66</v>
      </c>
      <c r="S34" s="21">
        <v>0</v>
      </c>
      <c r="T34" s="21" t="s">
        <v>58</v>
      </c>
      <c r="V34" s="21">
        <v>0</v>
      </c>
      <c r="W34" s="21">
        <v>0</v>
      </c>
      <c r="X34" s="21" t="s">
        <v>59</v>
      </c>
      <c r="Z34" s="21">
        <v>0</v>
      </c>
      <c r="AA34" s="21">
        <v>0</v>
      </c>
      <c r="AB34" s="21" t="s">
        <v>60</v>
      </c>
      <c r="AF34" s="21">
        <v>0</v>
      </c>
      <c r="AJ34" s="21">
        <v>0</v>
      </c>
      <c r="AM34" s="21">
        <v>9584.6580142926596</v>
      </c>
      <c r="AN34" s="21">
        <v>5.9029231561498996</v>
      </c>
      <c r="AO34" s="21">
        <v>5.0982333364782599</v>
      </c>
      <c r="AP34" s="21">
        <v>10.2748285689393</v>
      </c>
    </row>
    <row r="35" spans="1:42">
      <c r="A35" s="24">
        <v>51</v>
      </c>
      <c r="B35" s="25"/>
      <c r="C35" s="27"/>
      <c r="D35" s="22"/>
      <c r="E35" s="26"/>
      <c r="F35" s="21">
        <v>0</v>
      </c>
      <c r="G35" s="22">
        <v>5.78797708047684</v>
      </c>
      <c r="H35" s="21">
        <v>5.0271570551105604</v>
      </c>
      <c r="I35" s="21">
        <v>9.2607633287629501</v>
      </c>
      <c r="J35" s="21">
        <v>0</v>
      </c>
      <c r="K35" s="21">
        <v>3.6232736523784999</v>
      </c>
      <c r="L35" s="21">
        <v>4.2730834968439702</v>
      </c>
      <c r="M35" s="21">
        <v>483965.31866400299</v>
      </c>
      <c r="N35" s="21">
        <v>1310800.981624</v>
      </c>
      <c r="O35" s="21" t="s">
        <v>13</v>
      </c>
      <c r="P35" s="21">
        <v>10500</v>
      </c>
      <c r="Q35" s="21" t="s">
        <v>56</v>
      </c>
      <c r="R35" s="21" t="s">
        <v>57</v>
      </c>
      <c r="S35" s="21">
        <v>0</v>
      </c>
      <c r="T35" s="21" t="s">
        <v>58</v>
      </c>
      <c r="V35" s="21">
        <v>0</v>
      </c>
      <c r="W35" s="21">
        <v>0</v>
      </c>
      <c r="X35" s="21" t="s">
        <v>59</v>
      </c>
      <c r="Z35" s="21">
        <v>0</v>
      </c>
      <c r="AA35" s="21">
        <v>0</v>
      </c>
      <c r="AB35" s="21" t="s">
        <v>60</v>
      </c>
      <c r="AF35" s="21">
        <v>0</v>
      </c>
      <c r="AJ35" s="21">
        <v>0</v>
      </c>
      <c r="AM35" s="21">
        <v>9730.0961912720195</v>
      </c>
      <c r="AN35" s="21">
        <v>5.78797708047684</v>
      </c>
      <c r="AO35" s="21">
        <v>5.0271570551105604</v>
      </c>
      <c r="AP35" s="21">
        <v>10.298379021064999</v>
      </c>
    </row>
    <row r="36" spans="1:42">
      <c r="A36" s="24">
        <v>52</v>
      </c>
      <c r="B36" s="25"/>
      <c r="C36" s="22"/>
      <c r="D36" s="22"/>
      <c r="E36" s="26"/>
      <c r="F36" s="21">
        <v>0</v>
      </c>
      <c r="G36" s="22">
        <v>5.2050071151134301</v>
      </c>
      <c r="H36" s="21">
        <v>4.8310475338217396</v>
      </c>
      <c r="I36" s="21">
        <v>8.3280113841815009</v>
      </c>
      <c r="J36" s="21">
        <v>0</v>
      </c>
      <c r="K36" s="21">
        <v>3.2583344540610102</v>
      </c>
      <c r="L36" s="21">
        <v>4.1063904037484802</v>
      </c>
      <c r="M36" s="21">
        <v>484498.11333600001</v>
      </c>
      <c r="N36" s="21">
        <v>1310140.6946640001</v>
      </c>
      <c r="O36" s="21" t="s">
        <v>13</v>
      </c>
      <c r="P36" s="21">
        <v>10510</v>
      </c>
      <c r="Q36" s="21" t="s">
        <v>56</v>
      </c>
      <c r="R36" s="21" t="s">
        <v>66</v>
      </c>
      <c r="S36" s="21">
        <v>0</v>
      </c>
      <c r="T36" s="21" t="s">
        <v>58</v>
      </c>
      <c r="V36" s="21">
        <v>0</v>
      </c>
      <c r="W36" s="21">
        <v>0</v>
      </c>
      <c r="X36" s="21" t="s">
        <v>59</v>
      </c>
      <c r="Z36" s="21">
        <v>0</v>
      </c>
      <c r="AA36" s="21">
        <v>0</v>
      </c>
      <c r="AB36" s="21" t="s">
        <v>60</v>
      </c>
      <c r="AF36" s="21">
        <v>0</v>
      </c>
      <c r="AJ36" s="21">
        <v>0</v>
      </c>
      <c r="AM36" s="21">
        <v>8627.7929038369093</v>
      </c>
      <c r="AN36" s="21">
        <v>5.2050071151134301</v>
      </c>
      <c r="AO36" s="21">
        <v>4.8310475338217396</v>
      </c>
      <c r="AP36" s="21">
        <v>10.498103437627799</v>
      </c>
    </row>
    <row r="37" spans="1:42">
      <c r="A37" s="24">
        <v>53</v>
      </c>
      <c r="B37" s="25"/>
      <c r="C37" s="27"/>
      <c r="D37" s="22"/>
      <c r="E37" s="26"/>
      <c r="F37" s="21">
        <v>0</v>
      </c>
      <c r="G37" s="22">
        <v>4.9696286051612004</v>
      </c>
      <c r="H37" s="21">
        <v>4.9282792530289701</v>
      </c>
      <c r="I37" s="21">
        <v>7.9514057682579198</v>
      </c>
      <c r="J37" s="21">
        <v>0</v>
      </c>
      <c r="K37" s="21">
        <v>3.1109875068309099</v>
      </c>
      <c r="L37" s="21">
        <v>4.18903736507463</v>
      </c>
      <c r="M37" s="21">
        <v>485460.732328001</v>
      </c>
      <c r="N37" s="21">
        <v>1309907.736272</v>
      </c>
      <c r="O37" s="21" t="s">
        <v>13</v>
      </c>
      <c r="P37" s="21">
        <v>10520</v>
      </c>
      <c r="Q37" s="21" t="s">
        <v>56</v>
      </c>
      <c r="R37" s="21" t="s">
        <v>70</v>
      </c>
      <c r="S37" s="21">
        <v>0</v>
      </c>
      <c r="T37" s="21" t="s">
        <v>58</v>
      </c>
      <c r="V37" s="21">
        <v>0</v>
      </c>
      <c r="W37" s="21">
        <v>0</v>
      </c>
      <c r="X37" s="21" t="s">
        <v>59</v>
      </c>
      <c r="Z37" s="21">
        <v>0</v>
      </c>
      <c r="AA37" s="21">
        <v>0</v>
      </c>
      <c r="AB37" s="21" t="s">
        <v>60</v>
      </c>
      <c r="AF37" s="21">
        <v>0</v>
      </c>
      <c r="AJ37" s="21">
        <v>0</v>
      </c>
      <c r="AM37" s="21">
        <v>8694.3199900832897</v>
      </c>
      <c r="AN37" s="21">
        <v>4.9696286051612004</v>
      </c>
      <c r="AO37" s="21">
        <v>4.9282792530289701</v>
      </c>
      <c r="AP37" s="21">
        <v>10.5054522069962</v>
      </c>
    </row>
    <row r="38" spans="1:42">
      <c r="A38" s="24">
        <v>54</v>
      </c>
      <c r="B38" s="25">
        <v>17</v>
      </c>
      <c r="C38" s="22">
        <v>17</v>
      </c>
      <c r="D38" s="22"/>
      <c r="E38" s="26"/>
      <c r="F38" s="21">
        <v>0</v>
      </c>
      <c r="G38" s="22">
        <v>5.82362777799068</v>
      </c>
      <c r="H38" s="21">
        <v>4.9890525187649404</v>
      </c>
      <c r="I38" s="21">
        <v>9.3178044447851001</v>
      </c>
      <c r="J38" s="21">
        <v>0</v>
      </c>
      <c r="K38" s="21">
        <v>3.6455909890221698</v>
      </c>
      <c r="L38" s="21">
        <v>4.2406946409502</v>
      </c>
      <c r="M38" s="21">
        <v>483803.38998400001</v>
      </c>
      <c r="N38" s="21">
        <v>1308993.468416</v>
      </c>
      <c r="O38" s="21" t="s">
        <v>13</v>
      </c>
      <c r="P38" s="21">
        <v>10530</v>
      </c>
      <c r="Q38" s="21" t="s">
        <v>56</v>
      </c>
      <c r="R38" s="21" t="s">
        <v>62</v>
      </c>
      <c r="S38" s="21">
        <v>0</v>
      </c>
      <c r="T38" s="21" t="s">
        <v>58</v>
      </c>
      <c r="V38" s="21">
        <v>0</v>
      </c>
      <c r="W38" s="21">
        <v>0</v>
      </c>
      <c r="X38" s="21" t="s">
        <v>59</v>
      </c>
      <c r="Z38" s="21">
        <v>0</v>
      </c>
      <c r="AA38" s="21">
        <v>0</v>
      </c>
      <c r="AB38" s="21" t="s">
        <v>60</v>
      </c>
      <c r="AF38" s="21">
        <v>0</v>
      </c>
      <c r="AJ38" s="21">
        <v>0</v>
      </c>
      <c r="AM38" s="21">
        <v>9757.7696765511701</v>
      </c>
      <c r="AN38" s="21">
        <v>5.82362777799068</v>
      </c>
      <c r="AO38" s="21">
        <v>4.9890525187649404</v>
      </c>
      <c r="AP38" s="21">
        <v>10.3306290847339</v>
      </c>
    </row>
    <row r="39" spans="1:42">
      <c r="A39" s="24">
        <v>56</v>
      </c>
      <c r="B39" s="25"/>
      <c r="C39" s="22"/>
      <c r="D39" s="22"/>
      <c r="E39" s="26"/>
      <c r="F39" s="21">
        <v>0</v>
      </c>
      <c r="G39" s="22">
        <v>5.8342333108768596</v>
      </c>
      <c r="H39" s="21">
        <v>5.0799999237060502</v>
      </c>
      <c r="I39" s="21">
        <v>9.3347732974029896</v>
      </c>
      <c r="J39" s="21">
        <v>0</v>
      </c>
      <c r="K39" s="21">
        <v>3.6522300526089202</v>
      </c>
      <c r="L39" s="21">
        <v>4.3179999351501399</v>
      </c>
      <c r="M39" s="21">
        <v>483866.30563200201</v>
      </c>
      <c r="N39" s="21">
        <v>1308303.925824</v>
      </c>
      <c r="O39" s="21" t="s">
        <v>13</v>
      </c>
      <c r="P39" s="21">
        <v>10540</v>
      </c>
      <c r="Q39" s="21" t="s">
        <v>56</v>
      </c>
      <c r="R39" s="21" t="s">
        <v>57</v>
      </c>
      <c r="S39" s="21">
        <v>0</v>
      </c>
      <c r="T39" s="21" t="s">
        <v>58</v>
      </c>
      <c r="V39" s="21">
        <v>0</v>
      </c>
      <c r="W39" s="21">
        <v>0</v>
      </c>
      <c r="X39" s="21" t="s">
        <v>59</v>
      </c>
      <c r="Z39" s="21">
        <v>0</v>
      </c>
      <c r="AA39" s="21">
        <v>0</v>
      </c>
      <c r="AB39" s="21" t="s">
        <v>60</v>
      </c>
      <c r="AF39" s="21">
        <v>0</v>
      </c>
      <c r="AJ39" s="21">
        <v>0</v>
      </c>
      <c r="AM39" s="21">
        <v>9718.5034121135595</v>
      </c>
      <c r="AN39" s="21">
        <v>5.8342333108768596</v>
      </c>
      <c r="AO39" s="21">
        <v>5.0799999237060502</v>
      </c>
      <c r="AP39" s="21">
        <v>10.2977833135518</v>
      </c>
    </row>
    <row r="40" spans="1:42">
      <c r="A40" s="24">
        <v>58</v>
      </c>
      <c r="B40" s="25"/>
      <c r="C40" s="27"/>
      <c r="D40" s="22"/>
      <c r="E40" s="26"/>
      <c r="F40" s="21">
        <v>0</v>
      </c>
      <c r="G40" s="22">
        <v>6.1907205573560304</v>
      </c>
      <c r="H40" s="21">
        <v>5.1016393545266503</v>
      </c>
      <c r="I40" s="21">
        <v>9.9051528917696494</v>
      </c>
      <c r="J40" s="21">
        <v>0</v>
      </c>
      <c r="K40" s="21">
        <v>3.8753910689048698</v>
      </c>
      <c r="L40" s="21">
        <v>4.3363934513476501</v>
      </c>
      <c r="M40" s="21">
        <v>483893.05600000097</v>
      </c>
      <c r="N40" s="21">
        <v>1307638.1406</v>
      </c>
      <c r="O40" s="21" t="s">
        <v>13</v>
      </c>
      <c r="P40" s="21">
        <v>10550</v>
      </c>
      <c r="Q40" s="21" t="s">
        <v>56</v>
      </c>
      <c r="R40" s="21" t="s">
        <v>68</v>
      </c>
      <c r="S40" s="21">
        <v>0</v>
      </c>
      <c r="T40" s="21" t="s">
        <v>58</v>
      </c>
      <c r="U40" s="21" t="s">
        <v>71</v>
      </c>
      <c r="V40" s="21">
        <v>0</v>
      </c>
      <c r="W40" s="21">
        <v>0</v>
      </c>
      <c r="X40" s="21" t="s">
        <v>59</v>
      </c>
      <c r="Z40" s="21">
        <v>0</v>
      </c>
      <c r="AA40" s="21">
        <v>0</v>
      </c>
      <c r="AB40" s="21" t="s">
        <v>60</v>
      </c>
      <c r="AC40" s="21" t="s">
        <v>71</v>
      </c>
      <c r="AF40" s="21">
        <v>0</v>
      </c>
      <c r="AJ40" s="21">
        <v>0</v>
      </c>
      <c r="AM40" s="21">
        <v>9594.7142646162101</v>
      </c>
      <c r="AN40" s="21">
        <v>6.1907205573560304</v>
      </c>
      <c r="AO40" s="21">
        <v>5.1016393545266503</v>
      </c>
      <c r="AP40" s="21">
        <v>10.261762319904401</v>
      </c>
    </row>
    <row r="41" spans="1:42">
      <c r="A41" s="24">
        <v>59</v>
      </c>
      <c r="B41" s="25">
        <v>18</v>
      </c>
      <c r="C41" s="22">
        <v>18</v>
      </c>
      <c r="D41" s="22"/>
      <c r="E41" s="26"/>
      <c r="F41" s="21">
        <v>0</v>
      </c>
      <c r="G41" s="22">
        <v>6.3685486051910498</v>
      </c>
      <c r="H41" s="21">
        <v>5.0654905266241101</v>
      </c>
      <c r="I41" s="21">
        <v>10.1896777683056</v>
      </c>
      <c r="J41" s="21">
        <v>0</v>
      </c>
      <c r="K41" s="21">
        <v>3.98671142684959</v>
      </c>
      <c r="L41" s="21">
        <v>4.3056669476304998</v>
      </c>
      <c r="M41" s="21">
        <v>484761.60951200098</v>
      </c>
      <c r="N41" s="21">
        <v>1306930.271008</v>
      </c>
      <c r="O41" s="21" t="s">
        <v>13</v>
      </c>
      <c r="P41" s="21">
        <v>10560</v>
      </c>
      <c r="Q41" s="21" t="s">
        <v>56</v>
      </c>
      <c r="R41" s="21" t="s">
        <v>69</v>
      </c>
      <c r="S41" s="21">
        <v>0</v>
      </c>
      <c r="T41" s="21" t="s">
        <v>58</v>
      </c>
      <c r="V41" s="21">
        <v>0</v>
      </c>
      <c r="W41" s="21">
        <v>0</v>
      </c>
      <c r="X41" s="21" t="s">
        <v>59</v>
      </c>
      <c r="Z41" s="21">
        <v>0</v>
      </c>
      <c r="AA41" s="21">
        <v>0</v>
      </c>
      <c r="AB41" s="21" t="s">
        <v>60</v>
      </c>
      <c r="AF41" s="21">
        <v>0</v>
      </c>
      <c r="AJ41" s="21">
        <v>0</v>
      </c>
      <c r="AM41" s="21">
        <v>8432.7657357418793</v>
      </c>
      <c r="AN41" s="21">
        <v>6.3685486051910498</v>
      </c>
      <c r="AO41" s="21">
        <v>5.0654905266241101</v>
      </c>
      <c r="AP41" s="21">
        <v>10.2409854658514</v>
      </c>
    </row>
    <row r="42" spans="1:42">
      <c r="A42" s="24">
        <v>60</v>
      </c>
      <c r="B42" s="25"/>
      <c r="C42" s="22"/>
      <c r="D42" s="22"/>
      <c r="E42" s="26"/>
      <c r="F42" s="21">
        <v>0</v>
      </c>
      <c r="G42" s="22">
        <v>6.4464667290837596</v>
      </c>
      <c r="H42" s="21">
        <v>5.0517872813850104</v>
      </c>
      <c r="I42" s="21">
        <v>10.314346766533999</v>
      </c>
      <c r="J42" s="21">
        <v>0</v>
      </c>
      <c r="K42" s="21">
        <v>4.0354881724064304</v>
      </c>
      <c r="L42" s="21">
        <v>4.2940191891772601</v>
      </c>
      <c r="M42" s="21">
        <v>484759.23446399998</v>
      </c>
      <c r="N42" s="21">
        <v>1306329.956552</v>
      </c>
      <c r="O42" s="21" t="s">
        <v>13</v>
      </c>
      <c r="P42" s="21">
        <v>10590</v>
      </c>
      <c r="Q42" s="21" t="s">
        <v>56</v>
      </c>
      <c r="R42" s="21" t="s">
        <v>69</v>
      </c>
      <c r="S42" s="21">
        <v>0</v>
      </c>
      <c r="T42" s="21" t="s">
        <v>58</v>
      </c>
      <c r="V42" s="21">
        <v>0</v>
      </c>
      <c r="W42" s="21">
        <v>0</v>
      </c>
      <c r="X42" s="21" t="s">
        <v>59</v>
      </c>
      <c r="Z42" s="21">
        <v>0</v>
      </c>
      <c r="AA42" s="21">
        <v>0</v>
      </c>
      <c r="AB42" s="21" t="s">
        <v>60</v>
      </c>
      <c r="AF42" s="21">
        <v>0</v>
      </c>
      <c r="AJ42" s="21">
        <v>0</v>
      </c>
      <c r="AM42" s="21">
        <v>8021.8331921101999</v>
      </c>
      <c r="AN42" s="21">
        <v>6.4464667290837596</v>
      </c>
      <c r="AO42" s="21">
        <v>5.0517872813850104</v>
      </c>
      <c r="AP42" s="21">
        <v>10.2269313624174</v>
      </c>
    </row>
    <row r="43" spans="1:42">
      <c r="A43" s="24">
        <v>61</v>
      </c>
      <c r="B43" s="25">
        <v>19</v>
      </c>
      <c r="C43" s="22">
        <v>19</v>
      </c>
      <c r="D43" s="22"/>
      <c r="E43" s="26"/>
      <c r="F43" s="21">
        <v>0</v>
      </c>
      <c r="G43" s="22">
        <v>6.2840526506942904</v>
      </c>
      <c r="H43" s="21">
        <v>5.07184215105754</v>
      </c>
      <c r="I43" s="21">
        <v>10.054484241110799</v>
      </c>
      <c r="J43" s="21">
        <v>0</v>
      </c>
      <c r="K43" s="21">
        <v>3.9338169593346199</v>
      </c>
      <c r="L43" s="21">
        <v>4.3110658283988998</v>
      </c>
      <c r="M43" s="21">
        <v>485083.80063199898</v>
      </c>
      <c r="N43" s="21">
        <v>1305520.6946159999</v>
      </c>
      <c r="O43" s="21" t="s">
        <v>13</v>
      </c>
      <c r="P43" s="21">
        <v>10600</v>
      </c>
      <c r="Q43" s="21" t="s">
        <v>56</v>
      </c>
      <c r="R43" s="21" t="s">
        <v>72</v>
      </c>
      <c r="S43" s="21">
        <v>0</v>
      </c>
      <c r="T43" s="21" t="s">
        <v>58</v>
      </c>
      <c r="V43" s="21">
        <v>0</v>
      </c>
      <c r="W43" s="21">
        <v>0</v>
      </c>
      <c r="X43" s="21" t="s">
        <v>59</v>
      </c>
      <c r="Z43" s="21">
        <v>0</v>
      </c>
      <c r="AA43" s="21">
        <v>0</v>
      </c>
      <c r="AB43" s="21" t="s">
        <v>60</v>
      </c>
      <c r="AF43" s="21">
        <v>0</v>
      </c>
      <c r="AJ43" s="21">
        <v>0</v>
      </c>
      <c r="AM43" s="21">
        <v>7723.7689544058503</v>
      </c>
      <c r="AN43" s="21">
        <v>6.2840526506942904</v>
      </c>
      <c r="AO43" s="21">
        <v>5.07184215105754</v>
      </c>
      <c r="AP43" s="21">
        <v>10.2086644430726</v>
      </c>
    </row>
    <row r="44" spans="1:42">
      <c r="A44" s="24">
        <v>62</v>
      </c>
      <c r="B44" s="25"/>
      <c r="C44" s="27"/>
      <c r="D44" s="22"/>
      <c r="E44" s="26"/>
      <c r="F44" s="21">
        <v>0</v>
      </c>
      <c r="G44" s="22">
        <v>7.37988172469045</v>
      </c>
      <c r="H44" s="21">
        <v>5.1723566028368797</v>
      </c>
      <c r="I44" s="21">
        <v>11.807810759504701</v>
      </c>
      <c r="J44" s="21">
        <v>0</v>
      </c>
      <c r="K44" s="21">
        <v>4.6198059596562198</v>
      </c>
      <c r="L44" s="21">
        <v>4.3965031124113496</v>
      </c>
      <c r="M44" s="21">
        <v>483382.362624</v>
      </c>
      <c r="N44" s="21">
        <v>1304775.608176</v>
      </c>
      <c r="O44" s="21" t="s">
        <v>13</v>
      </c>
      <c r="P44" s="21">
        <v>10610</v>
      </c>
      <c r="Q44" s="21" t="s">
        <v>56</v>
      </c>
      <c r="R44" s="21" t="s">
        <v>63</v>
      </c>
      <c r="S44" s="21">
        <v>0</v>
      </c>
      <c r="T44" s="21" t="s">
        <v>58</v>
      </c>
      <c r="V44" s="21">
        <v>0</v>
      </c>
      <c r="W44" s="21">
        <v>0</v>
      </c>
      <c r="X44" s="21" t="s">
        <v>59</v>
      </c>
      <c r="Z44" s="21">
        <v>0</v>
      </c>
      <c r="AA44" s="21">
        <v>0</v>
      </c>
      <c r="AB44" s="21" t="s">
        <v>60</v>
      </c>
      <c r="AF44" s="21">
        <v>0</v>
      </c>
      <c r="AJ44" s="21">
        <v>0</v>
      </c>
      <c r="AM44" s="21">
        <v>9394.8681885017104</v>
      </c>
      <c r="AN44" s="21">
        <v>7.37988172469045</v>
      </c>
      <c r="AO44" s="21">
        <v>5.1723566028368797</v>
      </c>
      <c r="AP44" s="21">
        <v>10.111156919331</v>
      </c>
    </row>
    <row r="45" spans="1:42">
      <c r="A45" s="24">
        <v>63</v>
      </c>
      <c r="B45" s="25">
        <v>20</v>
      </c>
      <c r="C45" s="22">
        <v>20</v>
      </c>
      <c r="D45" s="22"/>
      <c r="E45" s="26"/>
      <c r="F45" s="21">
        <v>0</v>
      </c>
      <c r="G45" s="22">
        <v>7.5933338879847803</v>
      </c>
      <c r="H45" s="21">
        <v>5.1923949892511603</v>
      </c>
      <c r="I45" s="21">
        <v>12.1493342207756</v>
      </c>
      <c r="J45" s="21">
        <v>0</v>
      </c>
      <c r="K45" s="21">
        <v>4.7534270138784702</v>
      </c>
      <c r="L45" s="21">
        <v>4.4135357408634803</v>
      </c>
      <c r="M45" s="21">
        <v>483614.18416799902</v>
      </c>
      <c r="N45" s="21">
        <v>1303864.5235599999</v>
      </c>
      <c r="O45" s="21" t="s">
        <v>13</v>
      </c>
      <c r="P45" s="21">
        <v>10620</v>
      </c>
      <c r="Q45" s="21" t="s">
        <v>56</v>
      </c>
      <c r="R45" s="21" t="s">
        <v>73</v>
      </c>
      <c r="S45" s="21">
        <v>0</v>
      </c>
      <c r="T45" s="21" t="s">
        <v>58</v>
      </c>
      <c r="V45" s="21">
        <v>0</v>
      </c>
      <c r="W45" s="21">
        <v>0</v>
      </c>
      <c r="X45" s="21" t="s">
        <v>59</v>
      </c>
      <c r="Z45" s="21">
        <v>0</v>
      </c>
      <c r="AA45" s="21">
        <v>0</v>
      </c>
      <c r="AB45" s="21" t="s">
        <v>60</v>
      </c>
      <c r="AF45" s="21">
        <v>0</v>
      </c>
      <c r="AJ45" s="21">
        <v>0</v>
      </c>
      <c r="AM45" s="21">
        <v>9172.4780675571801</v>
      </c>
      <c r="AN45" s="21">
        <v>7.5933338879847803</v>
      </c>
      <c r="AO45" s="21">
        <v>5.1923949892511603</v>
      </c>
      <c r="AP45" s="21">
        <v>10.066589356583</v>
      </c>
    </row>
    <row r="46" spans="1:42">
      <c r="A46" s="24">
        <v>64</v>
      </c>
      <c r="B46" s="25"/>
      <c r="C46" s="22"/>
      <c r="D46" s="22"/>
      <c r="E46" s="26"/>
      <c r="F46" s="21">
        <v>0</v>
      </c>
      <c r="G46" s="22">
        <v>6.6191208728709903</v>
      </c>
      <c r="H46" s="21">
        <v>5.1564037545195802</v>
      </c>
      <c r="I46" s="21">
        <v>10.5905933965935</v>
      </c>
      <c r="J46" s="21">
        <v>0</v>
      </c>
      <c r="K46" s="21">
        <v>4.1435696664172399</v>
      </c>
      <c r="L46" s="21">
        <v>4.3829431913416403</v>
      </c>
      <c r="M46" s="21">
        <v>484560.93222400098</v>
      </c>
      <c r="N46" s="21">
        <v>1302378.849528</v>
      </c>
      <c r="O46" s="21" t="s">
        <v>13</v>
      </c>
      <c r="P46" s="21">
        <v>10630</v>
      </c>
      <c r="Q46" s="21" t="s">
        <v>56</v>
      </c>
      <c r="R46" s="21" t="s">
        <v>68</v>
      </c>
      <c r="S46" s="21">
        <v>0</v>
      </c>
      <c r="T46" s="21" t="s">
        <v>58</v>
      </c>
      <c r="V46" s="21">
        <v>0</v>
      </c>
      <c r="W46" s="21">
        <v>0</v>
      </c>
      <c r="X46" s="21" t="s">
        <v>59</v>
      </c>
      <c r="Z46" s="21">
        <v>0</v>
      </c>
      <c r="AA46" s="21">
        <v>0</v>
      </c>
      <c r="AB46" s="21" t="s">
        <v>60</v>
      </c>
      <c r="AF46" s="21">
        <v>0</v>
      </c>
      <c r="AJ46" s="21">
        <v>0</v>
      </c>
      <c r="AM46" s="21">
        <v>8155.3903177525799</v>
      </c>
      <c r="AN46" s="21">
        <v>6.6191208728709903</v>
      </c>
      <c r="AO46" s="21">
        <v>5.1564037545195802</v>
      </c>
      <c r="AP46" s="21">
        <v>10.0709473363166</v>
      </c>
    </row>
    <row r="47" spans="1:42">
      <c r="A47" s="24">
        <v>65</v>
      </c>
      <c r="B47" s="25">
        <v>21</v>
      </c>
      <c r="C47" s="27">
        <v>21</v>
      </c>
      <c r="D47" s="22"/>
      <c r="E47" s="26"/>
      <c r="F47" s="21">
        <v>0</v>
      </c>
      <c r="G47" s="22">
        <v>7.0434513798293601</v>
      </c>
      <c r="H47" s="21">
        <v>5.1203329836735403</v>
      </c>
      <c r="I47" s="21">
        <v>11.269522207726901</v>
      </c>
      <c r="J47" s="21">
        <v>0</v>
      </c>
      <c r="K47" s="21">
        <v>4.4092005637731804</v>
      </c>
      <c r="L47" s="21">
        <v>4.3522830361225102</v>
      </c>
      <c r="M47" s="21">
        <v>484410.62884800101</v>
      </c>
      <c r="N47" s="21">
        <v>1301383.9044959999</v>
      </c>
      <c r="O47" s="21" t="s">
        <v>13</v>
      </c>
      <c r="P47" s="21">
        <v>10640</v>
      </c>
      <c r="Q47" s="21" t="s">
        <v>56</v>
      </c>
      <c r="R47" s="21" t="s">
        <v>66</v>
      </c>
      <c r="S47" s="21">
        <v>0</v>
      </c>
      <c r="T47" s="21" t="s">
        <v>58</v>
      </c>
      <c r="V47" s="21">
        <v>0</v>
      </c>
      <c r="W47" s="21">
        <v>0</v>
      </c>
      <c r="X47" s="21" t="s">
        <v>59</v>
      </c>
      <c r="Z47" s="21">
        <v>0</v>
      </c>
      <c r="AA47" s="21">
        <v>0</v>
      </c>
      <c r="AB47" s="21" t="s">
        <v>60</v>
      </c>
      <c r="AF47" s="21">
        <v>0</v>
      </c>
      <c r="AJ47" s="21">
        <v>0</v>
      </c>
      <c r="AM47" s="21">
        <v>8271.5118691650896</v>
      </c>
      <c r="AN47" s="21">
        <v>7.0434513798293601</v>
      </c>
      <c r="AO47" s="21">
        <v>5.1203329836735403</v>
      </c>
      <c r="AP47" s="21">
        <v>10.0264026170273</v>
      </c>
    </row>
    <row r="48" spans="1:42">
      <c r="A48" s="24">
        <v>66</v>
      </c>
      <c r="B48" s="25"/>
      <c r="C48" s="22"/>
      <c r="D48" s="22"/>
      <c r="E48" s="26"/>
      <c r="F48" s="21">
        <v>0</v>
      </c>
      <c r="G48" s="22">
        <v>6.8889695401866202</v>
      </c>
      <c r="H48" s="21">
        <v>5.3352067300772301</v>
      </c>
      <c r="I48" s="21">
        <v>11.022351264298599</v>
      </c>
      <c r="J48" s="21">
        <v>0</v>
      </c>
      <c r="K48" s="21">
        <v>4.31249493215683</v>
      </c>
      <c r="L48" s="21">
        <v>4.5349257205656404</v>
      </c>
      <c r="M48" s="21">
        <v>484403.72248000198</v>
      </c>
      <c r="N48" s="21">
        <v>1300168.0462160001</v>
      </c>
      <c r="O48" s="21" t="s">
        <v>13</v>
      </c>
      <c r="P48" s="21">
        <v>10650</v>
      </c>
      <c r="Q48" s="21" t="s">
        <v>56</v>
      </c>
      <c r="R48" s="21" t="s">
        <v>63</v>
      </c>
      <c r="S48" s="21">
        <v>0</v>
      </c>
      <c r="T48" s="21" t="s">
        <v>58</v>
      </c>
      <c r="V48" s="21">
        <v>0</v>
      </c>
      <c r="W48" s="21">
        <v>0</v>
      </c>
      <c r="X48" s="21" t="s">
        <v>59</v>
      </c>
      <c r="Z48" s="21">
        <v>0</v>
      </c>
      <c r="AA48" s="21">
        <v>0</v>
      </c>
      <c r="AB48" s="21" t="s">
        <v>60</v>
      </c>
      <c r="AF48" s="21">
        <v>0</v>
      </c>
      <c r="AJ48" s="21">
        <v>0</v>
      </c>
      <c r="AM48" s="21">
        <v>8299.8396678141798</v>
      </c>
      <c r="AN48" s="21">
        <v>6.8889695401866202</v>
      </c>
      <c r="AO48" s="21">
        <v>5.3352067300772301</v>
      </c>
      <c r="AP48" s="21">
        <v>9.9850343754708799</v>
      </c>
    </row>
    <row r="49" spans="1:42">
      <c r="A49" s="24">
        <v>67</v>
      </c>
      <c r="B49" s="25">
        <v>22</v>
      </c>
      <c r="C49" s="27">
        <v>22</v>
      </c>
      <c r="D49" s="22"/>
      <c r="E49" s="26"/>
      <c r="F49" s="21">
        <v>0</v>
      </c>
      <c r="G49" s="22">
        <v>5.7484981658529302</v>
      </c>
      <c r="H49" s="21">
        <v>5.4714417555073203</v>
      </c>
      <c r="I49" s="21">
        <v>9.1975970653646897</v>
      </c>
      <c r="J49" s="21">
        <v>0</v>
      </c>
      <c r="K49" s="21">
        <v>3.5985598518239299</v>
      </c>
      <c r="L49" s="21">
        <v>4.6507254921812198</v>
      </c>
      <c r="M49" s="21">
        <v>484643.35140800098</v>
      </c>
      <c r="N49" s="21">
        <v>1298789.849584</v>
      </c>
      <c r="O49" s="21" t="s">
        <v>13</v>
      </c>
      <c r="P49" s="21">
        <v>10700</v>
      </c>
      <c r="Q49" s="21" t="s">
        <v>56</v>
      </c>
      <c r="R49" s="21" t="s">
        <v>61</v>
      </c>
      <c r="S49" s="21">
        <v>0</v>
      </c>
      <c r="T49" s="21" t="s">
        <v>58</v>
      </c>
      <c r="V49" s="21">
        <v>0</v>
      </c>
      <c r="W49" s="21">
        <v>0</v>
      </c>
      <c r="X49" s="21" t="s">
        <v>59</v>
      </c>
      <c r="Z49" s="21">
        <v>0</v>
      </c>
      <c r="AA49" s="21">
        <v>0</v>
      </c>
      <c r="AB49" s="21" t="s">
        <v>60</v>
      </c>
      <c r="AF49" s="21">
        <v>0</v>
      </c>
      <c r="AJ49" s="21">
        <v>0</v>
      </c>
      <c r="AM49" s="21">
        <v>7968.3021782282603</v>
      </c>
      <c r="AN49" s="21">
        <v>5.7484981658529302</v>
      </c>
      <c r="AO49" s="21">
        <v>5.4714417555073203</v>
      </c>
      <c r="AP49" s="21">
        <v>9.9566536247529296</v>
      </c>
    </row>
    <row r="50" spans="1:42">
      <c r="A50" s="24">
        <v>68</v>
      </c>
      <c r="B50" s="25"/>
      <c r="C50" s="22"/>
      <c r="D50" s="22"/>
      <c r="E50" s="26"/>
      <c r="F50" s="21">
        <v>0</v>
      </c>
      <c r="G50" s="22">
        <v>7.8696455566408998</v>
      </c>
      <c r="H50" s="21">
        <v>5.3895181854911103</v>
      </c>
      <c r="I50" s="21">
        <v>12.5914328906254</v>
      </c>
      <c r="J50" s="21">
        <v>0</v>
      </c>
      <c r="K50" s="21">
        <v>4.9263981184572003</v>
      </c>
      <c r="L50" s="21">
        <v>4.5810904576674396</v>
      </c>
      <c r="M50" s="21">
        <v>483144.47176800203</v>
      </c>
      <c r="N50" s="21">
        <v>1297717.5552640001</v>
      </c>
      <c r="O50" s="21" t="s">
        <v>13</v>
      </c>
      <c r="P50" s="21">
        <v>10710</v>
      </c>
      <c r="Q50" s="21" t="s">
        <v>56</v>
      </c>
      <c r="R50" s="21" t="s">
        <v>62</v>
      </c>
      <c r="S50" s="21">
        <v>0</v>
      </c>
      <c r="T50" s="21" t="s">
        <v>58</v>
      </c>
      <c r="V50" s="21">
        <v>0</v>
      </c>
      <c r="W50" s="21">
        <v>0</v>
      </c>
      <c r="X50" s="21" t="s">
        <v>59</v>
      </c>
      <c r="Z50" s="21">
        <v>0</v>
      </c>
      <c r="AA50" s="21">
        <v>0</v>
      </c>
      <c r="AB50" s="21" t="s">
        <v>60</v>
      </c>
      <c r="AF50" s="21">
        <v>0</v>
      </c>
      <c r="AJ50" s="21">
        <v>0</v>
      </c>
      <c r="AM50" s="21">
        <v>8853.8006167184303</v>
      </c>
      <c r="AN50" s="21">
        <v>7.8696455566408998</v>
      </c>
      <c r="AO50" s="21">
        <v>5.3895181854911103</v>
      </c>
      <c r="AP50" s="21">
        <v>9.8787191591561303</v>
      </c>
    </row>
    <row r="51" spans="1:42">
      <c r="A51" s="24">
        <v>69</v>
      </c>
      <c r="B51" s="25">
        <v>23</v>
      </c>
      <c r="C51" s="27">
        <v>23</v>
      </c>
      <c r="D51" s="22"/>
      <c r="E51" s="26"/>
      <c r="F51" s="21">
        <v>0</v>
      </c>
      <c r="G51" s="22">
        <v>7.54797315478194</v>
      </c>
      <c r="H51" s="21">
        <v>5.4598718747356099</v>
      </c>
      <c r="I51" s="21">
        <v>12.0767570476511</v>
      </c>
      <c r="J51" s="21">
        <v>0</v>
      </c>
      <c r="K51" s="21">
        <v>4.7250311948934902</v>
      </c>
      <c r="L51" s="21">
        <v>4.6408910935252701</v>
      </c>
      <c r="M51" s="21">
        <v>483903.609728001</v>
      </c>
      <c r="N51" s="21">
        <v>1296803.314304</v>
      </c>
      <c r="O51" s="21" t="s">
        <v>13</v>
      </c>
      <c r="P51" s="21">
        <v>10720</v>
      </c>
      <c r="Q51" s="21" t="s">
        <v>56</v>
      </c>
      <c r="R51" s="21" t="s">
        <v>61</v>
      </c>
      <c r="S51" s="21">
        <v>0</v>
      </c>
      <c r="T51" s="21" t="s">
        <v>58</v>
      </c>
      <c r="V51" s="21">
        <v>0</v>
      </c>
      <c r="W51" s="21">
        <v>0</v>
      </c>
      <c r="X51" s="21" t="s">
        <v>59</v>
      </c>
      <c r="Z51" s="21">
        <v>0</v>
      </c>
      <c r="AA51" s="21">
        <v>0</v>
      </c>
      <c r="AB51" s="21" t="s">
        <v>60</v>
      </c>
      <c r="AF51" s="21">
        <v>0</v>
      </c>
      <c r="AJ51" s="21">
        <v>0</v>
      </c>
      <c r="AM51" s="21">
        <v>8803.8394288668405</v>
      </c>
      <c r="AN51" s="21">
        <v>7.54797315478194</v>
      </c>
      <c r="AO51" s="21">
        <v>5.4598718747356099</v>
      </c>
      <c r="AP51" s="21">
        <v>9.8549358566982797</v>
      </c>
    </row>
    <row r="52" spans="1:42">
      <c r="A52" s="24">
        <v>70</v>
      </c>
      <c r="B52" s="25"/>
      <c r="C52" s="22"/>
      <c r="D52" s="22"/>
      <c r="E52" s="26"/>
      <c r="F52" s="21">
        <v>0</v>
      </c>
      <c r="G52" s="22">
        <v>7.2223018249194997</v>
      </c>
      <c r="H52" s="21">
        <v>5.53461478755532</v>
      </c>
      <c r="I52" s="21">
        <v>11.555682919871201</v>
      </c>
      <c r="J52" s="21">
        <v>0</v>
      </c>
      <c r="K52" s="21">
        <v>4.5211609423996002</v>
      </c>
      <c r="L52" s="21">
        <v>4.7044225694220199</v>
      </c>
      <c r="M52" s="21">
        <v>485773.69320000301</v>
      </c>
      <c r="N52" s="21">
        <v>1295910.382192</v>
      </c>
      <c r="O52" s="21" t="s">
        <v>13</v>
      </c>
      <c r="P52" s="21">
        <v>10730</v>
      </c>
      <c r="Q52" s="21" t="s">
        <v>56</v>
      </c>
      <c r="R52" s="21" t="s">
        <v>66</v>
      </c>
      <c r="S52" s="21">
        <v>0</v>
      </c>
      <c r="T52" s="21" t="s">
        <v>58</v>
      </c>
      <c r="V52" s="21">
        <v>0</v>
      </c>
      <c r="W52" s="21">
        <v>0</v>
      </c>
      <c r="X52" s="21" t="s">
        <v>59</v>
      </c>
      <c r="Z52" s="21">
        <v>0</v>
      </c>
      <c r="AA52" s="21">
        <v>0</v>
      </c>
      <c r="AB52" s="21" t="s">
        <v>60</v>
      </c>
      <c r="AF52" s="21">
        <v>0</v>
      </c>
      <c r="AJ52" s="21">
        <v>0</v>
      </c>
      <c r="AM52" s="21">
        <v>6812.7192502199796</v>
      </c>
      <c r="AN52" s="21">
        <v>7.2223018249194997</v>
      </c>
      <c r="AO52" s="21">
        <v>5.53461478755532</v>
      </c>
      <c r="AP52" s="21">
        <v>9.8276785509659099</v>
      </c>
    </row>
    <row r="53" spans="1:42">
      <c r="A53" s="24">
        <v>71</v>
      </c>
      <c r="B53" s="25">
        <v>24</v>
      </c>
      <c r="C53" s="22">
        <v>24</v>
      </c>
      <c r="D53" s="22"/>
      <c r="E53" s="26"/>
      <c r="F53" s="21">
        <v>0</v>
      </c>
      <c r="G53" s="22">
        <v>7.0939917834097299</v>
      </c>
      <c r="H53" s="21">
        <v>5.5302938660215304</v>
      </c>
      <c r="I53" s="21">
        <v>11.3503868534555</v>
      </c>
      <c r="J53" s="21">
        <v>0</v>
      </c>
      <c r="K53" s="21">
        <v>4.4408388564144898</v>
      </c>
      <c r="L53" s="21">
        <v>4.7007497861183003</v>
      </c>
      <c r="M53" s="21">
        <v>484283.59641599999</v>
      </c>
      <c r="N53" s="21">
        <v>1295287.9972719999</v>
      </c>
      <c r="O53" s="21" t="s">
        <v>13</v>
      </c>
      <c r="P53" s="21">
        <v>10740</v>
      </c>
      <c r="Q53" s="21" t="s">
        <v>56</v>
      </c>
      <c r="R53" s="21" t="s">
        <v>57</v>
      </c>
      <c r="S53" s="21">
        <v>0</v>
      </c>
      <c r="T53" s="21" t="s">
        <v>58</v>
      </c>
      <c r="V53" s="21">
        <v>0</v>
      </c>
      <c r="W53" s="21">
        <v>0</v>
      </c>
      <c r="X53" s="21" t="s">
        <v>59</v>
      </c>
      <c r="Z53" s="21">
        <v>0</v>
      </c>
      <c r="AA53" s="21">
        <v>0</v>
      </c>
      <c r="AB53" s="21" t="s">
        <v>60</v>
      </c>
      <c r="AF53" s="21">
        <v>0</v>
      </c>
      <c r="AJ53" s="21">
        <v>0</v>
      </c>
      <c r="AM53" s="21">
        <v>8327.8794046357398</v>
      </c>
      <c r="AN53" s="21">
        <v>7.0939917834097299</v>
      </c>
      <c r="AO53" s="21">
        <v>5.5302938660215304</v>
      </c>
      <c r="AP53" s="21">
        <v>9.8065466702710093</v>
      </c>
    </row>
    <row r="54" spans="1:42">
      <c r="A54" s="24">
        <v>72</v>
      </c>
      <c r="B54" s="25"/>
      <c r="C54" s="27"/>
      <c r="D54" s="22"/>
      <c r="E54" s="26"/>
      <c r="F54" s="21">
        <v>0</v>
      </c>
      <c r="G54" s="22">
        <v>8.6209708945039196</v>
      </c>
      <c r="H54" s="21">
        <v>5.39123655546768</v>
      </c>
      <c r="I54" s="21">
        <v>13.793553431206201</v>
      </c>
      <c r="J54" s="21">
        <v>0</v>
      </c>
      <c r="K54" s="21">
        <v>5.3967277799594502</v>
      </c>
      <c r="L54" s="21">
        <v>4.5825510721475302</v>
      </c>
      <c r="M54" s="21">
        <v>481571.55039200099</v>
      </c>
      <c r="N54" s="21">
        <v>1294149.6713040001</v>
      </c>
      <c r="O54" s="21" t="s">
        <v>13</v>
      </c>
      <c r="P54" s="21">
        <v>10750</v>
      </c>
      <c r="Q54" s="21" t="s">
        <v>56</v>
      </c>
      <c r="R54" s="21" t="s">
        <v>62</v>
      </c>
      <c r="S54" s="21">
        <v>0</v>
      </c>
      <c r="T54" s="21" t="s">
        <v>58</v>
      </c>
      <c r="V54" s="21">
        <v>0</v>
      </c>
      <c r="W54" s="21">
        <v>0</v>
      </c>
      <c r="X54" s="21" t="s">
        <v>59</v>
      </c>
      <c r="Z54" s="21">
        <v>0</v>
      </c>
      <c r="AA54" s="21">
        <v>0</v>
      </c>
      <c r="AB54" s="21" t="s">
        <v>60</v>
      </c>
      <c r="AF54" s="21">
        <v>0</v>
      </c>
      <c r="AJ54" s="21">
        <v>0</v>
      </c>
      <c r="AM54" s="21">
        <v>11040.738522494699</v>
      </c>
      <c r="AN54" s="21">
        <v>8.6209708945039196</v>
      </c>
      <c r="AO54" s="21">
        <v>5.39123655546768</v>
      </c>
      <c r="AP54" s="21">
        <v>9.7364742832480893</v>
      </c>
    </row>
    <row r="55" spans="1:42">
      <c r="A55" s="24">
        <v>73</v>
      </c>
      <c r="B55" s="25"/>
      <c r="C55" s="22"/>
      <c r="D55" s="22"/>
      <c r="E55" s="26"/>
      <c r="F55" s="21">
        <v>0</v>
      </c>
      <c r="G55" s="22">
        <v>3.3240461659351901</v>
      </c>
      <c r="H55" s="21">
        <v>2.5797693361645</v>
      </c>
      <c r="I55" s="21">
        <v>5.3184738654963102</v>
      </c>
      <c r="J55" s="21">
        <v>0</v>
      </c>
      <c r="K55" s="21">
        <v>2.0808528998754299</v>
      </c>
      <c r="L55" s="21">
        <v>2.1928039357398199</v>
      </c>
      <c r="M55" s="21">
        <v>483586.98772000102</v>
      </c>
      <c r="N55" s="21">
        <v>1293098.982016</v>
      </c>
      <c r="O55" s="21" t="s">
        <v>13</v>
      </c>
      <c r="P55" s="21">
        <v>10760</v>
      </c>
      <c r="Q55" s="21" t="s">
        <v>56</v>
      </c>
      <c r="R55" s="21" t="s">
        <v>73</v>
      </c>
      <c r="S55" s="21">
        <v>0</v>
      </c>
      <c r="T55" s="21" t="s">
        <v>58</v>
      </c>
      <c r="V55" s="21">
        <v>0</v>
      </c>
      <c r="W55" s="21">
        <v>0</v>
      </c>
      <c r="X55" s="21" t="s">
        <v>59</v>
      </c>
      <c r="Z55" s="21">
        <v>0</v>
      </c>
      <c r="AA55" s="21">
        <v>0</v>
      </c>
      <c r="AB55" s="21" t="s">
        <v>60</v>
      </c>
      <c r="AF55" s="21">
        <v>0</v>
      </c>
      <c r="AJ55" s="21">
        <v>0</v>
      </c>
      <c r="AM55" s="21">
        <v>8998.2670143668092</v>
      </c>
      <c r="AN55" s="21">
        <v>3.3240461659351901</v>
      </c>
      <c r="AO55" s="21">
        <v>2.5797693361645</v>
      </c>
      <c r="AP55" s="21">
        <v>9.9012376480411106</v>
      </c>
    </row>
    <row r="56" spans="1:42">
      <c r="A56" s="24">
        <v>74</v>
      </c>
      <c r="B56" s="25">
        <v>25</v>
      </c>
      <c r="C56" s="27">
        <v>25</v>
      </c>
      <c r="D56" s="22"/>
      <c r="E56" s="26"/>
      <c r="F56" s="21">
        <v>0</v>
      </c>
      <c r="G56" s="22">
        <v>8.8561554558762303</v>
      </c>
      <c r="H56" s="21">
        <v>5.4007498378800998</v>
      </c>
      <c r="I56" s="21">
        <v>14.169848729401901</v>
      </c>
      <c r="J56" s="21">
        <v>0</v>
      </c>
      <c r="K56" s="21">
        <v>5.5439533153785199</v>
      </c>
      <c r="L56" s="21">
        <v>4.5906373621980796</v>
      </c>
      <c r="M56" s="21">
        <v>481265.72417599999</v>
      </c>
      <c r="N56" s="21">
        <v>1291999.674928</v>
      </c>
      <c r="O56" s="21" t="s">
        <v>13</v>
      </c>
      <c r="P56" s="21">
        <v>10770</v>
      </c>
      <c r="Q56" s="21" t="s">
        <v>56</v>
      </c>
      <c r="R56" s="21" t="s">
        <v>69</v>
      </c>
      <c r="S56" s="21">
        <v>0</v>
      </c>
      <c r="T56" s="21" t="s">
        <v>58</v>
      </c>
      <c r="V56" s="21">
        <v>0</v>
      </c>
      <c r="W56" s="21">
        <v>0</v>
      </c>
      <c r="X56" s="21" t="s">
        <v>59</v>
      </c>
      <c r="Z56" s="21">
        <v>0</v>
      </c>
      <c r="AA56" s="21">
        <v>0</v>
      </c>
      <c r="AB56" s="21" t="s">
        <v>60</v>
      </c>
      <c r="AF56" s="21">
        <v>0</v>
      </c>
      <c r="AJ56" s="21">
        <v>0</v>
      </c>
      <c r="AM56" s="21">
        <v>12425.964538235799</v>
      </c>
      <c r="AN56" s="21">
        <v>8.8561554558762303</v>
      </c>
      <c r="AO56" s="21">
        <v>5.4007498378800998</v>
      </c>
      <c r="AP56" s="21">
        <v>9.7353976528627602</v>
      </c>
    </row>
    <row r="57" spans="1:42">
      <c r="A57" s="24">
        <v>75</v>
      </c>
      <c r="B57" s="25"/>
      <c r="C57" s="22"/>
      <c r="D57" s="22"/>
      <c r="E57" s="26"/>
      <c r="F57" s="21">
        <v>0</v>
      </c>
      <c r="G57" s="22">
        <v>5.6141970198565199</v>
      </c>
      <c r="H57" s="21">
        <v>5.3379900450817699</v>
      </c>
      <c r="I57" s="21">
        <v>8.98271523177044</v>
      </c>
      <c r="J57" s="21">
        <v>0</v>
      </c>
      <c r="K57" s="21">
        <v>3.5144873344301799</v>
      </c>
      <c r="L57" s="21">
        <v>4.5372915383194998</v>
      </c>
      <c r="M57" s="21">
        <v>484787.41720800102</v>
      </c>
      <c r="N57" s="21">
        <v>1290886.6738400001</v>
      </c>
      <c r="O57" s="21" t="s">
        <v>13</v>
      </c>
      <c r="P57" s="21">
        <v>10780</v>
      </c>
      <c r="Q57" s="21" t="s">
        <v>56</v>
      </c>
      <c r="R57" s="21" t="s">
        <v>66</v>
      </c>
      <c r="S57" s="21">
        <v>0</v>
      </c>
      <c r="T57" s="21" t="s">
        <v>58</v>
      </c>
      <c r="V57" s="21">
        <v>0</v>
      </c>
      <c r="W57" s="21">
        <v>0</v>
      </c>
      <c r="X57" s="21" t="s">
        <v>59</v>
      </c>
      <c r="Z57" s="21">
        <v>0</v>
      </c>
      <c r="AA57" s="21">
        <v>0</v>
      </c>
      <c r="AB57" s="21" t="s">
        <v>60</v>
      </c>
      <c r="AF57" s="21">
        <v>0</v>
      </c>
      <c r="AJ57" s="21">
        <v>0</v>
      </c>
      <c r="AM57" s="21">
        <v>7800.1958774561899</v>
      </c>
      <c r="AN57" s="21">
        <v>5.6141970198565199</v>
      </c>
      <c r="AO57" s="21">
        <v>5.3379900450817699</v>
      </c>
      <c r="AP57" s="21">
        <v>9.7958240408533701</v>
      </c>
    </row>
    <row r="58" spans="1:42">
      <c r="A58" s="24">
        <v>76</v>
      </c>
      <c r="B58" s="25">
        <v>26</v>
      </c>
      <c r="C58" s="27">
        <v>26</v>
      </c>
      <c r="D58" s="22"/>
      <c r="E58" s="29"/>
      <c r="F58" s="21">
        <v>0</v>
      </c>
      <c r="G58" s="22">
        <v>7.7486367036431201</v>
      </c>
      <c r="H58" s="21">
        <v>5.3019697827570802</v>
      </c>
      <c r="I58" s="21">
        <v>12.3978187258289</v>
      </c>
      <c r="J58" s="21">
        <v>0</v>
      </c>
      <c r="K58" s="21">
        <v>4.8506465764805897</v>
      </c>
      <c r="L58" s="21">
        <v>4.5066743153435196</v>
      </c>
      <c r="M58" s="21">
        <v>484374.17755199899</v>
      </c>
      <c r="N58" s="21">
        <v>1289456.856896</v>
      </c>
      <c r="O58" s="21" t="s">
        <v>13</v>
      </c>
      <c r="P58" s="21">
        <v>10790</v>
      </c>
      <c r="Q58" s="21" t="s">
        <v>56</v>
      </c>
      <c r="R58" s="21" t="s">
        <v>57</v>
      </c>
      <c r="S58" s="21">
        <v>0</v>
      </c>
      <c r="T58" s="21" t="s">
        <v>58</v>
      </c>
      <c r="V58" s="21">
        <v>0</v>
      </c>
      <c r="W58" s="21">
        <v>0</v>
      </c>
      <c r="X58" s="21" t="s">
        <v>59</v>
      </c>
      <c r="Z58" s="21">
        <v>0</v>
      </c>
      <c r="AA58" s="21">
        <v>0</v>
      </c>
      <c r="AB58" s="21" t="s">
        <v>60</v>
      </c>
      <c r="AF58" s="21">
        <v>0</v>
      </c>
      <c r="AJ58" s="21">
        <v>0</v>
      </c>
      <c r="AM58" s="21">
        <v>7943.0023745030803</v>
      </c>
      <c r="AN58" s="21">
        <v>7.7486367036431201</v>
      </c>
      <c r="AO58" s="21">
        <v>5.3019697827570802</v>
      </c>
      <c r="AP58" s="21">
        <v>9.6606180191615696</v>
      </c>
    </row>
    <row r="59" spans="1:42">
      <c r="A59" s="24">
        <v>77</v>
      </c>
      <c r="B59" s="25">
        <v>27</v>
      </c>
      <c r="C59" s="22">
        <v>27</v>
      </c>
      <c r="D59" s="22"/>
      <c r="E59" s="26"/>
      <c r="F59" s="21">
        <v>0</v>
      </c>
      <c r="G59" s="22">
        <v>8.2207427509781699</v>
      </c>
      <c r="H59" s="21">
        <v>5.2797233426585901</v>
      </c>
      <c r="I59" s="21">
        <v>13.153188401565</v>
      </c>
      <c r="J59" s="21">
        <v>0</v>
      </c>
      <c r="K59" s="21">
        <v>5.1461849621123399</v>
      </c>
      <c r="L59" s="21">
        <v>4.4877648412597999</v>
      </c>
      <c r="M59" s="21">
        <v>484773.384712003</v>
      </c>
      <c r="N59" s="21">
        <v>1287590.3820799999</v>
      </c>
      <c r="O59" s="21" t="s">
        <v>13</v>
      </c>
      <c r="P59" s="21">
        <v>10800</v>
      </c>
      <c r="Q59" s="21" t="s">
        <v>56</v>
      </c>
      <c r="R59" s="21" t="s">
        <v>69</v>
      </c>
      <c r="S59" s="21">
        <v>0</v>
      </c>
      <c r="T59" s="21" t="s">
        <v>58</v>
      </c>
      <c r="V59" s="21">
        <v>0</v>
      </c>
      <c r="W59" s="21">
        <v>0</v>
      </c>
      <c r="X59" s="21" t="s">
        <v>59</v>
      </c>
      <c r="Z59" s="21">
        <v>0</v>
      </c>
      <c r="AA59" s="21">
        <v>0</v>
      </c>
      <c r="AB59" s="21" t="s">
        <v>60</v>
      </c>
      <c r="AF59" s="21">
        <v>0</v>
      </c>
      <c r="AJ59" s="21">
        <v>0</v>
      </c>
      <c r="AM59" s="21">
        <v>6508.7051735304503</v>
      </c>
      <c r="AN59" s="21">
        <v>8.2207427509781699</v>
      </c>
      <c r="AO59" s="21">
        <v>5.2797233426585901</v>
      </c>
      <c r="AP59" s="21">
        <v>9.6050109673422703</v>
      </c>
    </row>
    <row r="60" spans="1:42">
      <c r="A60" s="24">
        <v>78</v>
      </c>
      <c r="B60" s="25">
        <v>28</v>
      </c>
      <c r="C60" s="27">
        <v>28</v>
      </c>
      <c r="D60" s="22"/>
      <c r="E60" s="26"/>
      <c r="F60" s="21">
        <v>0</v>
      </c>
      <c r="G60" s="22">
        <v>8.0685111801195593</v>
      </c>
      <c r="H60" s="21">
        <v>5.3262366839022404</v>
      </c>
      <c r="I60" s="21">
        <v>12.909617888191301</v>
      </c>
      <c r="J60" s="21">
        <v>0</v>
      </c>
      <c r="K60" s="21">
        <v>5.0508879987548401</v>
      </c>
      <c r="L60" s="21">
        <v>4.5273011813169104</v>
      </c>
      <c r="M60" s="21">
        <v>484042.16348799999</v>
      </c>
      <c r="N60" s="21">
        <v>1286087.541184</v>
      </c>
      <c r="O60" s="21" t="s">
        <v>13</v>
      </c>
      <c r="P60" s="21">
        <v>10810</v>
      </c>
      <c r="Q60" s="21" t="s">
        <v>56</v>
      </c>
      <c r="R60" s="21" t="s">
        <v>62</v>
      </c>
      <c r="S60" s="21">
        <v>0</v>
      </c>
      <c r="T60" s="21" t="s">
        <v>58</v>
      </c>
      <c r="V60" s="21">
        <v>0</v>
      </c>
      <c r="W60" s="21">
        <v>0</v>
      </c>
      <c r="X60" s="21" t="s">
        <v>59</v>
      </c>
      <c r="Z60" s="21">
        <v>0</v>
      </c>
      <c r="AA60" s="21">
        <v>0</v>
      </c>
      <c r="AB60" s="21" t="s">
        <v>60</v>
      </c>
      <c r="AF60" s="21">
        <v>0</v>
      </c>
      <c r="AJ60" s="21">
        <v>0</v>
      </c>
      <c r="AM60" s="21">
        <v>3912.5595317606599</v>
      </c>
      <c r="AN60" s="21">
        <v>8.0685111801195593</v>
      </c>
      <c r="AO60" s="21">
        <v>5.3262366839022404</v>
      </c>
      <c r="AP60" s="21">
        <v>9.5953261873528497</v>
      </c>
    </row>
    <row r="61" spans="1:42">
      <c r="A61" s="24">
        <v>79</v>
      </c>
      <c r="B61" s="25"/>
      <c r="C61" s="22"/>
      <c r="D61" s="22"/>
      <c r="E61" s="26"/>
      <c r="F61" s="21">
        <v>0</v>
      </c>
      <c r="G61" s="22">
        <v>8.1433180641025995</v>
      </c>
      <c r="H61" s="21">
        <v>5.3040034655918804</v>
      </c>
      <c r="I61" s="21">
        <v>13.0293089025641</v>
      </c>
      <c r="J61" s="21">
        <v>0</v>
      </c>
      <c r="K61" s="21">
        <v>5.0977171081282302</v>
      </c>
      <c r="L61" s="21">
        <v>4.5084029457531001</v>
      </c>
      <c r="M61" s="21">
        <v>482913.11729600199</v>
      </c>
      <c r="N61" s="21">
        <v>1285032.5144239999</v>
      </c>
      <c r="O61" s="21" t="s">
        <v>13</v>
      </c>
      <c r="P61" s="21">
        <v>10820</v>
      </c>
      <c r="Q61" s="21" t="s">
        <v>56</v>
      </c>
      <c r="R61" s="21" t="s">
        <v>73</v>
      </c>
      <c r="S61" s="21">
        <v>0</v>
      </c>
      <c r="T61" s="21" t="s">
        <v>58</v>
      </c>
      <c r="V61" s="21">
        <v>0</v>
      </c>
      <c r="W61" s="21">
        <v>0</v>
      </c>
      <c r="X61" s="21" t="s">
        <v>59</v>
      </c>
      <c r="Z61" s="21">
        <v>0</v>
      </c>
      <c r="AA61" s="21">
        <v>0</v>
      </c>
      <c r="AB61" s="21" t="s">
        <v>60</v>
      </c>
      <c r="AF61" s="21">
        <v>0</v>
      </c>
      <c r="AJ61" s="21">
        <v>0</v>
      </c>
      <c r="AM61" s="21">
        <v>3587.7415608022902</v>
      </c>
      <c r="AN61" s="21">
        <v>8.1433180641025995</v>
      </c>
      <c r="AO61" s="21">
        <v>5.3040034655918804</v>
      </c>
      <c r="AP61" s="21">
        <v>9.5776201768819504</v>
      </c>
    </row>
    <row r="62" spans="1:42">
      <c r="A62" s="24">
        <v>80</v>
      </c>
      <c r="B62" s="25">
        <v>29</v>
      </c>
      <c r="C62" s="27">
        <v>29</v>
      </c>
      <c r="D62" s="22"/>
      <c r="E62" s="26"/>
      <c r="F62" s="21">
        <v>0</v>
      </c>
      <c r="G62" s="22">
        <v>6.9309036778579003</v>
      </c>
      <c r="H62" s="21">
        <v>5.2477796717580096</v>
      </c>
      <c r="I62" s="21">
        <v>11.0894458845726</v>
      </c>
      <c r="J62" s="21">
        <v>0</v>
      </c>
      <c r="K62" s="21">
        <v>4.3387457023390503</v>
      </c>
      <c r="L62" s="21">
        <v>4.4606127209943098</v>
      </c>
      <c r="M62" s="21">
        <v>481802.75955999998</v>
      </c>
      <c r="N62" s="21">
        <v>1283717.9465119999</v>
      </c>
      <c r="O62" s="21" t="s">
        <v>13</v>
      </c>
      <c r="P62" s="21">
        <v>10830</v>
      </c>
      <c r="Q62" s="21" t="s">
        <v>56</v>
      </c>
      <c r="R62" s="21" t="s">
        <v>62</v>
      </c>
      <c r="S62" s="21">
        <v>0</v>
      </c>
      <c r="T62" s="21" t="s">
        <v>58</v>
      </c>
      <c r="V62" s="21">
        <v>0</v>
      </c>
      <c r="W62" s="21">
        <v>0</v>
      </c>
      <c r="X62" s="21" t="s">
        <v>59</v>
      </c>
      <c r="Z62" s="21">
        <v>0</v>
      </c>
      <c r="AA62" s="21">
        <v>0</v>
      </c>
      <c r="AB62" s="21" t="s">
        <v>60</v>
      </c>
      <c r="AF62" s="21">
        <v>0</v>
      </c>
      <c r="AJ62" s="21">
        <v>0</v>
      </c>
      <c r="AM62" s="21">
        <v>2959.9648525140401</v>
      </c>
      <c r="AN62" s="21">
        <v>6.9309036778579003</v>
      </c>
      <c r="AO62" s="21">
        <v>5.2477796717580096</v>
      </c>
      <c r="AP62" s="21">
        <v>9.5559087672272103</v>
      </c>
    </row>
    <row r="63" spans="1:42">
      <c r="A63" s="24">
        <v>81</v>
      </c>
      <c r="B63" s="25"/>
      <c r="C63" s="22"/>
      <c r="D63" s="22"/>
      <c r="E63" s="26"/>
      <c r="F63" s="21">
        <v>0</v>
      </c>
      <c r="G63" s="22">
        <v>6.8254154853352702</v>
      </c>
      <c r="H63" s="21">
        <v>4.9546103181595198</v>
      </c>
      <c r="I63" s="21">
        <v>10.9206647765364</v>
      </c>
      <c r="J63" s="21">
        <v>0</v>
      </c>
      <c r="K63" s="21">
        <v>4.2727100938198799</v>
      </c>
      <c r="L63" s="21">
        <v>4.2114187704355901</v>
      </c>
      <c r="M63" s="21">
        <v>480355.63176000101</v>
      </c>
      <c r="N63" s="21">
        <v>1283359.0475999999</v>
      </c>
      <c r="O63" s="21" t="s">
        <v>13</v>
      </c>
      <c r="P63" s="21">
        <v>10840</v>
      </c>
      <c r="Q63" s="21" t="s">
        <v>56</v>
      </c>
      <c r="R63" s="21" t="s">
        <v>74</v>
      </c>
      <c r="S63" s="21">
        <v>0</v>
      </c>
      <c r="T63" s="21" t="s">
        <v>58</v>
      </c>
      <c r="U63" s="21" t="s">
        <v>71</v>
      </c>
      <c r="V63" s="21">
        <v>0</v>
      </c>
      <c r="W63" s="21">
        <v>0</v>
      </c>
      <c r="X63" s="21" t="s">
        <v>59</v>
      </c>
      <c r="Z63" s="21">
        <v>0</v>
      </c>
      <c r="AA63" s="21">
        <v>0</v>
      </c>
      <c r="AB63" s="21" t="s">
        <v>60</v>
      </c>
      <c r="AC63" s="21" t="s">
        <v>71</v>
      </c>
      <c r="AF63" s="21">
        <v>0</v>
      </c>
      <c r="AJ63" s="21">
        <v>0</v>
      </c>
      <c r="AM63" s="21">
        <v>1162.58565370163</v>
      </c>
      <c r="AN63" s="21">
        <v>6.8254154853352702</v>
      </c>
      <c r="AO63" s="21">
        <v>4.9546103181595198</v>
      </c>
      <c r="AP63" s="21">
        <v>9.5149425826658494</v>
      </c>
    </row>
    <row r="64" spans="1:42">
      <c r="A64" s="24">
        <v>82</v>
      </c>
      <c r="B64" s="25"/>
      <c r="C64" s="22"/>
      <c r="D64" s="22"/>
      <c r="E64" s="26"/>
      <c r="F64" s="21">
        <v>0</v>
      </c>
      <c r="G64" s="22">
        <v>6.2516827542092503</v>
      </c>
      <c r="H64" s="21">
        <v>4.4999100998991102</v>
      </c>
      <c r="I64" s="21">
        <v>10.0026924067348</v>
      </c>
      <c r="J64" s="21">
        <v>0</v>
      </c>
      <c r="K64" s="21">
        <v>3.9135534041349902</v>
      </c>
      <c r="L64" s="21">
        <v>3.82492358491425</v>
      </c>
      <c r="M64" s="21">
        <v>478404.43913600198</v>
      </c>
      <c r="N64" s="21">
        <v>1283460.958512</v>
      </c>
      <c r="O64" s="21" t="s">
        <v>13</v>
      </c>
      <c r="P64" s="21">
        <v>10850</v>
      </c>
      <c r="Q64" s="21" t="s">
        <v>56</v>
      </c>
      <c r="R64" s="21" t="s">
        <v>75</v>
      </c>
      <c r="S64" s="21">
        <v>0</v>
      </c>
      <c r="T64" s="21" t="s">
        <v>58</v>
      </c>
      <c r="V64" s="21">
        <v>0</v>
      </c>
      <c r="W64" s="21">
        <v>0</v>
      </c>
      <c r="X64" s="21" t="s">
        <v>59</v>
      </c>
      <c r="Z64" s="21">
        <v>0</v>
      </c>
      <c r="AA64" s="21">
        <v>0</v>
      </c>
      <c r="AB64" s="21" t="s">
        <v>60</v>
      </c>
      <c r="AF64" s="21">
        <v>0</v>
      </c>
      <c r="AJ64" s="21">
        <v>0</v>
      </c>
      <c r="AM64" s="21">
        <v>2115.81229213805</v>
      </c>
      <c r="AN64" s="21">
        <v>6.2516827542092503</v>
      </c>
      <c r="AO64" s="21">
        <v>4.4999100998991102</v>
      </c>
      <c r="AP64" s="21">
        <v>9.4831233290828791</v>
      </c>
    </row>
    <row r="65" spans="1:42">
      <c r="A65" s="24">
        <v>83</v>
      </c>
      <c r="B65" s="25">
        <v>30</v>
      </c>
      <c r="C65" s="27">
        <v>30</v>
      </c>
      <c r="D65" s="22"/>
      <c r="E65" s="26"/>
      <c r="F65" s="21">
        <v>0</v>
      </c>
      <c r="G65" s="22">
        <v>8.7227699572433401</v>
      </c>
      <c r="H65" s="21">
        <v>4.98414896255019</v>
      </c>
      <c r="I65" s="21">
        <v>13.9564319315893</v>
      </c>
      <c r="J65" s="21">
        <v>0</v>
      </c>
      <c r="K65" s="21">
        <v>5.4604539932343297</v>
      </c>
      <c r="L65" s="21">
        <v>4.2365266181676597</v>
      </c>
      <c r="M65" s="21">
        <v>477759.40319200198</v>
      </c>
      <c r="N65" s="21">
        <v>1281904.78088</v>
      </c>
      <c r="O65" s="21" t="s">
        <v>13</v>
      </c>
      <c r="P65" s="21">
        <v>10860</v>
      </c>
      <c r="Q65" s="21" t="s">
        <v>56</v>
      </c>
      <c r="R65" s="21" t="s">
        <v>76</v>
      </c>
      <c r="S65" s="21">
        <v>0</v>
      </c>
      <c r="T65" s="21" t="s">
        <v>58</v>
      </c>
      <c r="U65" s="21" t="s">
        <v>77</v>
      </c>
      <c r="V65" s="21">
        <v>-560.09197998046795</v>
      </c>
      <c r="W65" s="21">
        <v>39.986061096191399</v>
      </c>
      <c r="X65" s="21" t="s">
        <v>59</v>
      </c>
      <c r="Z65" s="21">
        <v>1.2808130979537899</v>
      </c>
      <c r="AA65" s="21">
        <v>0</v>
      </c>
      <c r="AB65" s="21" t="s">
        <v>60</v>
      </c>
      <c r="AC65" s="21" t="s">
        <v>78</v>
      </c>
      <c r="AF65" s="21">
        <v>0</v>
      </c>
      <c r="AJ65" s="21">
        <v>0</v>
      </c>
      <c r="AM65" s="21">
        <v>4978.2646012269597</v>
      </c>
      <c r="AN65" s="21">
        <v>8.7227699572433401</v>
      </c>
      <c r="AO65" s="21">
        <v>4.98414896255019</v>
      </c>
      <c r="AP65" s="21">
        <v>9.3803597619068899</v>
      </c>
    </row>
    <row r="66" spans="1:42">
      <c r="A66" s="24">
        <v>84</v>
      </c>
      <c r="B66" s="25"/>
      <c r="C66" s="22"/>
      <c r="D66" s="22"/>
      <c r="E66" s="26"/>
      <c r="F66" s="21">
        <v>0</v>
      </c>
      <c r="G66" s="22">
        <v>8.1843941961412892</v>
      </c>
      <c r="H66" s="21">
        <v>4.9605065879188199</v>
      </c>
      <c r="I66" s="21">
        <v>13.095030713826</v>
      </c>
      <c r="J66" s="21">
        <v>0</v>
      </c>
      <c r="K66" s="21">
        <v>5.1234307667844501</v>
      </c>
      <c r="L66" s="21">
        <v>4.2164305997309999</v>
      </c>
      <c r="M66" s="21">
        <v>477833.02935200097</v>
      </c>
      <c r="N66" s="21">
        <v>1281063.455632</v>
      </c>
      <c r="O66" s="21" t="s">
        <v>13</v>
      </c>
      <c r="P66" s="21">
        <v>10870</v>
      </c>
      <c r="Q66" s="21" t="s">
        <v>56</v>
      </c>
      <c r="R66" s="21" t="s">
        <v>70</v>
      </c>
      <c r="S66" s="21">
        <v>0</v>
      </c>
      <c r="T66" s="21" t="s">
        <v>58</v>
      </c>
      <c r="V66" s="21">
        <v>0</v>
      </c>
      <c r="W66" s="21">
        <v>0</v>
      </c>
      <c r="X66" s="21" t="s">
        <v>59</v>
      </c>
      <c r="Z66" s="21">
        <v>0</v>
      </c>
      <c r="AA66" s="21">
        <v>0</v>
      </c>
      <c r="AB66" s="21" t="s">
        <v>60</v>
      </c>
      <c r="AF66" s="21">
        <v>0</v>
      </c>
      <c r="AJ66" s="21">
        <v>0</v>
      </c>
      <c r="AM66" s="21">
        <v>5393.2380040888702</v>
      </c>
      <c r="AN66" s="21">
        <v>8.1843941961412892</v>
      </c>
      <c r="AO66" s="21">
        <v>4.9605065879188199</v>
      </c>
      <c r="AP66" s="21">
        <v>9.3660001373938897</v>
      </c>
    </row>
    <row r="67" spans="1:42">
      <c r="A67" s="24">
        <v>85</v>
      </c>
      <c r="B67" s="25">
        <v>31</v>
      </c>
      <c r="C67" s="27">
        <v>31</v>
      </c>
      <c r="D67" s="22"/>
      <c r="E67" s="26"/>
      <c r="F67" s="21">
        <v>0</v>
      </c>
      <c r="G67" s="22">
        <v>8.5125564586848306</v>
      </c>
      <c r="H67" s="21">
        <v>4.9297954974208604</v>
      </c>
      <c r="I67" s="21">
        <v>13.6200903338957</v>
      </c>
      <c r="J67" s="21">
        <v>0</v>
      </c>
      <c r="K67" s="21">
        <v>5.3288603431367001</v>
      </c>
      <c r="L67" s="21">
        <v>4.1903261728077297</v>
      </c>
      <c r="M67" s="21">
        <v>477605.109368</v>
      </c>
      <c r="N67" s="21">
        <v>1280238.1295680001</v>
      </c>
      <c r="O67" s="21" t="s">
        <v>13</v>
      </c>
      <c r="P67" s="21">
        <v>10880</v>
      </c>
      <c r="Q67" s="21" t="s">
        <v>56</v>
      </c>
      <c r="R67" s="21" t="s">
        <v>67</v>
      </c>
      <c r="S67" s="21">
        <v>0</v>
      </c>
      <c r="T67" s="21" t="s">
        <v>58</v>
      </c>
      <c r="U67" s="21" t="s">
        <v>5</v>
      </c>
      <c r="V67" s="21">
        <v>0</v>
      </c>
      <c r="W67" s="21">
        <v>0</v>
      </c>
      <c r="X67" s="21" t="s">
        <v>59</v>
      </c>
      <c r="Z67" s="21">
        <v>5.0120209999999998</v>
      </c>
      <c r="AA67" s="21">
        <v>0</v>
      </c>
      <c r="AB67" s="21" t="s">
        <v>60</v>
      </c>
      <c r="AC67" s="21" t="s">
        <v>79</v>
      </c>
      <c r="AF67" s="21">
        <v>0</v>
      </c>
      <c r="AJ67" s="21">
        <v>0</v>
      </c>
      <c r="AM67" s="21">
        <v>4098.9088295773599</v>
      </c>
      <c r="AN67" s="21">
        <v>8.5125564586848306</v>
      </c>
      <c r="AO67" s="21">
        <v>4.9297954974208604</v>
      </c>
      <c r="AP67" s="21">
        <v>9.3556323121913696</v>
      </c>
    </row>
    <row r="68" spans="1:42">
      <c r="A68" s="24">
        <v>86</v>
      </c>
      <c r="B68" s="25"/>
      <c r="C68" s="22"/>
      <c r="D68" s="22"/>
      <c r="E68" s="26"/>
      <c r="F68" s="21">
        <v>0</v>
      </c>
      <c r="G68" s="22">
        <v>7.9705172720687703</v>
      </c>
      <c r="H68" s="21">
        <v>5.1325657806709799</v>
      </c>
      <c r="I68" s="21">
        <v>12.75282763531</v>
      </c>
      <c r="J68" s="21">
        <v>0</v>
      </c>
      <c r="K68" s="21">
        <v>4.9895438123150502</v>
      </c>
      <c r="L68" s="21">
        <v>4.3626809135703297</v>
      </c>
      <c r="M68" s="21">
        <v>476918.45383200003</v>
      </c>
      <c r="N68" s="21">
        <v>1278586.415704</v>
      </c>
      <c r="O68" s="21" t="s">
        <v>13</v>
      </c>
      <c r="P68" s="21">
        <v>10890</v>
      </c>
      <c r="Q68" s="21" t="s">
        <v>56</v>
      </c>
      <c r="R68" s="21" t="s">
        <v>80</v>
      </c>
      <c r="S68" s="21">
        <v>0</v>
      </c>
      <c r="T68" s="21" t="s">
        <v>58</v>
      </c>
      <c r="V68" s="21">
        <v>0</v>
      </c>
      <c r="W68" s="21">
        <v>0</v>
      </c>
      <c r="X68" s="21" t="s">
        <v>59</v>
      </c>
      <c r="Z68" s="21">
        <v>0</v>
      </c>
      <c r="AA68" s="21">
        <v>0</v>
      </c>
      <c r="AB68" s="21" t="s">
        <v>60</v>
      </c>
      <c r="AF68" s="21">
        <v>0</v>
      </c>
      <c r="AJ68" s="21">
        <v>0</v>
      </c>
      <c r="AM68" s="21">
        <v>3942.5028323534302</v>
      </c>
      <c r="AN68" s="21">
        <v>7.9705172720687703</v>
      </c>
      <c r="AO68" s="21">
        <v>5.1325657806709799</v>
      </c>
      <c r="AP68" s="21">
        <v>9.3043125288725204</v>
      </c>
    </row>
    <row r="69" spans="1:42">
      <c r="A69" s="24">
        <v>88</v>
      </c>
      <c r="B69" s="25">
        <v>32</v>
      </c>
      <c r="C69" s="27">
        <v>32</v>
      </c>
      <c r="D69" s="22"/>
      <c r="E69" s="26"/>
      <c r="F69" s="21">
        <v>0</v>
      </c>
      <c r="G69" s="22">
        <v>7.0680406647073202</v>
      </c>
      <c r="H69" s="21">
        <v>4.9409025311650403</v>
      </c>
      <c r="I69" s="21">
        <v>11.3088650635317</v>
      </c>
      <c r="J69" s="21">
        <v>0</v>
      </c>
      <c r="K69" s="21">
        <v>4.4245934561067797</v>
      </c>
      <c r="L69" s="21">
        <v>4.1997671514902803</v>
      </c>
      <c r="M69" s="21">
        <v>480071.21049600001</v>
      </c>
      <c r="N69" s="21">
        <v>1277866.316632</v>
      </c>
      <c r="O69" s="21" t="s">
        <v>13</v>
      </c>
      <c r="P69" s="21">
        <v>10900</v>
      </c>
      <c r="Q69" s="21" t="s">
        <v>56</v>
      </c>
      <c r="R69" s="21" t="s">
        <v>57</v>
      </c>
      <c r="S69" s="21">
        <v>0</v>
      </c>
      <c r="T69" s="21" t="s">
        <v>58</v>
      </c>
      <c r="V69" s="21">
        <v>0</v>
      </c>
      <c r="W69" s="21">
        <v>0</v>
      </c>
      <c r="X69" s="21" t="s">
        <v>59</v>
      </c>
      <c r="Z69" s="21">
        <v>0</v>
      </c>
      <c r="AA69" s="21">
        <v>0</v>
      </c>
      <c r="AB69" s="21" t="s">
        <v>60</v>
      </c>
      <c r="AF69" s="21">
        <v>0</v>
      </c>
      <c r="AJ69" s="21">
        <v>0</v>
      </c>
      <c r="AM69" s="21">
        <v>12846.469460026599</v>
      </c>
      <c r="AN69" s="21">
        <v>7.0680406647073202</v>
      </c>
      <c r="AO69" s="21">
        <v>4.9409025311650403</v>
      </c>
      <c r="AP69" s="21">
        <v>9.3247849217045893</v>
      </c>
    </row>
    <row r="70" spans="1:42">
      <c r="A70" s="24">
        <v>91</v>
      </c>
      <c r="B70" s="25"/>
      <c r="C70" s="22"/>
      <c r="D70" s="22"/>
      <c r="E70" s="26"/>
      <c r="F70" s="21">
        <v>0</v>
      </c>
      <c r="G70" s="22">
        <v>7.2654859795847697</v>
      </c>
      <c r="H70" s="21">
        <v>4.7702642423528596</v>
      </c>
      <c r="I70" s="21">
        <v>11.624777567335601</v>
      </c>
      <c r="J70" s="21">
        <v>0</v>
      </c>
      <c r="K70" s="21">
        <v>4.5481942232200598</v>
      </c>
      <c r="L70" s="21">
        <v>4.0547246059999296</v>
      </c>
      <c r="M70" s="21">
        <v>480938.859712</v>
      </c>
      <c r="N70" s="21">
        <v>1276891.973608</v>
      </c>
      <c r="O70" s="21" t="s">
        <v>13</v>
      </c>
      <c r="P70" s="21">
        <v>10910</v>
      </c>
      <c r="Q70" s="21" t="s">
        <v>56</v>
      </c>
      <c r="R70" s="21" t="s">
        <v>68</v>
      </c>
      <c r="S70" s="21">
        <v>0</v>
      </c>
      <c r="T70" s="21" t="s">
        <v>58</v>
      </c>
      <c r="V70" s="21">
        <v>0</v>
      </c>
      <c r="W70" s="21">
        <v>0</v>
      </c>
      <c r="X70" s="21" t="s">
        <v>59</v>
      </c>
      <c r="Z70" s="21">
        <v>0</v>
      </c>
      <c r="AA70" s="21">
        <v>0</v>
      </c>
      <c r="AB70" s="21" t="s">
        <v>60</v>
      </c>
      <c r="AF70" s="21">
        <v>0</v>
      </c>
      <c r="AJ70" s="21">
        <v>0</v>
      </c>
      <c r="AM70" s="21">
        <v>12834.7676631637</v>
      </c>
      <c r="AN70" s="21">
        <v>7.2654859795847697</v>
      </c>
      <c r="AO70" s="21">
        <v>4.7702642423528596</v>
      </c>
      <c r="AP70" s="21">
        <v>9.3327377421025801</v>
      </c>
    </row>
    <row r="71" spans="1:42">
      <c r="A71" s="24">
        <v>94</v>
      </c>
      <c r="B71" s="25"/>
      <c r="C71" s="22"/>
      <c r="D71" s="22"/>
      <c r="E71" s="26"/>
      <c r="F71" s="21">
        <v>0</v>
      </c>
      <c r="G71" s="22">
        <v>7.41019222758848</v>
      </c>
      <c r="H71" s="21">
        <v>4.5921763916291702</v>
      </c>
      <c r="I71" s="21">
        <v>11.856307564141501</v>
      </c>
      <c r="J71" s="21">
        <v>0</v>
      </c>
      <c r="K71" s="21">
        <v>4.6387803344703897</v>
      </c>
      <c r="L71" s="21">
        <v>3.9033499328847898</v>
      </c>
      <c r="M71" s="21">
        <v>481868.51568800199</v>
      </c>
      <c r="N71" s="21">
        <v>1276232.641784</v>
      </c>
      <c r="O71" s="21" t="s">
        <v>13</v>
      </c>
      <c r="P71" s="21">
        <v>10940</v>
      </c>
      <c r="Q71" s="21" t="s">
        <v>56</v>
      </c>
      <c r="R71" s="21" t="s">
        <v>63</v>
      </c>
      <c r="S71" s="21">
        <v>0</v>
      </c>
      <c r="T71" s="21" t="s">
        <v>58</v>
      </c>
      <c r="V71" s="21">
        <v>0</v>
      </c>
      <c r="W71" s="21">
        <v>0</v>
      </c>
      <c r="X71" s="21" t="s">
        <v>59</v>
      </c>
      <c r="Z71" s="21">
        <v>0</v>
      </c>
      <c r="AA71" s="21">
        <v>0</v>
      </c>
      <c r="AB71" s="21" t="s">
        <v>60</v>
      </c>
      <c r="AF71" s="21">
        <v>0</v>
      </c>
      <c r="AJ71" s="21">
        <v>0</v>
      </c>
      <c r="AM71" s="21">
        <v>12738.8484261217</v>
      </c>
      <c r="AN71" s="21">
        <v>7.41019222758848</v>
      </c>
      <c r="AO71" s="21">
        <v>4.5921763916291702</v>
      </c>
      <c r="AP71" s="21">
        <v>9.3936988722211101</v>
      </c>
    </row>
    <row r="72" spans="1:42">
      <c r="A72" s="24">
        <v>95</v>
      </c>
      <c r="B72" s="25">
        <v>33</v>
      </c>
      <c r="C72" s="22">
        <v>33</v>
      </c>
      <c r="D72" s="22"/>
      <c r="E72" s="26"/>
      <c r="F72" s="21">
        <v>0</v>
      </c>
      <c r="G72" s="22">
        <v>7.3325187927985001</v>
      </c>
      <c r="H72" s="21">
        <v>4.8195314173199204</v>
      </c>
      <c r="I72" s="21">
        <v>11.7320300684776</v>
      </c>
      <c r="J72" s="21">
        <v>0</v>
      </c>
      <c r="K72" s="21">
        <v>4.5901567642918604</v>
      </c>
      <c r="L72" s="21">
        <v>4.0966017047219303</v>
      </c>
      <c r="M72" s="21">
        <v>482478.408072002</v>
      </c>
      <c r="N72" s="21">
        <v>1275571.28128</v>
      </c>
      <c r="O72" s="21" t="s">
        <v>13</v>
      </c>
      <c r="P72" s="21">
        <v>10950</v>
      </c>
      <c r="Q72" s="21" t="s">
        <v>56</v>
      </c>
      <c r="R72" s="21" t="s">
        <v>61</v>
      </c>
      <c r="S72" s="21">
        <v>0</v>
      </c>
      <c r="T72" s="21" t="s">
        <v>58</v>
      </c>
      <c r="V72" s="21">
        <v>0</v>
      </c>
      <c r="W72" s="21">
        <v>0</v>
      </c>
      <c r="X72" s="21" t="s">
        <v>59</v>
      </c>
      <c r="Z72" s="21">
        <v>0</v>
      </c>
      <c r="AA72" s="21">
        <v>0</v>
      </c>
      <c r="AB72" s="21" t="s">
        <v>60</v>
      </c>
      <c r="AF72" s="21">
        <v>0</v>
      </c>
      <c r="AJ72" s="21">
        <v>0</v>
      </c>
      <c r="AM72" s="21">
        <v>14824.975128251999</v>
      </c>
      <c r="AN72" s="21">
        <v>7.3325187927985001</v>
      </c>
      <c r="AO72" s="21">
        <v>4.8195314173199204</v>
      </c>
      <c r="AP72" s="21">
        <v>9.3925262950164399</v>
      </c>
    </row>
    <row r="73" spans="1:42">
      <c r="A73" s="24">
        <v>96</v>
      </c>
      <c r="B73" s="25"/>
      <c r="C73" s="27"/>
      <c r="D73" s="22"/>
      <c r="E73" s="26"/>
      <c r="F73" s="21">
        <v>0</v>
      </c>
      <c r="G73" s="22">
        <v>7.5802549476192196</v>
      </c>
      <c r="H73" s="21">
        <v>5.1328002707054097</v>
      </c>
      <c r="I73" s="21">
        <v>12.128407916190699</v>
      </c>
      <c r="J73" s="21">
        <v>0</v>
      </c>
      <c r="K73" s="21">
        <v>4.74523959720963</v>
      </c>
      <c r="L73" s="21">
        <v>4.3628802300996004</v>
      </c>
      <c r="M73" s="21">
        <v>482979.10105600202</v>
      </c>
      <c r="N73" s="21">
        <v>1272876.6933840001</v>
      </c>
      <c r="O73" s="21" t="s">
        <v>13</v>
      </c>
      <c r="P73" s="21">
        <v>10960</v>
      </c>
      <c r="Q73" s="21" t="s">
        <v>56</v>
      </c>
      <c r="R73" s="21" t="s">
        <v>72</v>
      </c>
      <c r="S73" s="21">
        <v>0</v>
      </c>
      <c r="T73" s="21" t="s">
        <v>58</v>
      </c>
      <c r="V73" s="21">
        <v>0</v>
      </c>
      <c r="W73" s="21">
        <v>0</v>
      </c>
      <c r="X73" s="21" t="s">
        <v>59</v>
      </c>
      <c r="Z73" s="21">
        <v>0</v>
      </c>
      <c r="AA73" s="21">
        <v>0</v>
      </c>
      <c r="AB73" s="21" t="s">
        <v>60</v>
      </c>
      <c r="AF73" s="21">
        <v>0</v>
      </c>
      <c r="AJ73" s="21">
        <v>0</v>
      </c>
      <c r="AM73" s="21">
        <v>13851.5877155405</v>
      </c>
      <c r="AN73" s="21">
        <v>7.5802549476192196</v>
      </c>
      <c r="AO73" s="21">
        <v>5.1328002707054097</v>
      </c>
      <c r="AP73" s="21">
        <v>9.40055193902759</v>
      </c>
    </row>
    <row r="74" spans="1:42">
      <c r="A74" s="24">
        <v>97</v>
      </c>
      <c r="B74" s="25">
        <v>34</v>
      </c>
      <c r="C74" s="22">
        <v>34</v>
      </c>
      <c r="D74" s="22"/>
      <c r="E74" s="26"/>
      <c r="F74" s="21">
        <v>0</v>
      </c>
      <c r="G74" s="22">
        <v>7.3368510792858102</v>
      </c>
      <c r="H74" s="21">
        <v>5.4256557766890099</v>
      </c>
      <c r="I74" s="21">
        <v>11.738961726857299</v>
      </c>
      <c r="J74" s="21">
        <v>0</v>
      </c>
      <c r="K74" s="21">
        <v>4.5928687756329198</v>
      </c>
      <c r="L74" s="21">
        <v>4.6118074101856603</v>
      </c>
      <c r="M74" s="21">
        <v>485923.21265600203</v>
      </c>
      <c r="N74" s="21">
        <v>1273300.294888</v>
      </c>
      <c r="O74" s="21" t="s">
        <v>13</v>
      </c>
      <c r="P74" s="21">
        <v>10970</v>
      </c>
      <c r="Q74" s="21" t="s">
        <v>56</v>
      </c>
      <c r="R74" s="21" t="s">
        <v>69</v>
      </c>
      <c r="S74" s="21">
        <v>0</v>
      </c>
      <c r="T74" s="21" t="s">
        <v>58</v>
      </c>
      <c r="V74" s="21">
        <v>0</v>
      </c>
      <c r="W74" s="21">
        <v>0</v>
      </c>
      <c r="X74" s="21" t="s">
        <v>59</v>
      </c>
      <c r="Z74" s="21">
        <v>0</v>
      </c>
      <c r="AA74" s="21">
        <v>0</v>
      </c>
      <c r="AB74" s="21" t="s">
        <v>60</v>
      </c>
      <c r="AF74" s="21">
        <v>0</v>
      </c>
      <c r="AJ74" s="21">
        <v>0</v>
      </c>
      <c r="AM74" s="21">
        <v>10260.2599903641</v>
      </c>
      <c r="AN74" s="21">
        <v>7.3368510792858102</v>
      </c>
      <c r="AO74" s="21">
        <v>5.4256557766890099</v>
      </c>
      <c r="AP74" s="21">
        <v>9.4048159529535091</v>
      </c>
    </row>
    <row r="75" spans="1:42">
      <c r="A75" s="24">
        <v>98</v>
      </c>
      <c r="B75" s="25"/>
      <c r="C75" s="27"/>
      <c r="D75" s="22"/>
      <c r="E75" s="26"/>
      <c r="F75" s="21">
        <v>0</v>
      </c>
      <c r="G75" s="22">
        <v>7.31327850447828</v>
      </c>
      <c r="H75" s="21">
        <v>5.5810011528821999</v>
      </c>
      <c r="I75" s="21">
        <v>11.7012456071652</v>
      </c>
      <c r="J75" s="21">
        <v>0</v>
      </c>
      <c r="K75" s="21">
        <v>4.5781123438033999</v>
      </c>
      <c r="L75" s="21">
        <v>4.7438509799498698</v>
      </c>
      <c r="M75" s="21">
        <v>486794.72833600198</v>
      </c>
      <c r="N75" s="21">
        <v>1272733.4564400001</v>
      </c>
      <c r="O75" s="21" t="s">
        <v>13</v>
      </c>
      <c r="P75" s="21">
        <v>10980</v>
      </c>
      <c r="Q75" s="21" t="s">
        <v>56</v>
      </c>
      <c r="R75" s="21" t="s">
        <v>63</v>
      </c>
      <c r="S75" s="21">
        <v>0</v>
      </c>
      <c r="T75" s="21" t="s">
        <v>58</v>
      </c>
      <c r="V75" s="21">
        <v>0</v>
      </c>
      <c r="W75" s="21">
        <v>0</v>
      </c>
      <c r="X75" s="21" t="s">
        <v>59</v>
      </c>
      <c r="Z75" s="21">
        <v>0</v>
      </c>
      <c r="AA75" s="21">
        <v>0</v>
      </c>
      <c r="AB75" s="21" t="s">
        <v>60</v>
      </c>
      <c r="AF75" s="21">
        <v>0</v>
      </c>
      <c r="AJ75" s="21">
        <v>0</v>
      </c>
      <c r="AM75" s="21">
        <v>9789.7121429680501</v>
      </c>
      <c r="AN75" s="21">
        <v>7.31327850447828</v>
      </c>
      <c r="AO75" s="21">
        <v>5.5810011528821999</v>
      </c>
      <c r="AP75" s="21">
        <v>9.4094518411122205</v>
      </c>
    </row>
    <row r="76" spans="1:42">
      <c r="A76" s="24">
        <v>99</v>
      </c>
      <c r="B76" s="25"/>
      <c r="C76" s="27"/>
      <c r="D76" s="22"/>
      <c r="E76" s="26"/>
      <c r="F76" s="21">
        <v>0</v>
      </c>
      <c r="G76" s="22">
        <v>7.3218452984322298</v>
      </c>
      <c r="H76" s="21">
        <v>5.6788235300139602</v>
      </c>
      <c r="I76" s="21">
        <v>11.714952477491501</v>
      </c>
      <c r="J76" s="21">
        <v>0</v>
      </c>
      <c r="K76" s="21">
        <v>4.5834751568185803</v>
      </c>
      <c r="L76" s="21">
        <v>4.8270000005118598</v>
      </c>
      <c r="M76" s="21">
        <v>487790.36479199998</v>
      </c>
      <c r="N76" s="21">
        <v>1272158.351736</v>
      </c>
      <c r="O76" s="21" t="s">
        <v>13</v>
      </c>
      <c r="P76" s="21">
        <v>10990</v>
      </c>
      <c r="Q76" s="21" t="s">
        <v>56</v>
      </c>
      <c r="R76" s="21" t="s">
        <v>62</v>
      </c>
      <c r="S76" s="21">
        <v>0</v>
      </c>
      <c r="T76" s="21" t="s">
        <v>58</v>
      </c>
      <c r="V76" s="21">
        <v>0</v>
      </c>
      <c r="W76" s="21">
        <v>0</v>
      </c>
      <c r="X76" s="21" t="s">
        <v>59</v>
      </c>
      <c r="Z76" s="21">
        <v>0</v>
      </c>
      <c r="AA76" s="21">
        <v>0</v>
      </c>
      <c r="AB76" s="21" t="s">
        <v>60</v>
      </c>
      <c r="AF76" s="21">
        <v>0</v>
      </c>
      <c r="AJ76" s="21">
        <v>0</v>
      </c>
      <c r="AM76" s="21">
        <v>5897.4565563992701</v>
      </c>
      <c r="AN76" s="21">
        <v>7.3218452984322298</v>
      </c>
      <c r="AO76" s="21">
        <v>5.6788235300139602</v>
      </c>
      <c r="AP76" s="21">
        <v>9.42447179853413</v>
      </c>
    </row>
    <row r="77" spans="1:42">
      <c r="A77" s="24">
        <v>100</v>
      </c>
      <c r="B77" s="25">
        <v>35</v>
      </c>
      <c r="C77" s="22">
        <v>35</v>
      </c>
      <c r="D77" s="22"/>
      <c r="E77" s="26"/>
      <c r="F77" s="21">
        <v>0</v>
      </c>
      <c r="G77" s="22">
        <v>7.3332666830549504</v>
      </c>
      <c r="H77" s="21">
        <v>5.8317915910003197</v>
      </c>
      <c r="I77" s="21">
        <v>11.7332266928879</v>
      </c>
      <c r="J77" s="21">
        <v>0</v>
      </c>
      <c r="K77" s="21">
        <v>4.59062494359239</v>
      </c>
      <c r="L77" s="21">
        <v>4.9570228523502697</v>
      </c>
      <c r="M77" s="21">
        <v>489218.62373600103</v>
      </c>
      <c r="N77" s="21">
        <v>1271513.62772</v>
      </c>
      <c r="O77" s="21" t="s">
        <v>13</v>
      </c>
      <c r="P77" s="21">
        <v>11000</v>
      </c>
      <c r="Q77" s="21" t="s">
        <v>56</v>
      </c>
      <c r="R77" s="21" t="s">
        <v>67</v>
      </c>
      <c r="S77" s="21">
        <v>0</v>
      </c>
      <c r="T77" s="21" t="s">
        <v>58</v>
      </c>
      <c r="V77" s="21">
        <v>0</v>
      </c>
      <c r="W77" s="21">
        <v>0</v>
      </c>
      <c r="X77" s="21" t="s">
        <v>59</v>
      </c>
      <c r="Z77" s="21">
        <v>0</v>
      </c>
      <c r="AA77" s="21">
        <v>0</v>
      </c>
      <c r="AB77" s="21" t="s">
        <v>60</v>
      </c>
      <c r="AF77" s="21">
        <v>0</v>
      </c>
      <c r="AJ77" s="21">
        <v>0</v>
      </c>
      <c r="AM77" s="21">
        <v>9916.6590373616</v>
      </c>
      <c r="AN77" s="21">
        <v>7.3332666830549504</v>
      </c>
      <c r="AO77" s="21">
        <v>5.8317915910003197</v>
      </c>
      <c r="AP77" s="21">
        <v>9.4520013024098102</v>
      </c>
    </row>
    <row r="78" spans="1:42">
      <c r="A78" s="24">
        <v>101</v>
      </c>
      <c r="B78" s="25"/>
      <c r="C78" s="22"/>
      <c r="D78" s="22"/>
      <c r="E78" s="26"/>
      <c r="F78" s="21">
        <v>0</v>
      </c>
      <c r="G78" s="22">
        <v>7.0306401764451403</v>
      </c>
      <c r="H78" s="21">
        <v>5.9196979301155404</v>
      </c>
      <c r="I78" s="21">
        <v>11.249024282312201</v>
      </c>
      <c r="J78" s="21">
        <v>0</v>
      </c>
      <c r="K78" s="21">
        <v>4.4011807504546496</v>
      </c>
      <c r="L78" s="21">
        <v>5.0317432405982103</v>
      </c>
      <c r="M78" s="21">
        <v>490623.446096003</v>
      </c>
      <c r="N78" s="21">
        <v>1270795.40448</v>
      </c>
      <c r="O78" s="21" t="s">
        <v>13</v>
      </c>
      <c r="P78" s="21">
        <v>11020</v>
      </c>
      <c r="Q78" s="21" t="s">
        <v>56</v>
      </c>
      <c r="R78" s="21" t="s">
        <v>62</v>
      </c>
      <c r="S78" s="21">
        <v>0</v>
      </c>
      <c r="T78" s="21" t="s">
        <v>58</v>
      </c>
      <c r="V78" s="21">
        <v>0</v>
      </c>
      <c r="W78" s="21">
        <v>0</v>
      </c>
      <c r="X78" s="21" t="s">
        <v>59</v>
      </c>
      <c r="Z78" s="21">
        <v>0</v>
      </c>
      <c r="AA78" s="21">
        <v>0</v>
      </c>
      <c r="AB78" s="21" t="s">
        <v>60</v>
      </c>
      <c r="AF78" s="21">
        <v>0</v>
      </c>
      <c r="AJ78" s="21">
        <v>0</v>
      </c>
      <c r="AM78" s="21">
        <v>8519.2715674403898</v>
      </c>
      <c r="AN78" s="21">
        <v>7.0306401764451403</v>
      </c>
      <c r="AO78" s="21">
        <v>5.9196979301155404</v>
      </c>
      <c r="AP78" s="21">
        <v>9.4863137452940993</v>
      </c>
    </row>
    <row r="79" spans="1:42">
      <c r="A79" s="24">
        <v>102</v>
      </c>
      <c r="B79" s="25">
        <v>36</v>
      </c>
      <c r="C79" s="27">
        <v>36</v>
      </c>
      <c r="D79" s="22"/>
      <c r="E79" s="26"/>
      <c r="F79" s="21">
        <v>0</v>
      </c>
      <c r="G79" s="22">
        <v>7.1730013946562101</v>
      </c>
      <c r="H79" s="21">
        <v>5.99155545799149</v>
      </c>
      <c r="I79" s="21">
        <v>11.4768022314499</v>
      </c>
      <c r="J79" s="21">
        <v>0</v>
      </c>
      <c r="K79" s="21">
        <v>4.4902988730547904</v>
      </c>
      <c r="L79" s="21">
        <v>5.0928221392927702</v>
      </c>
      <c r="M79" s="21">
        <v>492090.46873600001</v>
      </c>
      <c r="N79" s="21">
        <v>1270126.17132</v>
      </c>
      <c r="O79" s="21" t="s">
        <v>13</v>
      </c>
      <c r="P79" s="21">
        <v>11030</v>
      </c>
      <c r="Q79" s="21" t="s">
        <v>56</v>
      </c>
      <c r="R79" s="21" t="s">
        <v>69</v>
      </c>
      <c r="S79" s="21">
        <v>0</v>
      </c>
      <c r="T79" s="21" t="s">
        <v>58</v>
      </c>
      <c r="V79" s="21">
        <v>0</v>
      </c>
      <c r="W79" s="21">
        <v>0</v>
      </c>
      <c r="X79" s="21" t="s">
        <v>59</v>
      </c>
      <c r="Z79" s="21">
        <v>0</v>
      </c>
      <c r="AA79" s="21">
        <v>0</v>
      </c>
      <c r="AB79" s="21" t="s">
        <v>60</v>
      </c>
      <c r="AF79" s="21">
        <v>0</v>
      </c>
      <c r="AJ79" s="21">
        <v>0</v>
      </c>
      <c r="AM79" s="21">
        <v>8445.24511933549</v>
      </c>
      <c r="AN79" s="21">
        <v>7.1730013946562101</v>
      </c>
      <c r="AO79" s="21">
        <v>5.99155545799149</v>
      </c>
      <c r="AP79" s="21">
        <v>9.5008687428306295</v>
      </c>
    </row>
    <row r="80" spans="1:42">
      <c r="A80" s="24">
        <v>103</v>
      </c>
      <c r="B80" s="25"/>
      <c r="C80" s="22"/>
      <c r="D80" s="22"/>
      <c r="E80" s="26"/>
      <c r="F80" s="21">
        <v>0</v>
      </c>
      <c r="G80" s="22">
        <v>7.0168126777785096</v>
      </c>
      <c r="H80" s="21">
        <v>6.0401032199765803</v>
      </c>
      <c r="I80" s="21">
        <v>11.2269002844456</v>
      </c>
      <c r="J80" s="21">
        <v>0</v>
      </c>
      <c r="K80" s="21">
        <v>4.3925247362893503</v>
      </c>
      <c r="L80" s="21">
        <v>5.1340877369800904</v>
      </c>
      <c r="M80" s="21">
        <v>493723.37278399902</v>
      </c>
      <c r="N80" s="21">
        <v>1269947.650104</v>
      </c>
      <c r="O80" s="21" t="s">
        <v>13</v>
      </c>
      <c r="P80" s="21">
        <v>11040</v>
      </c>
      <c r="Q80" s="21" t="s">
        <v>56</v>
      </c>
      <c r="R80" s="21" t="s">
        <v>68</v>
      </c>
      <c r="S80" s="21">
        <v>0</v>
      </c>
      <c r="T80" s="21" t="s">
        <v>58</v>
      </c>
      <c r="V80" s="21">
        <v>0</v>
      </c>
      <c r="W80" s="21">
        <v>0</v>
      </c>
      <c r="X80" s="21" t="s">
        <v>59</v>
      </c>
      <c r="Z80" s="21">
        <v>0</v>
      </c>
      <c r="AA80" s="21">
        <v>0</v>
      </c>
      <c r="AB80" s="21" t="s">
        <v>60</v>
      </c>
      <c r="AF80" s="21">
        <v>0</v>
      </c>
      <c r="AJ80" s="21">
        <v>0</v>
      </c>
      <c r="AM80" s="21">
        <v>7156.4962491833103</v>
      </c>
      <c r="AN80" s="21">
        <v>7.0168126777785096</v>
      </c>
      <c r="AO80" s="21">
        <v>6.0401032199765803</v>
      </c>
      <c r="AP80" s="21">
        <v>9.5191064276337993</v>
      </c>
    </row>
    <row r="81" spans="1:42">
      <c r="A81" s="24">
        <v>104</v>
      </c>
      <c r="B81" s="25">
        <v>37</v>
      </c>
      <c r="C81" s="22">
        <v>37</v>
      </c>
      <c r="D81" s="22"/>
      <c r="E81" s="26"/>
      <c r="F81" s="21">
        <v>0</v>
      </c>
      <c r="G81" s="22">
        <v>6.0544463099570898</v>
      </c>
      <c r="H81" s="21">
        <v>6.1588430973913804</v>
      </c>
      <c r="I81" s="21">
        <v>9.6871140959313404</v>
      </c>
      <c r="J81" s="21">
        <v>0</v>
      </c>
      <c r="K81" s="21">
        <v>3.7900833900331401</v>
      </c>
      <c r="L81" s="21">
        <v>5.2350166327826697</v>
      </c>
      <c r="M81" s="21">
        <v>495638.28959200101</v>
      </c>
      <c r="N81" s="21">
        <v>1269692.3276879999</v>
      </c>
      <c r="O81" s="21" t="s">
        <v>13</v>
      </c>
      <c r="P81" s="21">
        <v>11050</v>
      </c>
      <c r="Q81" s="21" t="s">
        <v>56</v>
      </c>
      <c r="R81" s="21" t="s">
        <v>66</v>
      </c>
      <c r="S81" s="21">
        <v>0</v>
      </c>
      <c r="T81" s="21" t="s">
        <v>58</v>
      </c>
      <c r="V81" s="21">
        <v>0</v>
      </c>
      <c r="W81" s="21">
        <v>0</v>
      </c>
      <c r="X81" s="21" t="s">
        <v>59</v>
      </c>
      <c r="Z81" s="21">
        <v>0</v>
      </c>
      <c r="AA81" s="21">
        <v>0</v>
      </c>
      <c r="AB81" s="21" t="s">
        <v>60</v>
      </c>
      <c r="AF81" s="21">
        <v>0</v>
      </c>
      <c r="AJ81" s="21">
        <v>0</v>
      </c>
      <c r="AM81" s="21">
        <v>6943.6708321348697</v>
      </c>
      <c r="AN81" s="21">
        <v>6.0544463099570898</v>
      </c>
      <c r="AO81" s="21">
        <v>6.1588430973913804</v>
      </c>
      <c r="AP81" s="21">
        <v>9.5734329913848608</v>
      </c>
    </row>
    <row r="82" spans="1:42">
      <c r="A82" s="24">
        <v>106</v>
      </c>
      <c r="B82" s="25"/>
      <c r="C82" s="27"/>
      <c r="D82" s="22"/>
      <c r="E82" s="26"/>
      <c r="F82" s="21">
        <v>0</v>
      </c>
      <c r="G82" s="22">
        <v>6.2230673833969403</v>
      </c>
      <c r="H82" s="21">
        <v>6.4107377001428496</v>
      </c>
      <c r="I82" s="21">
        <v>9.9569078134351106</v>
      </c>
      <c r="J82" s="21">
        <v>0</v>
      </c>
      <c r="K82" s="21">
        <v>3.8956401820064799</v>
      </c>
      <c r="L82" s="21">
        <v>5.4491270451214202</v>
      </c>
      <c r="M82" s="21">
        <v>497074.72721600102</v>
      </c>
      <c r="N82" s="21">
        <v>1269068.9236719999</v>
      </c>
      <c r="O82" s="21" t="s">
        <v>13</v>
      </c>
      <c r="P82" s="21">
        <v>11070</v>
      </c>
      <c r="Q82" s="21" t="s">
        <v>56</v>
      </c>
      <c r="R82" s="21" t="s">
        <v>57</v>
      </c>
      <c r="S82" s="21">
        <v>0</v>
      </c>
      <c r="T82" s="21" t="s">
        <v>58</v>
      </c>
      <c r="V82" s="21">
        <v>0</v>
      </c>
      <c r="W82" s="21">
        <v>0</v>
      </c>
      <c r="X82" s="21" t="s">
        <v>59</v>
      </c>
      <c r="Z82" s="21">
        <v>0</v>
      </c>
      <c r="AA82" s="21">
        <v>0</v>
      </c>
      <c r="AB82" s="21" t="s">
        <v>60</v>
      </c>
      <c r="AF82" s="21">
        <v>0</v>
      </c>
      <c r="AJ82" s="21">
        <v>0</v>
      </c>
      <c r="AM82" s="21">
        <v>6211.5328187591504</v>
      </c>
      <c r="AN82" s="21">
        <v>6.2230673833969403</v>
      </c>
      <c r="AO82" s="21">
        <v>6.4107377001428496</v>
      </c>
      <c r="AP82" s="21">
        <v>9.5827669715452508</v>
      </c>
    </row>
    <row r="83" spans="1:42">
      <c r="A83" s="24">
        <v>107</v>
      </c>
      <c r="B83" s="25">
        <v>38</v>
      </c>
      <c r="C83" s="22">
        <v>38</v>
      </c>
      <c r="D83" s="22"/>
      <c r="E83" s="26"/>
      <c r="F83" s="21">
        <v>0</v>
      </c>
      <c r="G83" s="22">
        <v>6.75136185772429</v>
      </c>
      <c r="H83" s="21">
        <v>6.65610739231224</v>
      </c>
      <c r="I83" s="21">
        <v>10.802178972358799</v>
      </c>
      <c r="J83" s="21">
        <v>0</v>
      </c>
      <c r="K83" s="21">
        <v>4.2263525229354002</v>
      </c>
      <c r="L83" s="21">
        <v>5.6576912834654101</v>
      </c>
      <c r="M83" s="21">
        <v>499151.86331200198</v>
      </c>
      <c r="N83" s="21">
        <v>1268353.598312</v>
      </c>
      <c r="O83" s="21" t="s">
        <v>13</v>
      </c>
      <c r="P83" s="21">
        <v>11080</v>
      </c>
      <c r="Q83" s="21" t="s">
        <v>56</v>
      </c>
      <c r="R83" s="21" t="s">
        <v>81</v>
      </c>
      <c r="S83" s="21">
        <v>0</v>
      </c>
      <c r="T83" s="21" t="s">
        <v>58</v>
      </c>
      <c r="V83" s="21">
        <v>0</v>
      </c>
      <c r="W83" s="21">
        <v>0</v>
      </c>
      <c r="X83" s="21" t="s">
        <v>59</v>
      </c>
      <c r="Z83" s="21">
        <v>0</v>
      </c>
      <c r="AA83" s="21">
        <v>0</v>
      </c>
      <c r="AB83" s="21" t="s">
        <v>60</v>
      </c>
      <c r="AF83" s="21">
        <v>0</v>
      </c>
      <c r="AJ83" s="21">
        <v>0</v>
      </c>
      <c r="AM83" s="21">
        <v>3320.8955678766602</v>
      </c>
      <c r="AN83" s="21">
        <v>6.75136185772429</v>
      </c>
      <c r="AO83" s="21">
        <v>6.65610739231224</v>
      </c>
      <c r="AP83" s="21">
        <v>9.6120725687057504</v>
      </c>
    </row>
    <row r="84" spans="1:42">
      <c r="A84" s="24">
        <v>108</v>
      </c>
      <c r="B84" s="25">
        <v>39</v>
      </c>
      <c r="C84" s="22">
        <v>39</v>
      </c>
      <c r="D84" s="22"/>
      <c r="E84" s="26"/>
      <c r="F84" s="21">
        <v>0</v>
      </c>
      <c r="G84" s="22">
        <v>5.9911046370746401</v>
      </c>
      <c r="H84" s="21">
        <v>6.6271824884390904</v>
      </c>
      <c r="I84" s="21">
        <v>9.5857674193194295</v>
      </c>
      <c r="J84" s="21">
        <v>0</v>
      </c>
      <c r="K84" s="21">
        <v>3.7504315028087198</v>
      </c>
      <c r="L84" s="21">
        <v>5.6331051151732296</v>
      </c>
      <c r="M84" s="21">
        <v>503097.435008</v>
      </c>
      <c r="N84" s="21">
        <v>1268175.8518320001</v>
      </c>
      <c r="O84" s="21" t="s">
        <v>13</v>
      </c>
      <c r="P84" s="21">
        <v>11090</v>
      </c>
      <c r="Q84" s="21" t="s">
        <v>56</v>
      </c>
      <c r="R84" s="21" t="s">
        <v>82</v>
      </c>
      <c r="S84" s="21">
        <v>0</v>
      </c>
      <c r="T84" s="21" t="s">
        <v>58</v>
      </c>
      <c r="V84" s="21">
        <v>0</v>
      </c>
      <c r="W84" s="21">
        <v>0</v>
      </c>
      <c r="X84" s="21" t="s">
        <v>59</v>
      </c>
      <c r="Z84" s="21">
        <v>0</v>
      </c>
      <c r="AA84" s="21">
        <v>0</v>
      </c>
      <c r="AB84" s="21" t="s">
        <v>60</v>
      </c>
      <c r="AF84" s="21">
        <v>0</v>
      </c>
      <c r="AJ84" s="21">
        <v>0</v>
      </c>
      <c r="AM84" s="21">
        <v>6862.1634476813097</v>
      </c>
      <c r="AN84" s="21">
        <v>5.9911046370746401</v>
      </c>
      <c r="AO84" s="21">
        <v>6.6271824884390904</v>
      </c>
      <c r="AP84" s="21">
        <v>9.8372478407696402</v>
      </c>
    </row>
    <row r="85" spans="1:42">
      <c r="A85" s="24">
        <v>109</v>
      </c>
      <c r="B85" s="25"/>
      <c r="C85" s="27"/>
      <c r="D85" s="22"/>
      <c r="E85" s="26"/>
      <c r="F85" s="21">
        <v>0</v>
      </c>
      <c r="G85" s="22">
        <v>5.9942607873267404</v>
      </c>
      <c r="H85" s="21">
        <v>4.7022015015655398</v>
      </c>
      <c r="I85" s="21">
        <v>9.5908172597227903</v>
      </c>
      <c r="J85" s="21">
        <v>0</v>
      </c>
      <c r="K85" s="21">
        <v>3.75240725286654</v>
      </c>
      <c r="L85" s="21">
        <v>3.9968712763307099</v>
      </c>
      <c r="M85" s="21">
        <v>503569.16690400202</v>
      </c>
      <c r="N85" s="21">
        <v>1269703.512816</v>
      </c>
      <c r="O85" s="21" t="s">
        <v>13</v>
      </c>
      <c r="P85" s="21">
        <v>11100</v>
      </c>
      <c r="Q85" s="21" t="s">
        <v>56</v>
      </c>
      <c r="R85" s="21" t="s">
        <v>81</v>
      </c>
      <c r="S85" s="21">
        <v>0</v>
      </c>
      <c r="T85" s="21" t="s">
        <v>58</v>
      </c>
      <c r="V85" s="21">
        <v>0</v>
      </c>
      <c r="W85" s="21">
        <v>0</v>
      </c>
      <c r="X85" s="21" t="s">
        <v>59</v>
      </c>
      <c r="Z85" s="21">
        <v>0</v>
      </c>
      <c r="AA85" s="21">
        <v>0</v>
      </c>
      <c r="AB85" s="21" t="s">
        <v>60</v>
      </c>
      <c r="AF85" s="21">
        <v>0</v>
      </c>
      <c r="AJ85" s="21">
        <v>0</v>
      </c>
      <c r="AM85" s="21">
        <v>3267.7533016799098</v>
      </c>
      <c r="AN85" s="21">
        <v>5.9942607873267404</v>
      </c>
      <c r="AO85" s="21">
        <v>4.7022015015655398</v>
      </c>
      <c r="AP85" s="21">
        <v>9.9374413320435</v>
      </c>
    </row>
    <row r="86" spans="1:42">
      <c r="A86" s="24">
        <v>110</v>
      </c>
      <c r="B86" s="25">
        <v>40</v>
      </c>
      <c r="C86" s="22">
        <v>40</v>
      </c>
      <c r="D86" s="22"/>
      <c r="E86" s="26"/>
      <c r="F86" s="21">
        <v>0</v>
      </c>
      <c r="G86" s="22">
        <v>6.0992230025391398</v>
      </c>
      <c r="H86" s="21">
        <v>4.4283821740340601</v>
      </c>
      <c r="I86" s="21">
        <v>9.7587568040626191</v>
      </c>
      <c r="J86" s="21">
        <v>0</v>
      </c>
      <c r="K86" s="21">
        <v>3.8181135995895001</v>
      </c>
      <c r="L86" s="21">
        <v>3.76412484792895</v>
      </c>
      <c r="M86" s="21">
        <v>503876.590152002</v>
      </c>
      <c r="N86" s="21">
        <v>1271221.715264</v>
      </c>
      <c r="O86" s="21" t="s">
        <v>13</v>
      </c>
      <c r="P86" s="21">
        <v>11110</v>
      </c>
      <c r="Q86" s="21" t="s">
        <v>56</v>
      </c>
      <c r="R86" s="21" t="s">
        <v>81</v>
      </c>
      <c r="S86" s="21">
        <v>0</v>
      </c>
      <c r="T86" s="21" t="s">
        <v>58</v>
      </c>
      <c r="V86" s="21">
        <v>0</v>
      </c>
      <c r="W86" s="21">
        <v>0</v>
      </c>
      <c r="X86" s="21" t="s">
        <v>59</v>
      </c>
      <c r="Z86" s="21">
        <v>0</v>
      </c>
      <c r="AA86" s="21">
        <v>0</v>
      </c>
      <c r="AB86" s="21" t="s">
        <v>60</v>
      </c>
      <c r="AF86" s="21">
        <v>0</v>
      </c>
      <c r="AJ86" s="21">
        <v>0</v>
      </c>
      <c r="AM86" s="21">
        <v>5062.7141195440799</v>
      </c>
      <c r="AN86" s="21">
        <v>6.0992230025391398</v>
      </c>
      <c r="AO86" s="21">
        <v>4.4283821740340601</v>
      </c>
      <c r="AP86" s="21">
        <v>9.9967037320437004</v>
      </c>
    </row>
    <row r="87" spans="1:42">
      <c r="A87" s="24">
        <v>111</v>
      </c>
      <c r="B87" s="25">
        <v>41</v>
      </c>
      <c r="C87" s="22">
        <v>41</v>
      </c>
      <c r="D87" s="22"/>
      <c r="E87" s="26"/>
      <c r="F87" s="21">
        <v>0</v>
      </c>
      <c r="G87" s="22">
        <v>5.6590478846947603</v>
      </c>
      <c r="H87" s="21">
        <v>4.1901812106276202</v>
      </c>
      <c r="I87" s="21">
        <v>9.0544766155116196</v>
      </c>
      <c r="J87" s="21">
        <v>0</v>
      </c>
      <c r="K87" s="21">
        <v>3.5425639758189198</v>
      </c>
      <c r="L87" s="21">
        <v>3.5616540290334702</v>
      </c>
      <c r="M87" s="21">
        <v>504362.24794400099</v>
      </c>
      <c r="N87" s="21">
        <v>1273450.0760880001</v>
      </c>
      <c r="O87" s="21" t="s">
        <v>13</v>
      </c>
      <c r="P87" s="21">
        <v>11120</v>
      </c>
      <c r="Q87" s="21" t="s">
        <v>56</v>
      </c>
      <c r="R87" s="21" t="s">
        <v>68</v>
      </c>
      <c r="S87" s="21">
        <v>0</v>
      </c>
      <c r="T87" s="21" t="s">
        <v>58</v>
      </c>
      <c r="V87" s="21">
        <v>0</v>
      </c>
      <c r="W87" s="21">
        <v>0</v>
      </c>
      <c r="X87" s="21" t="s">
        <v>59</v>
      </c>
      <c r="Z87" s="21">
        <v>0</v>
      </c>
      <c r="AA87" s="21">
        <v>0</v>
      </c>
      <c r="AB87" s="21" t="s">
        <v>60</v>
      </c>
      <c r="AF87" s="21">
        <v>0</v>
      </c>
      <c r="AJ87" s="21">
        <v>0</v>
      </c>
      <c r="AM87" s="21">
        <v>5037.8822450478601</v>
      </c>
      <c r="AN87" s="21">
        <v>5.6590478846947603</v>
      </c>
      <c r="AO87" s="21">
        <v>4.1901812106276202</v>
      </c>
      <c r="AP87" s="21">
        <v>10.066993139292199</v>
      </c>
    </row>
    <row r="88" spans="1:42">
      <c r="A88" s="24">
        <v>112</v>
      </c>
      <c r="B88" s="25">
        <v>42</v>
      </c>
      <c r="C88" s="27">
        <v>42</v>
      </c>
      <c r="D88" s="22"/>
      <c r="E88" s="26"/>
      <c r="F88" s="21">
        <v>0</v>
      </c>
      <c r="G88" s="22">
        <v>5.7750027943161397</v>
      </c>
      <c r="H88" s="21">
        <v>4.7862516238565602</v>
      </c>
      <c r="I88" s="21">
        <v>9.24000447090582</v>
      </c>
      <c r="J88" s="21">
        <v>0</v>
      </c>
      <c r="K88" s="21">
        <v>3.6151517492419001</v>
      </c>
      <c r="L88" s="21">
        <v>4.0683138802780796</v>
      </c>
      <c r="M88" s="21">
        <v>504432.10144800303</v>
      </c>
      <c r="N88" s="21">
        <v>1275882.764184</v>
      </c>
      <c r="O88" s="21" t="s">
        <v>13</v>
      </c>
      <c r="P88" s="21">
        <v>11140</v>
      </c>
      <c r="Q88" s="21" t="s">
        <v>56</v>
      </c>
      <c r="R88" s="21" t="s">
        <v>83</v>
      </c>
      <c r="S88" s="21">
        <v>0</v>
      </c>
      <c r="T88" s="21" t="s">
        <v>58</v>
      </c>
      <c r="V88" s="21">
        <v>0</v>
      </c>
      <c r="W88" s="21">
        <v>0</v>
      </c>
      <c r="X88" s="21" t="s">
        <v>59</v>
      </c>
      <c r="Z88" s="21">
        <v>0</v>
      </c>
      <c r="AA88" s="21">
        <v>0</v>
      </c>
      <c r="AB88" s="21" t="s">
        <v>60</v>
      </c>
      <c r="AF88" s="21">
        <v>0</v>
      </c>
      <c r="AJ88" s="21">
        <v>0</v>
      </c>
      <c r="AM88" s="21">
        <v>5010.9545709738704</v>
      </c>
      <c r="AN88" s="21">
        <v>5.7750027943161397</v>
      </c>
      <c r="AO88" s="21">
        <v>4.7862516238565602</v>
      </c>
      <c r="AP88" s="21">
        <v>10.1428546614433</v>
      </c>
    </row>
    <row r="89" spans="1:42">
      <c r="A89" s="24">
        <v>113</v>
      </c>
      <c r="B89" s="25">
        <v>118</v>
      </c>
      <c r="C89" s="22">
        <v>118</v>
      </c>
      <c r="D89" s="22"/>
      <c r="E89" s="26"/>
      <c r="F89" s="21">
        <v>0</v>
      </c>
      <c r="G89" s="22">
        <v>6.7493451684577002</v>
      </c>
      <c r="H89" s="21">
        <v>4.1862590466502496</v>
      </c>
      <c r="I89" s="21">
        <v>10.7989522695323</v>
      </c>
      <c r="J89" s="21">
        <v>0</v>
      </c>
      <c r="K89" s="21">
        <v>4.2250900754545198</v>
      </c>
      <c r="L89" s="21">
        <v>3.5583201896527101</v>
      </c>
      <c r="M89" s="21">
        <v>516692.83394400001</v>
      </c>
      <c r="N89" s="21">
        <v>1272070.68652</v>
      </c>
      <c r="O89" s="21" t="s">
        <v>13</v>
      </c>
      <c r="P89" s="21">
        <v>11150</v>
      </c>
      <c r="Q89" s="21" t="s">
        <v>56</v>
      </c>
      <c r="R89" s="21" t="s">
        <v>76</v>
      </c>
      <c r="S89" s="21">
        <v>0</v>
      </c>
      <c r="T89" s="21" t="s">
        <v>58</v>
      </c>
      <c r="U89" s="21" t="s">
        <v>84</v>
      </c>
      <c r="V89" s="21">
        <v>-1711.17358398437</v>
      </c>
      <c r="W89" s="21">
        <v>9.9996337890625</v>
      </c>
      <c r="X89" s="21" t="s">
        <v>85</v>
      </c>
      <c r="Z89" s="21">
        <v>17.169307614409899</v>
      </c>
      <c r="AA89" s="21">
        <v>0</v>
      </c>
      <c r="AB89" s="21" t="s">
        <v>60</v>
      </c>
      <c r="AC89" s="21" t="s">
        <v>86</v>
      </c>
      <c r="AF89" s="21">
        <v>0</v>
      </c>
      <c r="AJ89" s="21">
        <v>0</v>
      </c>
      <c r="AM89" s="21">
        <v>3099.9265790573099</v>
      </c>
      <c r="AN89" s="21">
        <v>6.7493451684577002</v>
      </c>
      <c r="AO89" s="21">
        <v>4.1862590466502496</v>
      </c>
      <c r="AP89" s="21">
        <v>10.311896465111101</v>
      </c>
    </row>
    <row r="90" spans="1:42">
      <c r="A90" s="24">
        <v>114</v>
      </c>
      <c r="B90" s="25">
        <v>43</v>
      </c>
      <c r="C90" s="22">
        <v>43</v>
      </c>
      <c r="D90" s="22"/>
      <c r="E90" s="26"/>
      <c r="F90" s="21">
        <v>0</v>
      </c>
      <c r="G90" s="22">
        <v>4.9079346475617402</v>
      </c>
      <c r="H90" s="21">
        <v>3.5198032340611798</v>
      </c>
      <c r="I90" s="21">
        <v>7.8526954360987897</v>
      </c>
      <c r="J90" s="21">
        <v>0</v>
      </c>
      <c r="K90" s="21">
        <v>3.0723670893736501</v>
      </c>
      <c r="L90" s="21">
        <v>2.991832748952</v>
      </c>
      <c r="M90" s="21">
        <v>503222.93207200198</v>
      </c>
      <c r="N90" s="21">
        <v>1277871.2694319999</v>
      </c>
      <c r="O90" s="21" t="s">
        <v>13</v>
      </c>
      <c r="P90" s="21">
        <v>11160</v>
      </c>
      <c r="Q90" s="21" t="s">
        <v>56</v>
      </c>
      <c r="R90" s="21" t="s">
        <v>87</v>
      </c>
      <c r="S90" s="21">
        <v>0</v>
      </c>
      <c r="T90" s="21" t="s">
        <v>58</v>
      </c>
      <c r="V90" s="21">
        <v>0</v>
      </c>
      <c r="W90" s="21">
        <v>0</v>
      </c>
      <c r="X90" s="21" t="s">
        <v>59</v>
      </c>
      <c r="Z90" s="21">
        <v>0</v>
      </c>
      <c r="AA90" s="21">
        <v>0</v>
      </c>
      <c r="AB90" s="21" t="s">
        <v>60</v>
      </c>
      <c r="AF90" s="21">
        <v>0</v>
      </c>
      <c r="AJ90" s="21">
        <v>0</v>
      </c>
      <c r="AM90" s="21">
        <v>3303.8525490687098</v>
      </c>
      <c r="AN90" s="21">
        <v>4.9079346475617402</v>
      </c>
      <c r="AO90" s="21">
        <v>3.5198032340611798</v>
      </c>
      <c r="AP90" s="21">
        <v>10.190865515919899</v>
      </c>
    </row>
    <row r="91" spans="1:42">
      <c r="A91" s="24">
        <v>115</v>
      </c>
      <c r="B91" s="25"/>
      <c r="C91" s="27"/>
      <c r="D91" s="22"/>
      <c r="E91" s="26"/>
      <c r="F91" s="21">
        <v>0</v>
      </c>
      <c r="G91" s="22">
        <v>4.7055738976860599</v>
      </c>
      <c r="H91" s="21">
        <v>3.16048416858589</v>
      </c>
      <c r="I91" s="21">
        <v>7.5289182362976996</v>
      </c>
      <c r="J91" s="21">
        <v>0</v>
      </c>
      <c r="K91" s="21">
        <v>2.9456892599514699</v>
      </c>
      <c r="L91" s="21">
        <v>2.686411543298</v>
      </c>
      <c r="M91" s="21">
        <v>502341.79385600198</v>
      </c>
      <c r="N91" s="21">
        <v>1278696.1795920001</v>
      </c>
      <c r="O91" s="21" t="s">
        <v>13</v>
      </c>
      <c r="P91" s="21">
        <v>11170</v>
      </c>
      <c r="Q91" s="21" t="s">
        <v>56</v>
      </c>
      <c r="R91" s="21" t="s">
        <v>69</v>
      </c>
      <c r="S91" s="21">
        <v>0</v>
      </c>
      <c r="T91" s="21" t="s">
        <v>58</v>
      </c>
      <c r="V91" s="21">
        <v>0</v>
      </c>
      <c r="W91" s="21">
        <v>0</v>
      </c>
      <c r="X91" s="21" t="s">
        <v>59</v>
      </c>
      <c r="Z91" s="21">
        <v>0</v>
      </c>
      <c r="AA91" s="21">
        <v>0</v>
      </c>
      <c r="AB91" s="21" t="s">
        <v>60</v>
      </c>
      <c r="AF91" s="21">
        <v>0</v>
      </c>
      <c r="AJ91" s="21">
        <v>0</v>
      </c>
      <c r="AM91" s="21">
        <v>3527.71657234126</v>
      </c>
      <c r="AN91" s="21">
        <v>4.7055738976860599</v>
      </c>
      <c r="AO91" s="21">
        <v>3.16048416858589</v>
      </c>
      <c r="AP91" s="21">
        <v>10.195215981816199</v>
      </c>
    </row>
    <row r="92" spans="1:42">
      <c r="A92" s="24">
        <v>116</v>
      </c>
      <c r="B92" s="25">
        <v>44</v>
      </c>
      <c r="C92" s="22">
        <v>44</v>
      </c>
      <c r="D92" s="22"/>
      <c r="E92" s="26"/>
      <c r="F92" s="21">
        <v>0</v>
      </c>
      <c r="G92" s="22">
        <v>4.4236070529979203</v>
      </c>
      <c r="H92" s="21">
        <v>2.9678610226545898</v>
      </c>
      <c r="I92" s="21">
        <v>7.0777712847966798</v>
      </c>
      <c r="J92" s="21">
        <v>0</v>
      </c>
      <c r="K92" s="21">
        <v>2.7691780151767</v>
      </c>
      <c r="L92" s="21">
        <v>2.5226818692564001</v>
      </c>
      <c r="M92" s="21">
        <v>501089.83032000001</v>
      </c>
      <c r="N92" s="21">
        <v>1279601.390712</v>
      </c>
      <c r="O92" s="21" t="s">
        <v>13</v>
      </c>
      <c r="P92" s="21">
        <v>11180</v>
      </c>
      <c r="Q92" s="21" t="s">
        <v>56</v>
      </c>
      <c r="R92" s="21" t="s">
        <v>57</v>
      </c>
      <c r="S92" s="21">
        <v>0</v>
      </c>
      <c r="T92" s="21" t="s">
        <v>58</v>
      </c>
      <c r="V92" s="21">
        <v>0</v>
      </c>
      <c r="W92" s="21">
        <v>0</v>
      </c>
      <c r="X92" s="21" t="s">
        <v>59</v>
      </c>
      <c r="Z92" s="21">
        <v>0</v>
      </c>
      <c r="AA92" s="21">
        <v>0</v>
      </c>
      <c r="AB92" s="21" t="s">
        <v>60</v>
      </c>
      <c r="AF92" s="21">
        <v>0</v>
      </c>
      <c r="AJ92" s="21">
        <v>0</v>
      </c>
      <c r="AM92" s="21">
        <v>4099.7299071097304</v>
      </c>
      <c r="AN92" s="21">
        <v>4.4236070529979203</v>
      </c>
      <c r="AO92" s="21">
        <v>2.9678610226545898</v>
      </c>
      <c r="AP92" s="21">
        <v>10.2006508917639</v>
      </c>
    </row>
    <row r="93" spans="1:42">
      <c r="A93" s="24">
        <v>118</v>
      </c>
      <c r="B93" s="25"/>
      <c r="C93" s="22"/>
      <c r="D93" s="22"/>
      <c r="E93" s="26"/>
      <c r="F93" s="21">
        <v>0</v>
      </c>
      <c r="G93" s="22">
        <v>4.2035742202296698</v>
      </c>
      <c r="H93" s="21">
        <v>2.9042813886790699</v>
      </c>
      <c r="I93" s="21">
        <v>6.7257187523674702</v>
      </c>
      <c r="J93" s="21">
        <v>0</v>
      </c>
      <c r="K93" s="21">
        <v>2.6314374618637699</v>
      </c>
      <c r="L93" s="21">
        <v>2.4686391803772101</v>
      </c>
      <c r="M93" s="21">
        <v>500336.14437600202</v>
      </c>
      <c r="N93" s="21">
        <v>1280628.923528</v>
      </c>
      <c r="O93" s="21" t="s">
        <v>13</v>
      </c>
      <c r="P93" s="21">
        <v>11200</v>
      </c>
      <c r="Q93" s="21" t="s">
        <v>56</v>
      </c>
      <c r="R93" s="21" t="s">
        <v>80</v>
      </c>
      <c r="S93" s="21">
        <v>0</v>
      </c>
      <c r="T93" s="21" t="s">
        <v>58</v>
      </c>
      <c r="V93" s="21">
        <v>0</v>
      </c>
      <c r="W93" s="21">
        <v>0</v>
      </c>
      <c r="X93" s="21" t="s">
        <v>59</v>
      </c>
      <c r="Z93" s="21">
        <v>0</v>
      </c>
      <c r="AA93" s="21">
        <v>0</v>
      </c>
      <c r="AB93" s="21" t="s">
        <v>60</v>
      </c>
      <c r="AF93" s="21">
        <v>0</v>
      </c>
      <c r="AJ93" s="21">
        <v>0</v>
      </c>
      <c r="AM93" s="21">
        <v>4553.7871032871599</v>
      </c>
      <c r="AN93" s="21">
        <v>4.2035742202296698</v>
      </c>
      <c r="AO93" s="21">
        <v>2.9042813886790699</v>
      </c>
      <c r="AP93" s="21">
        <v>10.200197613288699</v>
      </c>
    </row>
    <row r="94" spans="1:42">
      <c r="A94" s="24">
        <v>119</v>
      </c>
      <c r="B94" s="25">
        <v>45</v>
      </c>
      <c r="C94" s="27">
        <v>45</v>
      </c>
      <c r="D94" s="22"/>
      <c r="E94" s="26"/>
      <c r="F94" s="21">
        <v>0</v>
      </c>
      <c r="G94" s="22">
        <v>4.1025065602016797</v>
      </c>
      <c r="H94" s="21">
        <v>2.9465079255869302</v>
      </c>
      <c r="I94" s="21">
        <v>6.5640104963226902</v>
      </c>
      <c r="J94" s="21">
        <v>0</v>
      </c>
      <c r="K94" s="21">
        <v>2.5681691066862502</v>
      </c>
      <c r="L94" s="21">
        <v>2.50453173674889</v>
      </c>
      <c r="M94" s="21">
        <v>499452.895808</v>
      </c>
      <c r="N94" s="21">
        <v>1281575.587944</v>
      </c>
      <c r="O94" s="21" t="s">
        <v>13</v>
      </c>
      <c r="P94" s="21">
        <v>11210</v>
      </c>
      <c r="Q94" s="21" t="s">
        <v>56</v>
      </c>
      <c r="R94" s="21" t="s">
        <v>88</v>
      </c>
      <c r="S94" s="21">
        <v>0</v>
      </c>
      <c r="T94" s="21" t="s">
        <v>58</v>
      </c>
      <c r="V94" s="21">
        <v>0</v>
      </c>
      <c r="W94" s="21">
        <v>0</v>
      </c>
      <c r="X94" s="21" t="s">
        <v>59</v>
      </c>
      <c r="Z94" s="21">
        <v>0</v>
      </c>
      <c r="AA94" s="21">
        <v>0</v>
      </c>
      <c r="AB94" s="21" t="s">
        <v>60</v>
      </c>
      <c r="AF94" s="21">
        <v>0</v>
      </c>
      <c r="AJ94" s="21">
        <v>0</v>
      </c>
      <c r="AM94" s="21">
        <v>2969.5976673252599</v>
      </c>
      <c r="AN94" s="21">
        <v>4.1025065602016797</v>
      </c>
      <c r="AO94" s="21">
        <v>2.9465079255869302</v>
      </c>
      <c r="AP94" s="21">
        <v>10.1965482713172</v>
      </c>
    </row>
    <row r="95" spans="1:42">
      <c r="A95" s="24">
        <v>120</v>
      </c>
      <c r="B95" s="25"/>
      <c r="C95" s="22"/>
      <c r="D95" s="22"/>
      <c r="E95" s="26"/>
      <c r="F95" s="21">
        <v>0</v>
      </c>
      <c r="G95" s="22">
        <v>4.0348105347173702</v>
      </c>
      <c r="H95" s="21">
        <v>2.9340968750865901</v>
      </c>
      <c r="I95" s="21">
        <v>6.4556968555477896</v>
      </c>
      <c r="J95" s="21">
        <v>0</v>
      </c>
      <c r="K95" s="21">
        <v>2.5257913947330701</v>
      </c>
      <c r="L95" s="21">
        <v>2.4939823438236002</v>
      </c>
      <c r="M95" s="21">
        <v>498763.04686400201</v>
      </c>
      <c r="N95" s="21">
        <v>1282712.7344239999</v>
      </c>
      <c r="O95" s="21" t="s">
        <v>13</v>
      </c>
      <c r="P95" s="21">
        <v>11220</v>
      </c>
      <c r="Q95" s="21" t="s">
        <v>56</v>
      </c>
      <c r="R95" s="21" t="s">
        <v>61</v>
      </c>
      <c r="S95" s="21">
        <v>0</v>
      </c>
      <c r="T95" s="21" t="s">
        <v>58</v>
      </c>
      <c r="V95" s="21">
        <v>0</v>
      </c>
      <c r="W95" s="21">
        <v>0</v>
      </c>
      <c r="X95" s="21" t="s">
        <v>59</v>
      </c>
      <c r="Z95" s="21">
        <v>0</v>
      </c>
      <c r="AA95" s="21">
        <v>0</v>
      </c>
      <c r="AB95" s="21" t="s">
        <v>60</v>
      </c>
      <c r="AF95" s="21">
        <v>0</v>
      </c>
      <c r="AJ95" s="21">
        <v>0</v>
      </c>
      <c r="AM95" s="21">
        <v>4849.99250956172</v>
      </c>
      <c r="AN95" s="21">
        <v>4.0348105347173702</v>
      </c>
      <c r="AO95" s="21">
        <v>2.9340968750865901</v>
      </c>
      <c r="AP95" s="21">
        <v>10.192495744658901</v>
      </c>
    </row>
    <row r="96" spans="1:42">
      <c r="A96" s="24">
        <v>121</v>
      </c>
      <c r="B96" s="25">
        <v>46</v>
      </c>
      <c r="C96" s="27">
        <v>46</v>
      </c>
      <c r="D96" s="22"/>
      <c r="E96" s="26"/>
      <c r="F96" s="21">
        <v>0</v>
      </c>
      <c r="G96" s="22">
        <v>3.7757758273151301</v>
      </c>
      <c r="H96" s="21">
        <v>2.8521903029382298</v>
      </c>
      <c r="I96" s="21">
        <v>6.0412413237042104</v>
      </c>
      <c r="J96" s="21">
        <v>0</v>
      </c>
      <c r="K96" s="21">
        <v>2.36363566789927</v>
      </c>
      <c r="L96" s="21">
        <v>2.4243617574974898</v>
      </c>
      <c r="M96" s="21">
        <v>498360.59119200299</v>
      </c>
      <c r="N96" s="21">
        <v>1283851.364448</v>
      </c>
      <c r="O96" s="21" t="s">
        <v>13</v>
      </c>
      <c r="P96" s="21">
        <v>11230</v>
      </c>
      <c r="Q96" s="21" t="s">
        <v>56</v>
      </c>
      <c r="R96" s="21" t="s">
        <v>89</v>
      </c>
      <c r="S96" s="21">
        <v>0</v>
      </c>
      <c r="T96" s="21" t="s">
        <v>58</v>
      </c>
      <c r="V96" s="21">
        <v>0</v>
      </c>
      <c r="W96" s="21">
        <v>0</v>
      </c>
      <c r="X96" s="21" t="s">
        <v>59</v>
      </c>
      <c r="Z96" s="21">
        <v>0</v>
      </c>
      <c r="AA96" s="21">
        <v>0</v>
      </c>
      <c r="AB96" s="21" t="s">
        <v>60</v>
      </c>
      <c r="AF96" s="21">
        <v>0</v>
      </c>
      <c r="AJ96" s="21">
        <v>0</v>
      </c>
      <c r="AM96" s="21">
        <v>6453.9041087413398</v>
      </c>
      <c r="AN96" s="21">
        <v>3.7757758273151301</v>
      </c>
      <c r="AO96" s="21">
        <v>2.8521903029382298</v>
      </c>
      <c r="AP96" s="21">
        <v>10.1838198667919</v>
      </c>
    </row>
    <row r="97" spans="1:42">
      <c r="A97" s="24">
        <v>140</v>
      </c>
      <c r="B97" s="25"/>
      <c r="C97" s="22"/>
      <c r="D97" s="22"/>
      <c r="E97" s="26"/>
      <c r="F97" s="21">
        <v>0</v>
      </c>
      <c r="G97" s="22">
        <v>3.744293456401</v>
      </c>
      <c r="H97" s="21">
        <v>2.8591219069042499</v>
      </c>
      <c r="I97" s="21">
        <v>5.9908695302416</v>
      </c>
      <c r="J97" s="21">
        <v>0</v>
      </c>
      <c r="K97" s="21">
        <v>2.3439277037070201</v>
      </c>
      <c r="L97" s="21">
        <v>2.4302536208686201</v>
      </c>
      <c r="M97" s="21">
        <v>498308.17679200298</v>
      </c>
      <c r="N97" s="21">
        <v>1284607.103016</v>
      </c>
      <c r="O97" s="21" t="s">
        <v>13</v>
      </c>
      <c r="P97" s="21">
        <v>11240</v>
      </c>
      <c r="Q97" s="21" t="s">
        <v>56</v>
      </c>
      <c r="R97" s="21" t="s">
        <v>81</v>
      </c>
      <c r="S97" s="21">
        <v>0</v>
      </c>
      <c r="T97" s="21" t="s">
        <v>58</v>
      </c>
      <c r="V97" s="21">
        <v>0</v>
      </c>
      <c r="W97" s="21">
        <v>0</v>
      </c>
      <c r="X97" s="21" t="s">
        <v>59</v>
      </c>
      <c r="Z97" s="21">
        <v>0</v>
      </c>
      <c r="AA97" s="21">
        <v>0</v>
      </c>
      <c r="AB97" s="21" t="s">
        <v>60</v>
      </c>
      <c r="AF97" s="21">
        <v>0</v>
      </c>
      <c r="AJ97" s="21">
        <v>0</v>
      </c>
      <c r="AM97" s="21">
        <v>3013.2883876134501</v>
      </c>
      <c r="AN97" s="21">
        <v>3.744293456401</v>
      </c>
      <c r="AO97" s="21">
        <v>2.8591219069042499</v>
      </c>
      <c r="AP97" s="21">
        <v>10.1862948318511</v>
      </c>
    </row>
    <row r="98" spans="1:42">
      <c r="A98" s="24">
        <v>141</v>
      </c>
      <c r="B98" s="25"/>
      <c r="C98" s="22"/>
      <c r="D98" s="22"/>
      <c r="E98" s="26"/>
      <c r="F98" s="21">
        <v>0</v>
      </c>
      <c r="G98" s="22">
        <v>3.9191352552826899</v>
      </c>
      <c r="H98" s="21">
        <v>2.9982478208707302</v>
      </c>
      <c r="I98" s="21">
        <v>6.2706164084523097</v>
      </c>
      <c r="J98" s="21">
        <v>0</v>
      </c>
      <c r="K98" s="21">
        <v>2.45337866980696</v>
      </c>
      <c r="L98" s="21">
        <v>2.54851064774012</v>
      </c>
      <c r="M98" s="21">
        <v>498302.54109600099</v>
      </c>
      <c r="N98" s="21">
        <v>1285538.98808</v>
      </c>
      <c r="O98" s="21" t="s">
        <v>13</v>
      </c>
      <c r="P98" s="21">
        <v>11250</v>
      </c>
      <c r="Q98" s="21" t="s">
        <v>56</v>
      </c>
      <c r="R98" s="21" t="s">
        <v>61</v>
      </c>
      <c r="S98" s="21">
        <v>0</v>
      </c>
      <c r="T98" s="21" t="s">
        <v>58</v>
      </c>
      <c r="V98" s="21">
        <v>0</v>
      </c>
      <c r="W98" s="21">
        <v>0</v>
      </c>
      <c r="X98" s="21" t="s">
        <v>59</v>
      </c>
      <c r="Z98" s="21">
        <v>0</v>
      </c>
      <c r="AA98" s="21">
        <v>0</v>
      </c>
      <c r="AB98" s="21" t="s">
        <v>60</v>
      </c>
      <c r="AF98" s="21">
        <v>0</v>
      </c>
      <c r="AJ98" s="21">
        <v>0</v>
      </c>
      <c r="AM98" s="21">
        <v>4789.7296875851198</v>
      </c>
      <c r="AN98" s="21">
        <v>3.9191352552826899</v>
      </c>
      <c r="AO98" s="21">
        <v>2.9982478208707302</v>
      </c>
      <c r="AP98" s="21">
        <v>10.184772745517501</v>
      </c>
    </row>
    <row r="99" spans="1:42">
      <c r="A99" s="24">
        <v>142</v>
      </c>
      <c r="B99" s="25">
        <v>47</v>
      </c>
      <c r="C99" s="22">
        <v>47</v>
      </c>
      <c r="D99" s="22"/>
      <c r="E99" s="26"/>
      <c r="F99" s="21">
        <v>0</v>
      </c>
      <c r="G99" s="22">
        <v>4.21488933136615</v>
      </c>
      <c r="H99" s="21">
        <v>3.2617608474659798</v>
      </c>
      <c r="I99" s="21">
        <v>6.7438229301858401</v>
      </c>
      <c r="J99" s="21">
        <v>0</v>
      </c>
      <c r="K99" s="21">
        <v>2.63852072143521</v>
      </c>
      <c r="L99" s="21">
        <v>2.77249672034608</v>
      </c>
      <c r="M99" s="21">
        <v>498450.248680002</v>
      </c>
      <c r="N99" s="21">
        <v>1286385.0365279999</v>
      </c>
      <c r="O99" s="21" t="s">
        <v>13</v>
      </c>
      <c r="P99" s="21">
        <v>11260</v>
      </c>
      <c r="Q99" s="21" t="s">
        <v>56</v>
      </c>
      <c r="R99" s="21" t="s">
        <v>90</v>
      </c>
      <c r="S99" s="21">
        <v>0</v>
      </c>
      <c r="T99" s="21" t="s">
        <v>58</v>
      </c>
      <c r="V99" s="21">
        <v>0</v>
      </c>
      <c r="W99" s="21">
        <v>0</v>
      </c>
      <c r="X99" s="21" t="s">
        <v>59</v>
      </c>
      <c r="Z99" s="21">
        <v>0</v>
      </c>
      <c r="AA99" s="21">
        <v>0</v>
      </c>
      <c r="AB99" s="21" t="s">
        <v>60</v>
      </c>
      <c r="AF99" s="21">
        <v>0</v>
      </c>
      <c r="AJ99" s="21">
        <v>0</v>
      </c>
      <c r="AM99" s="21">
        <v>6174.6312448231602</v>
      </c>
      <c r="AN99" s="21">
        <v>4.21488933136615</v>
      </c>
      <c r="AO99" s="21">
        <v>3.2617608474659798</v>
      </c>
      <c r="AP99" s="21">
        <v>10.188198231651199</v>
      </c>
    </row>
    <row r="100" spans="1:42">
      <c r="A100" s="24">
        <v>143</v>
      </c>
      <c r="B100" s="25"/>
      <c r="C100" s="27"/>
      <c r="D100" s="22"/>
      <c r="E100" s="26"/>
      <c r="F100" s="21">
        <v>0</v>
      </c>
      <c r="G100" s="22">
        <v>4.4769522816778897</v>
      </c>
      <c r="H100" s="21">
        <v>3.4379154289848999</v>
      </c>
      <c r="I100" s="21">
        <v>7.1631236506846303</v>
      </c>
      <c r="J100" s="21">
        <v>0</v>
      </c>
      <c r="K100" s="21">
        <v>2.8025721283303602</v>
      </c>
      <c r="L100" s="21">
        <v>2.9222281146371598</v>
      </c>
      <c r="M100" s="21">
        <v>498793.086744003</v>
      </c>
      <c r="N100" s="21">
        <v>1287238.0507120001</v>
      </c>
      <c r="O100" s="21" t="s">
        <v>13</v>
      </c>
      <c r="P100" s="21">
        <v>11270</v>
      </c>
      <c r="Q100" s="21" t="s">
        <v>56</v>
      </c>
      <c r="R100" s="21" t="s">
        <v>69</v>
      </c>
      <c r="S100" s="21">
        <v>0</v>
      </c>
      <c r="T100" s="21" t="s">
        <v>58</v>
      </c>
      <c r="V100" s="21">
        <v>0</v>
      </c>
      <c r="W100" s="21">
        <v>0</v>
      </c>
      <c r="X100" s="21" t="s">
        <v>59</v>
      </c>
      <c r="Z100" s="21">
        <v>0</v>
      </c>
      <c r="AA100" s="21">
        <v>0</v>
      </c>
      <c r="AB100" s="21" t="s">
        <v>60</v>
      </c>
      <c r="AF100" s="21">
        <v>0</v>
      </c>
      <c r="AJ100" s="21">
        <v>0</v>
      </c>
      <c r="AM100" s="21">
        <v>6125.8758785945802</v>
      </c>
      <c r="AN100" s="21">
        <v>4.4769522816778897</v>
      </c>
      <c r="AO100" s="21">
        <v>3.4379154289848999</v>
      </c>
      <c r="AP100" s="21">
        <v>10.193013247739801</v>
      </c>
    </row>
    <row r="101" spans="1:42">
      <c r="A101" s="24">
        <v>144</v>
      </c>
      <c r="B101" s="25"/>
      <c r="C101" s="22"/>
      <c r="D101" s="22"/>
      <c r="E101" s="26"/>
      <c r="F101" s="21">
        <v>0</v>
      </c>
      <c r="G101" s="22">
        <v>4.68417919968745</v>
      </c>
      <c r="H101" s="21">
        <v>3.6685227351524801</v>
      </c>
      <c r="I101" s="21">
        <v>7.4946867194999198</v>
      </c>
      <c r="J101" s="21">
        <v>0</v>
      </c>
      <c r="K101" s="21">
        <v>2.9322961790043398</v>
      </c>
      <c r="L101" s="21">
        <v>3.1182443248796101</v>
      </c>
      <c r="M101" s="21">
        <v>499378.519840002</v>
      </c>
      <c r="N101" s="21">
        <v>1287969.64356</v>
      </c>
      <c r="O101" s="21" t="s">
        <v>13</v>
      </c>
      <c r="P101" s="21">
        <v>11280</v>
      </c>
      <c r="Q101" s="21" t="s">
        <v>56</v>
      </c>
      <c r="R101" s="21" t="s">
        <v>67</v>
      </c>
      <c r="S101" s="21">
        <v>0</v>
      </c>
      <c r="T101" s="21" t="s">
        <v>58</v>
      </c>
      <c r="V101" s="21">
        <v>0</v>
      </c>
      <c r="W101" s="21">
        <v>0</v>
      </c>
      <c r="X101" s="21" t="s">
        <v>59</v>
      </c>
      <c r="Z101" s="21">
        <v>0</v>
      </c>
      <c r="AA101" s="21">
        <v>0</v>
      </c>
      <c r="AB101" s="21" t="s">
        <v>60</v>
      </c>
      <c r="AF101" s="21">
        <v>0</v>
      </c>
      <c r="AJ101" s="21">
        <v>0</v>
      </c>
      <c r="AM101" s="21">
        <v>6021.61668576389</v>
      </c>
      <c r="AN101" s="21">
        <v>4.68417919968745</v>
      </c>
      <c r="AO101" s="21">
        <v>3.6685227351524801</v>
      </c>
      <c r="AP101" s="21">
        <v>10.206452908781801</v>
      </c>
    </row>
    <row r="102" spans="1:42">
      <c r="A102" s="24">
        <v>145</v>
      </c>
      <c r="B102" s="25">
        <v>48</v>
      </c>
      <c r="C102" s="22">
        <v>48</v>
      </c>
      <c r="D102" s="22"/>
      <c r="E102" s="26"/>
      <c r="F102" s="21">
        <v>0</v>
      </c>
      <c r="G102" s="22">
        <v>4.9247855740891904</v>
      </c>
      <c r="H102" s="21">
        <v>3.9803630126285001</v>
      </c>
      <c r="I102" s="21">
        <v>7.8796569185427101</v>
      </c>
      <c r="J102" s="21">
        <v>0</v>
      </c>
      <c r="K102" s="21">
        <v>3.0829157693798299</v>
      </c>
      <c r="L102" s="21">
        <v>3.3833085607342301</v>
      </c>
      <c r="M102" s="21">
        <v>500356.88250400103</v>
      </c>
      <c r="N102" s="21">
        <v>1288687.193744</v>
      </c>
      <c r="O102" s="21" t="s">
        <v>13</v>
      </c>
      <c r="P102" s="21">
        <v>11290</v>
      </c>
      <c r="Q102" s="21" t="s">
        <v>56</v>
      </c>
      <c r="R102" s="21" t="s">
        <v>82</v>
      </c>
      <c r="S102" s="21">
        <v>0</v>
      </c>
      <c r="T102" s="21" t="s">
        <v>58</v>
      </c>
      <c r="V102" s="21">
        <v>0</v>
      </c>
      <c r="W102" s="21">
        <v>0</v>
      </c>
      <c r="X102" s="21" t="s">
        <v>59</v>
      </c>
      <c r="Z102" s="21">
        <v>0</v>
      </c>
      <c r="AA102" s="21">
        <v>0</v>
      </c>
      <c r="AB102" s="21" t="s">
        <v>60</v>
      </c>
      <c r="AF102" s="21">
        <v>0</v>
      </c>
      <c r="AJ102" s="21">
        <v>0</v>
      </c>
      <c r="AM102" s="21">
        <v>6235.6160811339396</v>
      </c>
      <c r="AN102" s="21">
        <v>4.9247855740891904</v>
      </c>
      <c r="AO102" s="21">
        <v>3.9803630126285001</v>
      </c>
      <c r="AP102" s="21">
        <v>10.2080797385949</v>
      </c>
    </row>
    <row r="103" spans="1:42">
      <c r="A103" s="24">
        <v>146</v>
      </c>
      <c r="B103" s="25"/>
      <c r="C103" s="27"/>
      <c r="D103" s="22"/>
      <c r="E103" s="26"/>
      <c r="F103" s="21">
        <v>0</v>
      </c>
      <c r="G103" s="22">
        <v>5.52802535978436</v>
      </c>
      <c r="H103" s="21">
        <v>4.1643116860165703</v>
      </c>
      <c r="I103" s="21">
        <v>8.8448405756549793</v>
      </c>
      <c r="J103" s="21">
        <v>0</v>
      </c>
      <c r="K103" s="21">
        <v>3.4605438752250102</v>
      </c>
      <c r="L103" s="21">
        <v>3.5396649331140901</v>
      </c>
      <c r="M103" s="21">
        <v>500430.19739200099</v>
      </c>
      <c r="N103" s="21">
        <v>1289579.3940880001</v>
      </c>
      <c r="O103" s="21" t="s">
        <v>13</v>
      </c>
      <c r="P103" s="21">
        <v>11300</v>
      </c>
      <c r="Q103" s="21" t="s">
        <v>56</v>
      </c>
      <c r="R103" s="21" t="s">
        <v>70</v>
      </c>
      <c r="S103" s="21">
        <v>0</v>
      </c>
      <c r="T103" s="21" t="s">
        <v>58</v>
      </c>
      <c r="V103" s="21">
        <v>0</v>
      </c>
      <c r="W103" s="21">
        <v>0</v>
      </c>
      <c r="X103" s="21" t="s">
        <v>59</v>
      </c>
      <c r="Z103" s="21">
        <v>0</v>
      </c>
      <c r="AA103" s="21">
        <v>0</v>
      </c>
      <c r="AB103" s="21" t="s">
        <v>60</v>
      </c>
      <c r="AF103" s="21">
        <v>0</v>
      </c>
      <c r="AJ103" s="21">
        <v>0</v>
      </c>
      <c r="AM103" s="21">
        <v>4535.7800700984999</v>
      </c>
      <c r="AN103" s="21">
        <v>5.52802535978436</v>
      </c>
      <c r="AO103" s="21">
        <v>4.1643116860165703</v>
      </c>
      <c r="AP103" s="21">
        <v>10.2301730489137</v>
      </c>
    </row>
    <row r="104" spans="1:42">
      <c r="A104" s="24">
        <v>147</v>
      </c>
      <c r="B104" s="25"/>
      <c r="C104" s="22"/>
      <c r="D104" s="22"/>
      <c r="E104" s="26"/>
      <c r="F104" s="21">
        <v>0</v>
      </c>
      <c r="G104" s="22">
        <v>5.1710124594571596</v>
      </c>
      <c r="H104" s="21">
        <v>4.38859981227007</v>
      </c>
      <c r="I104" s="21">
        <v>8.2736199351314497</v>
      </c>
      <c r="J104" s="21">
        <v>0</v>
      </c>
      <c r="K104" s="21">
        <v>3.2370537996201798</v>
      </c>
      <c r="L104" s="21">
        <v>3.7303098404295598</v>
      </c>
      <c r="M104" s="21">
        <v>500787.91976800101</v>
      </c>
      <c r="N104" s="21">
        <v>1290718.117264</v>
      </c>
      <c r="O104" s="21" t="s">
        <v>13</v>
      </c>
      <c r="P104" s="21">
        <v>11320</v>
      </c>
      <c r="Q104" s="21" t="s">
        <v>56</v>
      </c>
      <c r="R104" s="21" t="s">
        <v>91</v>
      </c>
      <c r="S104" s="21">
        <v>0</v>
      </c>
      <c r="T104" s="21" t="s">
        <v>58</v>
      </c>
      <c r="V104" s="21">
        <v>0</v>
      </c>
      <c r="W104" s="21">
        <v>0</v>
      </c>
      <c r="X104" s="21" t="s">
        <v>59</v>
      </c>
      <c r="Z104" s="21">
        <v>0</v>
      </c>
      <c r="AA104" s="21">
        <v>0</v>
      </c>
      <c r="AB104" s="21" t="s">
        <v>60</v>
      </c>
      <c r="AF104" s="21">
        <v>0</v>
      </c>
      <c r="AJ104" s="21">
        <v>0</v>
      </c>
      <c r="AM104" s="21">
        <v>2219.7981003987502</v>
      </c>
      <c r="AN104" s="21">
        <v>5.1710124594571596</v>
      </c>
      <c r="AO104" s="21">
        <v>4.38859981227007</v>
      </c>
      <c r="AP104" s="21">
        <v>10.250421128776001</v>
      </c>
    </row>
    <row r="105" spans="1:42">
      <c r="A105" s="24">
        <v>148</v>
      </c>
      <c r="B105" s="25">
        <v>49</v>
      </c>
      <c r="C105" s="27">
        <v>49</v>
      </c>
      <c r="D105" s="22"/>
      <c r="E105" s="26"/>
      <c r="F105" s="21">
        <v>0</v>
      </c>
      <c r="G105" s="22">
        <v>5.1161135422689696</v>
      </c>
      <c r="H105" s="21">
        <v>4.3894404349921903</v>
      </c>
      <c r="I105" s="21">
        <v>8.1857816676303496</v>
      </c>
      <c r="J105" s="21">
        <v>0</v>
      </c>
      <c r="K105" s="21">
        <v>3.2026870774603702</v>
      </c>
      <c r="L105" s="21">
        <v>3.73102436974336</v>
      </c>
      <c r="M105" s="21">
        <v>501002.13689600298</v>
      </c>
      <c r="N105" s="21">
        <v>1292056.4513999999</v>
      </c>
      <c r="O105" s="21" t="s">
        <v>13</v>
      </c>
      <c r="P105" s="21">
        <v>11330</v>
      </c>
      <c r="Q105" s="21" t="s">
        <v>56</v>
      </c>
      <c r="R105" s="21" t="s">
        <v>82</v>
      </c>
      <c r="S105" s="21">
        <v>0</v>
      </c>
      <c r="T105" s="21" t="s">
        <v>58</v>
      </c>
      <c r="V105" s="21">
        <v>0</v>
      </c>
      <c r="W105" s="21">
        <v>0</v>
      </c>
      <c r="X105" s="21" t="s">
        <v>59</v>
      </c>
      <c r="Z105" s="21">
        <v>0</v>
      </c>
      <c r="AA105" s="21">
        <v>0</v>
      </c>
      <c r="AB105" s="21" t="s">
        <v>60</v>
      </c>
      <c r="AF105" s="21">
        <v>0</v>
      </c>
      <c r="AJ105" s="21">
        <v>0</v>
      </c>
      <c r="AM105" s="21">
        <v>6581.3575153563897</v>
      </c>
      <c r="AN105" s="21">
        <v>5.1161135422689696</v>
      </c>
      <c r="AO105" s="21">
        <v>4.3894404349921903</v>
      </c>
      <c r="AP105" s="21">
        <v>10.2671211845222</v>
      </c>
    </row>
    <row r="106" spans="1:42">
      <c r="A106" s="24">
        <v>151</v>
      </c>
      <c r="B106" s="25"/>
      <c r="C106" s="27"/>
      <c r="D106" s="22"/>
      <c r="E106" s="26"/>
      <c r="F106" s="21">
        <v>0</v>
      </c>
      <c r="G106" s="22">
        <v>4.5198086750489299</v>
      </c>
      <c r="H106" s="21">
        <v>4.1016979089632999</v>
      </c>
      <c r="I106" s="21">
        <v>7.2316938800782999</v>
      </c>
      <c r="J106" s="21">
        <v>0</v>
      </c>
      <c r="K106" s="21">
        <v>2.8294002305806298</v>
      </c>
      <c r="L106" s="21">
        <v>3.4864432226187998</v>
      </c>
      <c r="M106" s="21">
        <v>500223.00176000199</v>
      </c>
      <c r="N106" s="21">
        <v>1293236.0371439999</v>
      </c>
      <c r="O106" s="21" t="s">
        <v>13</v>
      </c>
      <c r="P106" s="21">
        <v>11350</v>
      </c>
      <c r="Q106" s="21" t="s">
        <v>56</v>
      </c>
      <c r="R106" s="21" t="s">
        <v>74</v>
      </c>
      <c r="S106" s="21">
        <v>0</v>
      </c>
      <c r="T106" s="21" t="s">
        <v>58</v>
      </c>
      <c r="V106" s="21">
        <v>0</v>
      </c>
      <c r="W106" s="21">
        <v>0</v>
      </c>
      <c r="X106" s="21" t="s">
        <v>59</v>
      </c>
      <c r="Z106" s="21">
        <v>0</v>
      </c>
      <c r="AA106" s="21">
        <v>0</v>
      </c>
      <c r="AB106" s="21" t="s">
        <v>60</v>
      </c>
      <c r="AF106" s="21">
        <v>0</v>
      </c>
      <c r="AJ106" s="21">
        <v>0</v>
      </c>
      <c r="AM106" s="21">
        <v>1176.8753299856301</v>
      </c>
      <c r="AN106" s="21">
        <v>4.5198086750489299</v>
      </c>
      <c r="AO106" s="21">
        <v>4.1016979089632999</v>
      </c>
      <c r="AP106" s="21">
        <v>10.2922389447425</v>
      </c>
    </row>
    <row r="107" spans="1:42">
      <c r="A107" s="24">
        <v>152</v>
      </c>
      <c r="B107" s="21">
        <v>50</v>
      </c>
      <c r="C107" s="22">
        <v>50</v>
      </c>
      <c r="D107" s="22"/>
      <c r="E107" s="26"/>
      <c r="F107" s="21">
        <v>0</v>
      </c>
      <c r="G107" s="22">
        <v>4.57421960245438</v>
      </c>
      <c r="H107" s="21">
        <v>3.9309898124496998</v>
      </c>
      <c r="I107" s="21">
        <v>7.3187513639270101</v>
      </c>
      <c r="J107" s="21">
        <v>0</v>
      </c>
      <c r="K107" s="21">
        <v>2.8634614711364401</v>
      </c>
      <c r="L107" s="21">
        <v>3.3413413405822401</v>
      </c>
      <c r="M107" s="21">
        <v>499283.53694400098</v>
      </c>
      <c r="N107" s="21">
        <v>1294036.0517760001</v>
      </c>
      <c r="O107" s="21" t="s">
        <v>13</v>
      </c>
      <c r="P107" s="21">
        <v>11360</v>
      </c>
      <c r="Q107" s="21" t="s">
        <v>56</v>
      </c>
      <c r="R107" s="21" t="s">
        <v>69</v>
      </c>
      <c r="S107" s="21">
        <v>0</v>
      </c>
      <c r="T107" s="21" t="s">
        <v>58</v>
      </c>
      <c r="V107" s="21">
        <v>0</v>
      </c>
      <c r="W107" s="21">
        <v>0</v>
      </c>
      <c r="X107" s="21" t="s">
        <v>59</v>
      </c>
      <c r="Z107" s="21">
        <v>0</v>
      </c>
      <c r="AA107" s="21">
        <v>0</v>
      </c>
      <c r="AB107" s="21" t="s">
        <v>60</v>
      </c>
      <c r="AF107" s="21">
        <v>0</v>
      </c>
      <c r="AJ107" s="21">
        <v>0</v>
      </c>
      <c r="AM107" s="21">
        <v>5317.7035287475401</v>
      </c>
      <c r="AN107" s="21">
        <v>4.57421960245438</v>
      </c>
      <c r="AO107" s="21">
        <v>3.9309898124496998</v>
      </c>
      <c r="AP107" s="21">
        <v>10.3051335604837</v>
      </c>
    </row>
    <row r="108" spans="1:42">
      <c r="A108" s="24">
        <v>153</v>
      </c>
      <c r="B108" s="25"/>
      <c r="C108" s="22"/>
      <c r="D108" s="22"/>
      <c r="E108" s="26"/>
      <c r="F108" s="21">
        <v>0</v>
      </c>
      <c r="G108" s="22">
        <v>4.2541649231753498</v>
      </c>
      <c r="H108" s="21">
        <v>3.9422612282864402</v>
      </c>
      <c r="I108" s="21">
        <v>6.8066638770805596</v>
      </c>
      <c r="J108" s="21">
        <v>0</v>
      </c>
      <c r="K108" s="21">
        <v>2.6631072419077699</v>
      </c>
      <c r="L108" s="21">
        <v>3.3509220440434699</v>
      </c>
      <c r="M108" s="21">
        <v>498692.53572000097</v>
      </c>
      <c r="N108" s="21">
        <v>1294865.911784</v>
      </c>
      <c r="O108" s="21" t="s">
        <v>13</v>
      </c>
      <c r="P108" s="21">
        <v>11370</v>
      </c>
      <c r="Q108" s="21" t="s">
        <v>56</v>
      </c>
      <c r="R108" s="21" t="s">
        <v>82</v>
      </c>
      <c r="S108" s="21">
        <v>0</v>
      </c>
      <c r="T108" s="21" t="s">
        <v>58</v>
      </c>
      <c r="V108" s="21">
        <v>0</v>
      </c>
      <c r="W108" s="21">
        <v>0</v>
      </c>
      <c r="X108" s="21" t="s">
        <v>59</v>
      </c>
      <c r="Z108" s="21">
        <v>0</v>
      </c>
      <c r="AA108" s="21">
        <v>0</v>
      </c>
      <c r="AB108" s="21" t="s">
        <v>60</v>
      </c>
      <c r="AF108" s="21">
        <v>0</v>
      </c>
      <c r="AJ108" s="21">
        <v>0</v>
      </c>
      <c r="AM108" s="21">
        <v>5807.7006898242298</v>
      </c>
      <c r="AN108" s="21">
        <v>4.2541649231753498</v>
      </c>
      <c r="AO108" s="21">
        <v>3.9422612282864402</v>
      </c>
      <c r="AP108" s="21">
        <v>10.3101634693137</v>
      </c>
    </row>
    <row r="109" spans="1:42">
      <c r="A109" s="24">
        <v>154</v>
      </c>
      <c r="B109" s="25">
        <v>51</v>
      </c>
      <c r="C109" s="22">
        <v>51</v>
      </c>
      <c r="D109" s="22"/>
      <c r="E109" s="26"/>
      <c r="F109" s="21">
        <v>0</v>
      </c>
      <c r="G109" s="22">
        <v>4.1203652926464596</v>
      </c>
      <c r="H109" s="21">
        <v>3.9059925689890602</v>
      </c>
      <c r="I109" s="21">
        <v>6.5925844682343504</v>
      </c>
      <c r="J109" s="21">
        <v>0</v>
      </c>
      <c r="K109" s="21">
        <v>2.5793486731966802</v>
      </c>
      <c r="L109" s="21">
        <v>3.3200936836407</v>
      </c>
      <c r="M109" s="21">
        <v>498485.269567999</v>
      </c>
      <c r="N109" s="21">
        <v>1295496.754184</v>
      </c>
      <c r="O109" s="21" t="s">
        <v>13</v>
      </c>
      <c r="P109" s="21">
        <v>11380</v>
      </c>
      <c r="Q109" s="21" t="s">
        <v>56</v>
      </c>
      <c r="R109" s="21" t="s">
        <v>66</v>
      </c>
      <c r="S109" s="21">
        <v>0</v>
      </c>
      <c r="T109" s="21" t="s">
        <v>58</v>
      </c>
      <c r="V109" s="21">
        <v>0</v>
      </c>
      <c r="W109" s="21">
        <v>0</v>
      </c>
      <c r="X109" s="21" t="s">
        <v>59</v>
      </c>
      <c r="Z109" s="21">
        <v>0</v>
      </c>
      <c r="AA109" s="21">
        <v>0</v>
      </c>
      <c r="AB109" s="21" t="s">
        <v>60</v>
      </c>
      <c r="AF109" s="21">
        <v>0</v>
      </c>
      <c r="AJ109" s="21">
        <v>0</v>
      </c>
      <c r="AM109" s="21">
        <v>5715.6814945104397</v>
      </c>
      <c r="AN109" s="21">
        <v>4.1203652926464596</v>
      </c>
      <c r="AO109" s="21">
        <v>3.9059925689890602</v>
      </c>
      <c r="AP109" s="21">
        <v>10.3158809312953</v>
      </c>
    </row>
    <row r="110" spans="1:42">
      <c r="A110" s="24">
        <v>155</v>
      </c>
      <c r="B110" s="25"/>
      <c r="C110" s="22"/>
      <c r="D110" s="22"/>
      <c r="E110" s="26"/>
      <c r="F110" s="21">
        <v>0</v>
      </c>
      <c r="G110" s="22">
        <v>4.6258364867575397</v>
      </c>
      <c r="H110" s="21">
        <v>3.6618511760268899</v>
      </c>
      <c r="I110" s="21">
        <v>7.4013383788120697</v>
      </c>
      <c r="J110" s="21">
        <v>0</v>
      </c>
      <c r="K110" s="21">
        <v>2.8957736407102201</v>
      </c>
      <c r="L110" s="21">
        <v>3.11257349962285</v>
      </c>
      <c r="M110" s="21">
        <v>498294.872128002</v>
      </c>
      <c r="N110" s="21">
        <v>1296669.216424</v>
      </c>
      <c r="O110" s="21" t="s">
        <v>13</v>
      </c>
      <c r="P110" s="21">
        <v>11390</v>
      </c>
      <c r="Q110" s="21" t="s">
        <v>56</v>
      </c>
      <c r="R110" s="21" t="s">
        <v>93</v>
      </c>
      <c r="S110" s="21">
        <v>0</v>
      </c>
      <c r="T110" s="21" t="s">
        <v>58</v>
      </c>
      <c r="V110" s="21">
        <v>0</v>
      </c>
      <c r="W110" s="21">
        <v>0</v>
      </c>
      <c r="X110" s="21" t="s">
        <v>59</v>
      </c>
      <c r="Z110" s="21">
        <v>0</v>
      </c>
      <c r="AA110" s="21">
        <v>0</v>
      </c>
      <c r="AB110" s="21" t="s">
        <v>60</v>
      </c>
      <c r="AF110" s="21">
        <v>0</v>
      </c>
      <c r="AJ110" s="21">
        <v>0</v>
      </c>
      <c r="AM110" s="21">
        <v>5096.3753154165597</v>
      </c>
      <c r="AN110" s="21">
        <v>4.6258364867575397</v>
      </c>
      <c r="AO110" s="21">
        <v>3.6618511760268899</v>
      </c>
      <c r="AP110" s="21">
        <v>10.3372499225109</v>
      </c>
    </row>
    <row r="111" spans="1:42">
      <c r="A111" s="24">
        <v>156</v>
      </c>
      <c r="B111" s="25">
        <v>52</v>
      </c>
      <c r="C111" s="27">
        <v>52</v>
      </c>
      <c r="D111" s="22"/>
      <c r="E111" s="26"/>
      <c r="F111" s="21">
        <v>0</v>
      </c>
      <c r="G111" s="22">
        <v>4.6533339041210402</v>
      </c>
      <c r="H111" s="21">
        <v>3.7429739616731301</v>
      </c>
      <c r="I111" s="21">
        <v>7.4453342465936698</v>
      </c>
      <c r="J111" s="21">
        <v>0</v>
      </c>
      <c r="K111" s="21">
        <v>2.9129870239797699</v>
      </c>
      <c r="L111" s="21">
        <v>3.1815278674221599</v>
      </c>
      <c r="M111" s="21">
        <v>498152.50176000199</v>
      </c>
      <c r="N111" s="21">
        <v>1298054.3755119999</v>
      </c>
      <c r="O111" s="21" t="s">
        <v>13</v>
      </c>
      <c r="P111" s="21">
        <v>11400</v>
      </c>
      <c r="Q111" s="21" t="s">
        <v>56</v>
      </c>
      <c r="R111" s="21" t="s">
        <v>94</v>
      </c>
      <c r="S111" s="21">
        <v>0</v>
      </c>
      <c r="T111" s="21" t="s">
        <v>58</v>
      </c>
      <c r="V111" s="21">
        <v>0</v>
      </c>
      <c r="W111" s="21">
        <v>0</v>
      </c>
      <c r="X111" s="21" t="s">
        <v>59</v>
      </c>
      <c r="Z111" s="21">
        <v>0</v>
      </c>
      <c r="AA111" s="21">
        <v>0</v>
      </c>
      <c r="AB111" s="21" t="s">
        <v>60</v>
      </c>
      <c r="AF111" s="21">
        <v>0</v>
      </c>
      <c r="AJ111" s="21">
        <v>0</v>
      </c>
      <c r="AM111" s="21">
        <v>5923.8305591633098</v>
      </c>
      <c r="AN111" s="21">
        <v>4.6533339041210402</v>
      </c>
      <c r="AO111" s="21">
        <v>3.7429739616731301</v>
      </c>
      <c r="AP111" s="21">
        <v>10.361558975534299</v>
      </c>
    </row>
    <row r="112" spans="1:42">
      <c r="A112" s="24">
        <v>157</v>
      </c>
      <c r="B112" s="25"/>
      <c r="C112" s="22"/>
      <c r="D112" s="22"/>
      <c r="E112" s="26"/>
      <c r="F112" s="21">
        <v>0</v>
      </c>
      <c r="G112" s="22">
        <v>4.5084146303894004</v>
      </c>
      <c r="H112" s="21">
        <v>3.8072262801580501</v>
      </c>
      <c r="I112" s="21">
        <v>7.2134634086230403</v>
      </c>
      <c r="J112" s="21">
        <v>0</v>
      </c>
      <c r="K112" s="21">
        <v>2.8222675586237602</v>
      </c>
      <c r="L112" s="21">
        <v>3.2361423381343499</v>
      </c>
      <c r="M112" s="21">
        <v>498026.670792002</v>
      </c>
      <c r="N112" s="21">
        <v>1299365.557152</v>
      </c>
      <c r="O112" s="21" t="s">
        <v>13</v>
      </c>
      <c r="P112" s="21">
        <v>11410</v>
      </c>
      <c r="Q112" s="21" t="s">
        <v>56</v>
      </c>
      <c r="R112" s="21" t="s">
        <v>91</v>
      </c>
      <c r="S112" s="21">
        <v>0</v>
      </c>
      <c r="T112" s="21" t="s">
        <v>58</v>
      </c>
      <c r="V112" s="21">
        <v>0</v>
      </c>
      <c r="W112" s="21">
        <v>0</v>
      </c>
      <c r="X112" s="21" t="s">
        <v>59</v>
      </c>
      <c r="Z112" s="21">
        <v>0</v>
      </c>
      <c r="AA112" s="21">
        <v>0</v>
      </c>
      <c r="AB112" s="21" t="s">
        <v>60</v>
      </c>
      <c r="AF112" s="21">
        <v>0</v>
      </c>
      <c r="AJ112" s="21">
        <v>0</v>
      </c>
      <c r="AM112" s="21">
        <v>5275.7838193399703</v>
      </c>
      <c r="AN112" s="21">
        <v>4.5084146303894004</v>
      </c>
      <c r="AO112" s="21">
        <v>3.8072262801580501</v>
      </c>
      <c r="AP112" s="21">
        <v>10.386426445201201</v>
      </c>
    </row>
    <row r="113" spans="1:42">
      <c r="A113" s="24">
        <v>158</v>
      </c>
      <c r="B113" s="25">
        <v>53</v>
      </c>
      <c r="C113" s="22">
        <v>53</v>
      </c>
      <c r="D113" s="22"/>
      <c r="E113" s="26"/>
      <c r="F113" s="21">
        <v>0</v>
      </c>
      <c r="G113" s="22">
        <v>4.7946400236433</v>
      </c>
      <c r="H113" s="21">
        <v>4.02815607438506</v>
      </c>
      <c r="I113" s="21">
        <v>7.6714240378292899</v>
      </c>
      <c r="J113" s="21">
        <v>0</v>
      </c>
      <c r="K113" s="21">
        <v>3.0014446548007099</v>
      </c>
      <c r="L113" s="21">
        <v>3.4239326632272999</v>
      </c>
      <c r="M113" s="21">
        <v>497792.44336800202</v>
      </c>
      <c r="N113" s="21">
        <v>1300658.1854719999</v>
      </c>
      <c r="O113" s="21" t="s">
        <v>13</v>
      </c>
      <c r="P113" s="21">
        <v>11420</v>
      </c>
      <c r="Q113" s="21" t="s">
        <v>56</v>
      </c>
      <c r="R113" s="21" t="s">
        <v>95</v>
      </c>
      <c r="S113" s="21">
        <v>0</v>
      </c>
      <c r="T113" s="21" t="s">
        <v>58</v>
      </c>
      <c r="U113" s="21" t="s">
        <v>5</v>
      </c>
      <c r="V113" s="21">
        <v>0</v>
      </c>
      <c r="W113" s="21">
        <v>0</v>
      </c>
      <c r="X113" s="21" t="s">
        <v>59</v>
      </c>
      <c r="Z113" s="21">
        <v>2.1463420000000002</v>
      </c>
      <c r="AA113" s="21">
        <v>0</v>
      </c>
      <c r="AB113" s="21" t="s">
        <v>60</v>
      </c>
      <c r="AC113" s="21" t="s">
        <v>79</v>
      </c>
      <c r="AF113" s="21">
        <v>0</v>
      </c>
      <c r="AJ113" s="21">
        <v>0</v>
      </c>
      <c r="AM113" s="21">
        <v>4902.3346130856098</v>
      </c>
      <c r="AN113" s="21">
        <v>4.7946400236433</v>
      </c>
      <c r="AO113" s="21">
        <v>4.02815607438506</v>
      </c>
      <c r="AP113" s="21">
        <v>10.419351114502399</v>
      </c>
    </row>
    <row r="114" spans="1:42">
      <c r="A114" s="24">
        <v>160</v>
      </c>
      <c r="B114" s="25"/>
      <c r="C114" s="22"/>
      <c r="D114" s="22"/>
      <c r="E114" s="26"/>
      <c r="F114" s="21">
        <v>0</v>
      </c>
      <c r="G114" s="22">
        <v>4.9604697668694504</v>
      </c>
      <c r="H114" s="21">
        <v>4.0759345917052503</v>
      </c>
      <c r="I114" s="21">
        <v>7.9367516269911302</v>
      </c>
      <c r="J114" s="21">
        <v>0</v>
      </c>
      <c r="K114" s="21">
        <v>3.1052540740602801</v>
      </c>
      <c r="L114" s="21">
        <v>3.4645444029494601</v>
      </c>
      <c r="M114" s="21">
        <v>497532.84252000198</v>
      </c>
      <c r="N114" s="21">
        <v>1302042.406152</v>
      </c>
      <c r="O114" s="21" t="s">
        <v>13</v>
      </c>
      <c r="P114" s="21">
        <v>11440</v>
      </c>
      <c r="Q114" s="21" t="s">
        <v>56</v>
      </c>
      <c r="R114" s="21" t="s">
        <v>96</v>
      </c>
      <c r="S114" s="21">
        <v>0</v>
      </c>
      <c r="T114" s="21" t="s">
        <v>58</v>
      </c>
      <c r="V114" s="21">
        <v>0</v>
      </c>
      <c r="W114" s="21">
        <v>0</v>
      </c>
      <c r="X114" s="21" t="s">
        <v>59</v>
      </c>
      <c r="Z114" s="21">
        <v>0</v>
      </c>
      <c r="AA114" s="21">
        <v>0</v>
      </c>
      <c r="AB114" s="21" t="s">
        <v>60</v>
      </c>
      <c r="AF114" s="21">
        <v>0</v>
      </c>
      <c r="AJ114" s="21">
        <v>0</v>
      </c>
      <c r="AM114" s="21">
        <v>4316.2329329823797</v>
      </c>
      <c r="AN114" s="21">
        <v>4.9604697668694504</v>
      </c>
      <c r="AO114" s="21">
        <v>4.0759345917052503</v>
      </c>
      <c r="AP114" s="21">
        <v>10.4513554378237</v>
      </c>
    </row>
    <row r="115" spans="1:42">
      <c r="A115" s="24">
        <v>161</v>
      </c>
      <c r="B115" s="25">
        <v>54</v>
      </c>
      <c r="C115" s="22">
        <v>54</v>
      </c>
      <c r="D115" s="22"/>
      <c r="E115" s="26"/>
      <c r="F115" s="21">
        <v>0</v>
      </c>
      <c r="G115" s="22">
        <v>4.9763064761399898</v>
      </c>
      <c r="H115" s="21">
        <v>4.1085483993639</v>
      </c>
      <c r="I115" s="21">
        <v>7.9620903618239902</v>
      </c>
      <c r="J115" s="21">
        <v>0</v>
      </c>
      <c r="K115" s="21">
        <v>3.1151678540636301</v>
      </c>
      <c r="L115" s="21">
        <v>3.4922661394593102</v>
      </c>
      <c r="M115" s="21">
        <v>497730.587815999</v>
      </c>
      <c r="N115" s="21">
        <v>1303330.9347999999</v>
      </c>
      <c r="O115" s="21" t="s">
        <v>13</v>
      </c>
      <c r="P115" s="21">
        <v>11450</v>
      </c>
      <c r="Q115" s="21" t="s">
        <v>56</v>
      </c>
      <c r="R115" s="21" t="s">
        <v>57</v>
      </c>
      <c r="S115" s="21">
        <v>0</v>
      </c>
      <c r="T115" s="21" t="s">
        <v>58</v>
      </c>
      <c r="V115" s="21">
        <v>0</v>
      </c>
      <c r="W115" s="21">
        <v>0</v>
      </c>
      <c r="X115" s="21" t="s">
        <v>59</v>
      </c>
      <c r="Z115" s="21">
        <v>0</v>
      </c>
      <c r="AA115" s="21">
        <v>0</v>
      </c>
      <c r="AB115" s="21" t="s">
        <v>60</v>
      </c>
      <c r="AF115" s="21">
        <v>0</v>
      </c>
      <c r="AJ115" s="21">
        <v>0</v>
      </c>
      <c r="AM115" s="21">
        <v>5486.3863484215399</v>
      </c>
      <c r="AN115" s="21">
        <v>4.9763064761399898</v>
      </c>
      <c r="AO115" s="21">
        <v>4.1085483993639</v>
      </c>
      <c r="AP115" s="21">
        <v>10.458263283949901</v>
      </c>
    </row>
    <row r="116" spans="1:42">
      <c r="A116" s="24">
        <v>162</v>
      </c>
      <c r="B116" s="25"/>
      <c r="C116" s="27"/>
      <c r="D116" s="22"/>
      <c r="E116" s="26"/>
      <c r="F116" s="21">
        <v>0</v>
      </c>
      <c r="G116" s="22">
        <v>5.1635697202112603</v>
      </c>
      <c r="H116" s="21">
        <v>4.1005784666339498</v>
      </c>
      <c r="I116" s="21">
        <v>8.26171155233801</v>
      </c>
      <c r="J116" s="21">
        <v>0</v>
      </c>
      <c r="K116" s="21">
        <v>3.23239464485225</v>
      </c>
      <c r="L116" s="21">
        <v>3.4854916966388498</v>
      </c>
      <c r="M116" s="21">
        <v>498464.65444000001</v>
      </c>
      <c r="N116" s="21">
        <v>1304287.85348</v>
      </c>
      <c r="O116" s="21" t="s">
        <v>13</v>
      </c>
      <c r="P116" s="21">
        <v>11460</v>
      </c>
      <c r="Q116" s="21" t="s">
        <v>56</v>
      </c>
      <c r="R116" s="21" t="s">
        <v>92</v>
      </c>
      <c r="S116" s="21">
        <v>0</v>
      </c>
      <c r="T116" s="21" t="s">
        <v>58</v>
      </c>
      <c r="V116" s="21">
        <v>0</v>
      </c>
      <c r="W116" s="21">
        <v>0</v>
      </c>
      <c r="X116" s="21" t="s">
        <v>59</v>
      </c>
      <c r="Z116" s="21">
        <v>0</v>
      </c>
      <c r="AA116" s="21">
        <v>0</v>
      </c>
      <c r="AB116" s="21" t="s">
        <v>60</v>
      </c>
      <c r="AF116" s="21">
        <v>0</v>
      </c>
      <c r="AJ116" s="21">
        <v>0</v>
      </c>
      <c r="AM116" s="21">
        <v>7068.6560736425499</v>
      </c>
      <c r="AN116" s="21">
        <v>5.1635697202112603</v>
      </c>
      <c r="AO116" s="21">
        <v>4.1005784666339498</v>
      </c>
      <c r="AP116" s="21">
        <v>10.476241195962</v>
      </c>
    </row>
    <row r="117" spans="1:42">
      <c r="A117" s="24">
        <v>163</v>
      </c>
      <c r="B117" s="25">
        <v>55</v>
      </c>
      <c r="C117" s="27">
        <v>55</v>
      </c>
      <c r="D117" s="22"/>
      <c r="E117" s="26"/>
      <c r="F117" s="21">
        <v>0</v>
      </c>
      <c r="G117" s="22">
        <v>5.6411807197480899</v>
      </c>
      <c r="H117" s="21">
        <v>4.1227215136191502</v>
      </c>
      <c r="I117" s="21">
        <v>9.0258891515969495</v>
      </c>
      <c r="J117" s="21">
        <v>0</v>
      </c>
      <c r="K117" s="21">
        <v>3.5313791305622999</v>
      </c>
      <c r="L117" s="21">
        <v>3.5043132865762798</v>
      </c>
      <c r="M117" s="21">
        <v>499368.13667200098</v>
      </c>
      <c r="N117" s="21">
        <v>1305103.714776</v>
      </c>
      <c r="O117" s="21" t="s">
        <v>13</v>
      </c>
      <c r="P117" s="21">
        <v>11470</v>
      </c>
      <c r="Q117" s="21" t="s">
        <v>56</v>
      </c>
      <c r="R117" s="21" t="s">
        <v>97</v>
      </c>
      <c r="S117" s="21">
        <v>0</v>
      </c>
      <c r="T117" s="21" t="s">
        <v>58</v>
      </c>
      <c r="V117" s="21">
        <v>0</v>
      </c>
      <c r="W117" s="21">
        <v>0</v>
      </c>
      <c r="X117" s="21" t="s">
        <v>59</v>
      </c>
      <c r="Z117" s="21">
        <v>0</v>
      </c>
      <c r="AA117" s="21">
        <v>0</v>
      </c>
      <c r="AB117" s="21" t="s">
        <v>60</v>
      </c>
      <c r="AF117" s="21">
        <v>0</v>
      </c>
      <c r="AJ117" s="21">
        <v>0</v>
      </c>
      <c r="AM117" s="21">
        <v>7815.9768910794901</v>
      </c>
      <c r="AN117" s="21">
        <v>5.6411807197480899</v>
      </c>
      <c r="AO117" s="21">
        <v>4.1227215136191502</v>
      </c>
      <c r="AP117" s="21">
        <v>10.5009143714475</v>
      </c>
    </row>
    <row r="118" spans="1:42">
      <c r="A118" s="24">
        <v>164</v>
      </c>
      <c r="B118" s="25"/>
      <c r="C118" s="22"/>
      <c r="D118" s="22"/>
      <c r="E118" s="26"/>
      <c r="F118" s="21">
        <v>0</v>
      </c>
      <c r="G118" s="22">
        <v>6.1436031652442198</v>
      </c>
      <c r="H118" s="21">
        <v>4.4016059166620396</v>
      </c>
      <c r="I118" s="21">
        <v>9.8297650643907506</v>
      </c>
      <c r="J118" s="21">
        <v>0</v>
      </c>
      <c r="K118" s="21">
        <v>3.8458955814428801</v>
      </c>
      <c r="L118" s="21">
        <v>3.7413650291627301</v>
      </c>
      <c r="M118" s="21">
        <v>500510.93032799999</v>
      </c>
      <c r="N118" s="21">
        <v>1305869.7774720001</v>
      </c>
      <c r="O118" s="21" t="s">
        <v>13</v>
      </c>
      <c r="P118" s="21">
        <v>11480</v>
      </c>
      <c r="Q118" s="21" t="s">
        <v>56</v>
      </c>
      <c r="R118" s="21" t="s">
        <v>98</v>
      </c>
      <c r="S118" s="21">
        <v>0</v>
      </c>
      <c r="T118" s="21" t="s">
        <v>58</v>
      </c>
      <c r="V118" s="21">
        <v>0</v>
      </c>
      <c r="W118" s="21">
        <v>0</v>
      </c>
      <c r="X118" s="21" t="s">
        <v>59</v>
      </c>
      <c r="Z118" s="21">
        <v>0</v>
      </c>
      <c r="AA118" s="21">
        <v>0</v>
      </c>
      <c r="AB118" s="21" t="s">
        <v>60</v>
      </c>
      <c r="AF118" s="21">
        <v>0</v>
      </c>
      <c r="AJ118" s="21">
        <v>0</v>
      </c>
      <c r="AM118" s="21">
        <v>7929.9653090655402</v>
      </c>
      <c r="AN118" s="21">
        <v>6.1436031652442198</v>
      </c>
      <c r="AO118" s="21">
        <v>4.4016059166620396</v>
      </c>
      <c r="AP118" s="21">
        <v>10.539781441816601</v>
      </c>
    </row>
    <row r="119" spans="1:42">
      <c r="A119" s="24">
        <v>166</v>
      </c>
      <c r="B119" s="25">
        <v>56</v>
      </c>
      <c r="C119" s="27">
        <v>56</v>
      </c>
      <c r="D119" s="22"/>
      <c r="E119" s="26"/>
      <c r="F119" s="21">
        <v>0</v>
      </c>
      <c r="G119" s="22">
        <v>6.3586653536728699</v>
      </c>
      <c r="H119" s="21">
        <v>4.46072976455957</v>
      </c>
      <c r="I119" s="21">
        <v>10.173864565876601</v>
      </c>
      <c r="J119" s="21">
        <v>0</v>
      </c>
      <c r="K119" s="21">
        <v>3.9805245113992198</v>
      </c>
      <c r="L119" s="21">
        <v>3.7916202998756301</v>
      </c>
      <c r="M119" s="21">
        <v>501540.02245600102</v>
      </c>
      <c r="N119" s="21">
        <v>1306569.0711759899</v>
      </c>
      <c r="O119" s="21" t="s">
        <v>13</v>
      </c>
      <c r="P119" s="21">
        <v>11500</v>
      </c>
      <c r="Q119" s="21" t="s">
        <v>56</v>
      </c>
      <c r="R119" s="21" t="s">
        <v>96</v>
      </c>
      <c r="S119" s="21">
        <v>0</v>
      </c>
      <c r="T119" s="21" t="s">
        <v>58</v>
      </c>
      <c r="V119" s="21">
        <v>0</v>
      </c>
      <c r="W119" s="21">
        <v>0</v>
      </c>
      <c r="X119" s="21" t="s">
        <v>59</v>
      </c>
      <c r="Z119" s="21">
        <v>0</v>
      </c>
      <c r="AA119" s="21">
        <v>0</v>
      </c>
      <c r="AB119" s="21" t="s">
        <v>60</v>
      </c>
      <c r="AF119" s="21">
        <v>0</v>
      </c>
      <c r="AJ119" s="21">
        <v>0</v>
      </c>
      <c r="AM119" s="21">
        <v>7113.4174401721402</v>
      </c>
      <c r="AN119" s="21">
        <v>6.3586653536728699</v>
      </c>
      <c r="AO119" s="21">
        <v>4.46072976455957</v>
      </c>
      <c r="AP119" s="21">
        <v>10.5792715550464</v>
      </c>
    </row>
    <row r="120" spans="1:42">
      <c r="A120" s="24">
        <v>167</v>
      </c>
      <c r="B120" s="25"/>
      <c r="C120" s="22"/>
      <c r="D120" s="22"/>
      <c r="E120" s="26"/>
      <c r="F120" s="21">
        <v>0</v>
      </c>
      <c r="G120" s="22">
        <v>6.2261783627210203</v>
      </c>
      <c r="H120" s="21">
        <v>4.5628990620259202</v>
      </c>
      <c r="I120" s="21">
        <v>9.9618853803536407</v>
      </c>
      <c r="J120" s="21">
        <v>0</v>
      </c>
      <c r="K120" s="21">
        <v>3.8975876550633601</v>
      </c>
      <c r="L120" s="21">
        <v>3.87846420272203</v>
      </c>
      <c r="M120" s="21">
        <v>502770.76340800099</v>
      </c>
      <c r="N120" s="21">
        <v>1307579.535528</v>
      </c>
      <c r="O120" s="21" t="s">
        <v>13</v>
      </c>
      <c r="P120" s="21">
        <v>11510</v>
      </c>
      <c r="Q120" s="21" t="s">
        <v>56</v>
      </c>
      <c r="R120" s="21" t="s">
        <v>99</v>
      </c>
      <c r="S120" s="21">
        <v>0</v>
      </c>
      <c r="T120" s="21" t="s">
        <v>58</v>
      </c>
      <c r="V120" s="21">
        <v>0</v>
      </c>
      <c r="W120" s="21">
        <v>0</v>
      </c>
      <c r="X120" s="21" t="s">
        <v>59</v>
      </c>
      <c r="Z120" s="21">
        <v>0</v>
      </c>
      <c r="AA120" s="21">
        <v>0</v>
      </c>
      <c r="AB120" s="21" t="s">
        <v>60</v>
      </c>
      <c r="AF120" s="21">
        <v>0</v>
      </c>
      <c r="AJ120" s="21">
        <v>0</v>
      </c>
      <c r="AM120" s="21">
        <v>6566.1595002406402</v>
      </c>
      <c r="AN120" s="21">
        <v>6.2261783627210203</v>
      </c>
      <c r="AO120" s="21">
        <v>4.5628990620259202</v>
      </c>
      <c r="AP120" s="21">
        <v>10.648741032332</v>
      </c>
    </row>
    <row r="121" spans="1:42">
      <c r="A121" s="24">
        <v>168</v>
      </c>
      <c r="B121" s="25">
        <v>57</v>
      </c>
      <c r="C121" s="22">
        <v>57</v>
      </c>
      <c r="D121" s="22"/>
      <c r="E121" s="26"/>
      <c r="F121" s="21">
        <v>0</v>
      </c>
      <c r="G121" s="22">
        <v>6.0631671090105197</v>
      </c>
      <c r="H121" s="21">
        <v>4.5910970033515204</v>
      </c>
      <c r="I121" s="21">
        <v>9.7010673744168407</v>
      </c>
      <c r="J121" s="21">
        <v>0</v>
      </c>
      <c r="K121" s="21">
        <v>3.7955426102405898</v>
      </c>
      <c r="L121" s="21">
        <v>3.9024324528487901</v>
      </c>
      <c r="M121" s="21">
        <v>503481.73194400198</v>
      </c>
      <c r="N121" s="21">
        <v>1308277.502144</v>
      </c>
      <c r="O121" s="21" t="s">
        <v>13</v>
      </c>
      <c r="P121" s="21">
        <v>11520</v>
      </c>
      <c r="Q121" s="21" t="s">
        <v>56</v>
      </c>
      <c r="R121" s="21" t="s">
        <v>101</v>
      </c>
      <c r="S121" s="21">
        <v>0</v>
      </c>
      <c r="T121" s="21" t="s">
        <v>58</v>
      </c>
      <c r="V121" s="21">
        <v>0</v>
      </c>
      <c r="W121" s="21">
        <v>0</v>
      </c>
      <c r="X121" s="21" t="s">
        <v>59</v>
      </c>
      <c r="Z121" s="21">
        <v>0</v>
      </c>
      <c r="AA121" s="21">
        <v>0</v>
      </c>
      <c r="AB121" s="21" t="s">
        <v>60</v>
      </c>
      <c r="AF121" s="21">
        <v>0</v>
      </c>
      <c r="AJ121" s="21">
        <v>0</v>
      </c>
      <c r="AM121" s="21">
        <v>7176.8686275639002</v>
      </c>
      <c r="AN121" s="21">
        <v>6.0631671090105197</v>
      </c>
      <c r="AO121" s="21">
        <v>4.5910970033515204</v>
      </c>
      <c r="AP121" s="21">
        <v>10.6960024967336</v>
      </c>
    </row>
    <row r="122" spans="1:42">
      <c r="A122" s="24">
        <v>169</v>
      </c>
      <c r="B122" s="25"/>
      <c r="C122" s="22"/>
      <c r="D122" s="22"/>
      <c r="E122" s="26"/>
      <c r="F122" s="21">
        <v>0</v>
      </c>
      <c r="G122" s="22">
        <v>5.4966323613755597</v>
      </c>
      <c r="H122" s="21">
        <v>4.7110262552073703</v>
      </c>
      <c r="I122" s="21">
        <v>8.7946117782009008</v>
      </c>
      <c r="J122" s="21">
        <v>0</v>
      </c>
      <c r="K122" s="21">
        <v>3.4408918582211001</v>
      </c>
      <c r="L122" s="21">
        <v>4.0043723169262604</v>
      </c>
      <c r="M122" s="21">
        <v>504842.54588800197</v>
      </c>
      <c r="N122" s="21">
        <v>1308548.5105039901</v>
      </c>
      <c r="O122" s="21" t="s">
        <v>13</v>
      </c>
      <c r="P122" s="21">
        <v>11530</v>
      </c>
      <c r="Q122" s="21" t="s">
        <v>56</v>
      </c>
      <c r="R122" s="21" t="s">
        <v>102</v>
      </c>
      <c r="S122" s="21">
        <v>0</v>
      </c>
      <c r="T122" s="21" t="s">
        <v>58</v>
      </c>
      <c r="V122" s="21">
        <v>0</v>
      </c>
      <c r="W122" s="21">
        <v>0</v>
      </c>
      <c r="X122" s="21" t="s">
        <v>59</v>
      </c>
      <c r="Z122" s="21">
        <v>0</v>
      </c>
      <c r="AA122" s="21">
        <v>0</v>
      </c>
      <c r="AB122" s="21" t="s">
        <v>60</v>
      </c>
      <c r="AF122" s="21">
        <v>0</v>
      </c>
      <c r="AJ122" s="21">
        <v>0</v>
      </c>
      <c r="AM122" s="21">
        <v>7739.0627818463199</v>
      </c>
      <c r="AN122" s="21">
        <v>5.4966323613755597</v>
      </c>
      <c r="AO122" s="21">
        <v>4.7110262552073703</v>
      </c>
      <c r="AP122" s="21">
        <v>10.7550740368806</v>
      </c>
    </row>
    <row r="123" spans="1:42">
      <c r="A123" s="24">
        <v>171</v>
      </c>
      <c r="B123" s="25">
        <v>58</v>
      </c>
      <c r="C123" s="22">
        <v>58</v>
      </c>
      <c r="D123" s="22"/>
      <c r="E123" s="26"/>
      <c r="F123" s="21">
        <v>0</v>
      </c>
      <c r="G123" s="22">
        <v>5.6074748152949301</v>
      </c>
      <c r="H123" s="21">
        <v>4.64499545026574</v>
      </c>
      <c r="I123" s="21">
        <v>8.9719597044718906</v>
      </c>
      <c r="J123" s="21">
        <v>0</v>
      </c>
      <c r="K123" s="21">
        <v>3.5102792343746301</v>
      </c>
      <c r="L123" s="21">
        <v>3.9482461327258802</v>
      </c>
      <c r="M123" s="21">
        <v>505529.54516800097</v>
      </c>
      <c r="N123" s="21">
        <v>1309674.1044960001</v>
      </c>
      <c r="O123" s="21" t="s">
        <v>13</v>
      </c>
      <c r="P123" s="21">
        <v>11550</v>
      </c>
      <c r="Q123" s="21" t="s">
        <v>56</v>
      </c>
      <c r="R123" s="21" t="s">
        <v>103</v>
      </c>
      <c r="S123" s="21">
        <v>0</v>
      </c>
      <c r="T123" s="21" t="s">
        <v>58</v>
      </c>
      <c r="V123" s="21">
        <v>0</v>
      </c>
      <c r="W123" s="21">
        <v>0</v>
      </c>
      <c r="X123" s="21" t="s">
        <v>59</v>
      </c>
      <c r="Z123" s="21">
        <v>0</v>
      </c>
      <c r="AA123" s="21">
        <v>0</v>
      </c>
      <c r="AB123" s="21" t="s">
        <v>60</v>
      </c>
      <c r="AF123" s="21">
        <v>0</v>
      </c>
      <c r="AJ123" s="21">
        <v>0</v>
      </c>
      <c r="AM123" s="21">
        <v>7095.6760161434204</v>
      </c>
      <c r="AN123" s="21">
        <v>5.6074748152949301</v>
      </c>
      <c r="AO123" s="21">
        <v>4.64499545026574</v>
      </c>
      <c r="AP123" s="21">
        <v>10.8259089246885</v>
      </c>
    </row>
    <row r="124" spans="1:42">
      <c r="A124" s="24">
        <v>172</v>
      </c>
      <c r="B124" s="25">
        <v>59</v>
      </c>
      <c r="C124" s="27">
        <v>59</v>
      </c>
      <c r="D124" s="22"/>
      <c r="E124" s="26"/>
      <c r="F124" s="21">
        <v>0</v>
      </c>
      <c r="G124" s="22">
        <v>7.67243447096679</v>
      </c>
      <c r="H124" s="21">
        <v>4.6610638371195403</v>
      </c>
      <c r="I124" s="21">
        <v>12.2758951535468</v>
      </c>
      <c r="J124" s="21">
        <v>0</v>
      </c>
      <c r="K124" s="21">
        <v>4.8029439788252102</v>
      </c>
      <c r="L124" s="21">
        <v>3.9619042615516098</v>
      </c>
      <c r="M124" s="21">
        <v>506865.97756000201</v>
      </c>
      <c r="N124" s="21">
        <v>1310518.7228639999</v>
      </c>
      <c r="O124" s="21" t="s">
        <v>13</v>
      </c>
      <c r="P124" s="21">
        <v>11560</v>
      </c>
      <c r="Q124" s="21" t="s">
        <v>56</v>
      </c>
      <c r="R124" s="21" t="s">
        <v>68</v>
      </c>
      <c r="S124" s="21">
        <v>0</v>
      </c>
      <c r="T124" s="21" t="s">
        <v>58</v>
      </c>
      <c r="V124" s="21">
        <v>0</v>
      </c>
      <c r="W124" s="21">
        <v>0</v>
      </c>
      <c r="X124" s="21" t="s">
        <v>59</v>
      </c>
      <c r="Z124" s="21">
        <v>0</v>
      </c>
      <c r="AA124" s="21">
        <v>0</v>
      </c>
      <c r="AB124" s="21" t="s">
        <v>60</v>
      </c>
      <c r="AF124" s="21">
        <v>0</v>
      </c>
      <c r="AJ124" s="21">
        <v>0</v>
      </c>
      <c r="AM124" s="21">
        <v>9018.5162324922603</v>
      </c>
      <c r="AN124" s="21">
        <v>7.67243447096679</v>
      </c>
      <c r="AO124" s="21">
        <v>4.6610638371195403</v>
      </c>
      <c r="AP124" s="21">
        <v>10.855236652214799</v>
      </c>
    </row>
    <row r="125" spans="1:42">
      <c r="A125" s="24">
        <v>185</v>
      </c>
      <c r="B125" s="25"/>
      <c r="C125" s="22"/>
      <c r="D125" s="22"/>
      <c r="E125" s="26"/>
      <c r="F125" s="21">
        <v>0</v>
      </c>
      <c r="G125" s="22">
        <v>7.0778652745503603</v>
      </c>
      <c r="H125" s="21">
        <v>4.5699614253483398</v>
      </c>
      <c r="I125" s="21">
        <v>11.3245844392805</v>
      </c>
      <c r="J125" s="21">
        <v>0</v>
      </c>
      <c r="K125" s="21">
        <v>4.4307436618685196</v>
      </c>
      <c r="L125" s="21">
        <v>3.8844672115460801</v>
      </c>
      <c r="M125" s="21">
        <v>507365.24341599998</v>
      </c>
      <c r="N125" s="21">
        <v>1310227.9554560001</v>
      </c>
      <c r="O125" s="21" t="s">
        <v>13</v>
      </c>
      <c r="P125" s="21">
        <v>11650</v>
      </c>
      <c r="Q125" s="21" t="s">
        <v>56</v>
      </c>
      <c r="R125" s="21" t="s">
        <v>110</v>
      </c>
      <c r="S125" s="21">
        <v>0</v>
      </c>
      <c r="T125" s="21" t="s">
        <v>58</v>
      </c>
      <c r="V125" s="21">
        <v>0</v>
      </c>
      <c r="W125" s="21">
        <v>0</v>
      </c>
      <c r="X125" s="21" t="s">
        <v>59</v>
      </c>
      <c r="Z125" s="21">
        <v>0</v>
      </c>
      <c r="AA125" s="21">
        <v>0</v>
      </c>
      <c r="AB125" s="21" t="s">
        <v>60</v>
      </c>
      <c r="AF125" s="21">
        <v>0</v>
      </c>
      <c r="AJ125" s="21">
        <v>0</v>
      </c>
      <c r="AM125" s="21">
        <v>5275.9420519718697</v>
      </c>
      <c r="AN125" s="21">
        <v>7.0778652745503603</v>
      </c>
      <c r="AO125" s="21">
        <v>4.5699614253483398</v>
      </c>
      <c r="AP125" s="21">
        <v>10.8775121231489</v>
      </c>
    </row>
    <row r="126" spans="1:42">
      <c r="A126" s="24">
        <v>184</v>
      </c>
      <c r="B126" s="25">
        <v>60</v>
      </c>
      <c r="C126" s="22">
        <v>60</v>
      </c>
      <c r="D126" s="22"/>
      <c r="E126" s="26"/>
      <c r="F126" s="21">
        <v>0</v>
      </c>
      <c r="G126" s="22">
        <v>6.2685868926787203</v>
      </c>
      <c r="H126" s="21">
        <v>4.67513094214112</v>
      </c>
      <c r="I126" s="21">
        <v>10.029739028285899</v>
      </c>
      <c r="J126" s="21">
        <v>0</v>
      </c>
      <c r="K126" s="21">
        <v>3.9241353948168798</v>
      </c>
      <c r="L126" s="21">
        <v>3.9738613008199501</v>
      </c>
      <c r="M126" s="21">
        <v>507383.14893599902</v>
      </c>
      <c r="N126" s="21">
        <v>1309081.5931599999</v>
      </c>
      <c r="O126" s="21" t="s">
        <v>13</v>
      </c>
      <c r="P126" s="21">
        <v>11660</v>
      </c>
      <c r="Q126" s="21" t="s">
        <v>56</v>
      </c>
      <c r="R126" s="21" t="s">
        <v>68</v>
      </c>
      <c r="S126" s="21">
        <v>0</v>
      </c>
      <c r="T126" s="21" t="s">
        <v>58</v>
      </c>
      <c r="V126" s="21">
        <v>0</v>
      </c>
      <c r="W126" s="21">
        <v>0</v>
      </c>
      <c r="X126" s="21" t="s">
        <v>59</v>
      </c>
      <c r="Z126" s="21">
        <v>0</v>
      </c>
      <c r="AA126" s="21">
        <v>0</v>
      </c>
      <c r="AB126" s="21" t="s">
        <v>60</v>
      </c>
      <c r="AF126" s="21">
        <v>0</v>
      </c>
      <c r="AJ126" s="21">
        <v>0</v>
      </c>
      <c r="AM126" s="21">
        <v>3880.78279932847</v>
      </c>
      <c r="AN126" s="21">
        <v>6.2685868926787203</v>
      </c>
      <c r="AO126" s="21">
        <v>4.67513094214112</v>
      </c>
      <c r="AP126" s="21">
        <v>10.8469869312596</v>
      </c>
    </row>
    <row r="127" spans="1:42">
      <c r="A127" s="24">
        <v>183</v>
      </c>
      <c r="B127" s="25"/>
      <c r="C127" s="22"/>
      <c r="D127" s="22"/>
      <c r="E127" s="26"/>
      <c r="F127" s="21">
        <v>0</v>
      </c>
      <c r="G127" s="22">
        <v>7.25794764577204</v>
      </c>
      <c r="H127" s="21">
        <v>4.6675547189806403</v>
      </c>
      <c r="I127" s="21">
        <v>11.612716233235201</v>
      </c>
      <c r="J127" s="21">
        <v>0</v>
      </c>
      <c r="K127" s="21">
        <v>4.5434752262532898</v>
      </c>
      <c r="L127" s="21">
        <v>3.9674215111335398</v>
      </c>
      <c r="M127" s="21">
        <v>507253.76966400002</v>
      </c>
      <c r="N127" s="21">
        <v>1307897.540056</v>
      </c>
      <c r="O127" s="21" t="s">
        <v>13</v>
      </c>
      <c r="P127" s="21">
        <v>11670</v>
      </c>
      <c r="Q127" s="21" t="s">
        <v>56</v>
      </c>
      <c r="R127" s="21" t="s">
        <v>66</v>
      </c>
      <c r="S127" s="21">
        <v>0</v>
      </c>
      <c r="T127" s="21" t="s">
        <v>58</v>
      </c>
      <c r="V127" s="21">
        <v>0</v>
      </c>
      <c r="W127" s="21">
        <v>0</v>
      </c>
      <c r="X127" s="21" t="s">
        <v>59</v>
      </c>
      <c r="Z127" s="21">
        <v>0</v>
      </c>
      <c r="AA127" s="21">
        <v>0</v>
      </c>
      <c r="AB127" s="21" t="s">
        <v>60</v>
      </c>
      <c r="AF127" s="21">
        <v>0</v>
      </c>
      <c r="AJ127" s="21">
        <v>0</v>
      </c>
      <c r="AM127" s="21">
        <v>7201.4292656422804</v>
      </c>
      <c r="AN127" s="21">
        <v>7.25794764577204</v>
      </c>
      <c r="AO127" s="21">
        <v>4.6675547189806403</v>
      </c>
      <c r="AP127" s="21">
        <v>10.7815490468427</v>
      </c>
    </row>
    <row r="128" spans="1:42">
      <c r="A128" s="24">
        <v>182</v>
      </c>
      <c r="B128" s="25">
        <v>61</v>
      </c>
      <c r="C128" s="27">
        <v>61</v>
      </c>
      <c r="D128" s="22"/>
      <c r="E128" s="26"/>
      <c r="F128" s="21">
        <v>0</v>
      </c>
      <c r="G128" s="22">
        <v>7.3893374616580401</v>
      </c>
      <c r="H128" s="21">
        <v>4.61488308379705</v>
      </c>
      <c r="I128" s="21">
        <v>11.8229399386528</v>
      </c>
      <c r="J128" s="21">
        <v>0</v>
      </c>
      <c r="K128" s="21">
        <v>4.6257252509979301</v>
      </c>
      <c r="L128" s="21">
        <v>3.9226506212274899</v>
      </c>
      <c r="M128" s="21">
        <v>507113.647736001</v>
      </c>
      <c r="N128" s="21">
        <v>1306999.097544</v>
      </c>
      <c r="O128" s="21" t="s">
        <v>13</v>
      </c>
      <c r="P128" s="21">
        <v>11680</v>
      </c>
      <c r="Q128" s="21" t="s">
        <v>56</v>
      </c>
      <c r="R128" s="21" t="s">
        <v>105</v>
      </c>
      <c r="S128" s="21">
        <v>0</v>
      </c>
      <c r="T128" s="21" t="s">
        <v>58</v>
      </c>
      <c r="V128" s="21">
        <v>0</v>
      </c>
      <c r="W128" s="21">
        <v>0</v>
      </c>
      <c r="X128" s="21" t="s">
        <v>59</v>
      </c>
      <c r="Z128" s="21">
        <v>0</v>
      </c>
      <c r="AA128" s="21">
        <v>0</v>
      </c>
      <c r="AB128" s="21" t="s">
        <v>60</v>
      </c>
      <c r="AF128" s="21">
        <v>0</v>
      </c>
      <c r="AJ128" s="21">
        <v>0</v>
      </c>
      <c r="AM128" s="21">
        <v>2441.1955577713202</v>
      </c>
      <c r="AN128" s="21">
        <v>7.3893374616580401</v>
      </c>
      <c r="AO128" s="21">
        <v>4.61488308379705</v>
      </c>
      <c r="AP128" s="21">
        <v>10.7519112351356</v>
      </c>
    </row>
    <row r="129" spans="1:42">
      <c r="A129" s="24">
        <v>181</v>
      </c>
      <c r="B129" s="25"/>
      <c r="C129" s="22"/>
      <c r="D129" s="22"/>
      <c r="E129" s="26"/>
      <c r="F129" s="21">
        <v>0</v>
      </c>
      <c r="G129" s="22">
        <v>8.1747341677112395</v>
      </c>
      <c r="H129" s="21">
        <v>4.5083171888227902</v>
      </c>
      <c r="I129" s="21">
        <v>13.0795746683379</v>
      </c>
      <c r="J129" s="21">
        <v>0</v>
      </c>
      <c r="K129" s="21">
        <v>5.1173835889872299</v>
      </c>
      <c r="L129" s="21">
        <v>3.8320696104993699</v>
      </c>
      <c r="M129" s="21">
        <v>506961.49739200203</v>
      </c>
      <c r="N129" s="21">
        <v>1306084.126128</v>
      </c>
      <c r="O129" s="21" t="s">
        <v>13</v>
      </c>
      <c r="P129" s="21">
        <v>11690</v>
      </c>
      <c r="Q129" s="21" t="s">
        <v>56</v>
      </c>
      <c r="R129" s="21" t="s">
        <v>104</v>
      </c>
      <c r="S129" s="21">
        <v>0</v>
      </c>
      <c r="T129" s="21" t="s">
        <v>58</v>
      </c>
      <c r="V129" s="21">
        <v>0</v>
      </c>
      <c r="W129" s="21">
        <v>0</v>
      </c>
      <c r="X129" s="21" t="s">
        <v>59</v>
      </c>
      <c r="Z129" s="21">
        <v>0</v>
      </c>
      <c r="AA129" s="21">
        <v>0</v>
      </c>
      <c r="AB129" s="21" t="s">
        <v>60</v>
      </c>
      <c r="AF129" s="21">
        <v>0</v>
      </c>
      <c r="AJ129" s="21">
        <v>0</v>
      </c>
      <c r="AM129" s="21">
        <v>1943.06868044372</v>
      </c>
      <c r="AN129" s="21">
        <v>8.1747341677112395</v>
      </c>
      <c r="AO129" s="21">
        <v>4.5083171888227902</v>
      </c>
      <c r="AP129" s="21">
        <v>10.709146591868301</v>
      </c>
    </row>
    <row r="130" spans="1:42">
      <c r="A130" s="24">
        <v>180</v>
      </c>
      <c r="B130" s="25"/>
      <c r="C130" s="22"/>
      <c r="D130" s="22"/>
      <c r="E130" s="26"/>
      <c r="F130" s="21">
        <v>0</v>
      </c>
      <c r="G130" s="22">
        <v>7.7933124037742898</v>
      </c>
      <c r="H130" s="21">
        <v>4.5076949825967398</v>
      </c>
      <c r="I130" s="21">
        <v>12.469299846038799</v>
      </c>
      <c r="J130" s="21">
        <v>0</v>
      </c>
      <c r="K130" s="21">
        <v>4.87861356476271</v>
      </c>
      <c r="L130" s="21">
        <v>3.8315407352072302</v>
      </c>
      <c r="M130" s="21">
        <v>506863.468687999</v>
      </c>
      <c r="N130" s="21">
        <v>1305026.1585200001</v>
      </c>
      <c r="O130" s="21" t="s">
        <v>13</v>
      </c>
      <c r="P130" s="21">
        <v>11700</v>
      </c>
      <c r="Q130" s="21" t="s">
        <v>56</v>
      </c>
      <c r="R130" s="21" t="s">
        <v>70</v>
      </c>
      <c r="S130" s="21">
        <v>0</v>
      </c>
      <c r="T130" s="21" t="s">
        <v>58</v>
      </c>
      <c r="V130" s="21">
        <v>0</v>
      </c>
      <c r="W130" s="21">
        <v>0</v>
      </c>
      <c r="X130" s="21" t="s">
        <v>59</v>
      </c>
      <c r="Z130" s="21">
        <v>0</v>
      </c>
      <c r="AA130" s="21">
        <v>0</v>
      </c>
      <c r="AB130" s="21" t="s">
        <v>60</v>
      </c>
      <c r="AF130" s="21">
        <v>0</v>
      </c>
      <c r="AJ130" s="21">
        <v>0</v>
      </c>
      <c r="AM130" s="21">
        <v>2941.49282278281</v>
      </c>
      <c r="AN130" s="21">
        <v>7.7933124037742898</v>
      </c>
      <c r="AO130" s="21">
        <v>4.5076949825967398</v>
      </c>
      <c r="AP130" s="21">
        <v>10.670044313032699</v>
      </c>
    </row>
    <row r="131" spans="1:42">
      <c r="A131" s="24">
        <v>186</v>
      </c>
      <c r="B131" s="25"/>
      <c r="C131" s="22"/>
      <c r="D131" s="22"/>
      <c r="E131" s="26"/>
      <c r="F131" s="21">
        <v>0</v>
      </c>
      <c r="G131" s="22">
        <v>7.9062511661826198</v>
      </c>
      <c r="H131" s="21">
        <v>4.4576453353397802</v>
      </c>
      <c r="I131" s="21">
        <v>12.650001865892101</v>
      </c>
      <c r="J131" s="21">
        <v>0</v>
      </c>
      <c r="K131" s="21">
        <v>4.9493132300303202</v>
      </c>
      <c r="L131" s="21">
        <v>3.78899853503881</v>
      </c>
      <c r="M131" s="21">
        <v>506942.75842400198</v>
      </c>
      <c r="N131" s="21">
        <v>1303257.339472</v>
      </c>
      <c r="O131" s="21" t="s">
        <v>13</v>
      </c>
      <c r="P131" s="21">
        <v>11710</v>
      </c>
      <c r="Q131" s="21" t="s">
        <v>56</v>
      </c>
      <c r="R131" s="21" t="s">
        <v>100</v>
      </c>
      <c r="S131" s="21">
        <v>0</v>
      </c>
      <c r="T131" s="21" t="s">
        <v>58</v>
      </c>
      <c r="V131" s="21">
        <v>0</v>
      </c>
      <c r="W131" s="21">
        <v>0</v>
      </c>
      <c r="X131" s="21" t="s">
        <v>59</v>
      </c>
      <c r="Z131" s="21">
        <v>0</v>
      </c>
      <c r="AA131" s="21">
        <v>0</v>
      </c>
      <c r="AB131" s="21" t="s">
        <v>60</v>
      </c>
      <c r="AF131" s="21">
        <v>0</v>
      </c>
      <c r="AJ131" s="21">
        <v>0</v>
      </c>
      <c r="AM131" s="21">
        <v>1459.1342371466301</v>
      </c>
      <c r="AN131" s="21">
        <v>7.9062511661826198</v>
      </c>
      <c r="AO131" s="21">
        <v>4.4576453353397802</v>
      </c>
      <c r="AP131" s="21">
        <v>10.6144644451121</v>
      </c>
    </row>
    <row r="132" spans="1:42">
      <c r="A132" s="24">
        <v>187</v>
      </c>
      <c r="B132" s="33">
        <v>62</v>
      </c>
      <c r="C132" s="22">
        <v>62</v>
      </c>
      <c r="D132" s="22"/>
      <c r="E132" s="26"/>
      <c r="F132" s="21">
        <v>0</v>
      </c>
      <c r="G132" s="22">
        <v>7.85120777567258</v>
      </c>
      <c r="H132" s="21">
        <v>4.50617219429133</v>
      </c>
      <c r="I132" s="21">
        <v>12.561932441076101</v>
      </c>
      <c r="J132" s="21">
        <v>0</v>
      </c>
      <c r="K132" s="21">
        <v>4.91485606757103</v>
      </c>
      <c r="L132" s="21">
        <v>3.8302463651476302</v>
      </c>
      <c r="M132" s="21">
        <v>506813.311912</v>
      </c>
      <c r="N132" s="21">
        <v>1304177.2262959999</v>
      </c>
      <c r="O132" s="21" t="s">
        <v>13</v>
      </c>
      <c r="P132" s="21">
        <v>11720</v>
      </c>
      <c r="Q132" s="21" t="s">
        <v>56</v>
      </c>
      <c r="R132" s="21" t="s">
        <v>67</v>
      </c>
      <c r="S132" s="21">
        <v>0</v>
      </c>
      <c r="T132" s="21" t="s">
        <v>58</v>
      </c>
      <c r="V132" s="21">
        <v>0</v>
      </c>
      <c r="W132" s="21">
        <v>0</v>
      </c>
      <c r="X132" s="21" t="s">
        <v>59</v>
      </c>
      <c r="Z132" s="21">
        <v>0</v>
      </c>
      <c r="AA132" s="21">
        <v>0</v>
      </c>
      <c r="AB132" s="21" t="s">
        <v>60</v>
      </c>
      <c r="AF132" s="21">
        <v>0</v>
      </c>
      <c r="AJ132" s="21">
        <v>0</v>
      </c>
      <c r="AM132" s="21">
        <v>3038.95989863976</v>
      </c>
      <c r="AN132" s="21">
        <v>7.85120777567258</v>
      </c>
      <c r="AO132" s="21">
        <v>4.50617219429133</v>
      </c>
      <c r="AP132" s="21">
        <v>10.6418259677368</v>
      </c>
    </row>
    <row r="133" spans="1:42">
      <c r="A133" s="24">
        <v>190</v>
      </c>
      <c r="B133" s="25"/>
      <c r="C133" s="22"/>
      <c r="D133" s="22"/>
      <c r="E133" s="26"/>
      <c r="F133" s="21">
        <v>0</v>
      </c>
      <c r="G133" s="22">
        <v>7.11392714946835</v>
      </c>
      <c r="H133" s="21">
        <v>4.4265769193249804</v>
      </c>
      <c r="I133" s="21">
        <v>11.382283439149299</v>
      </c>
      <c r="J133" s="21">
        <v>0</v>
      </c>
      <c r="K133" s="21">
        <v>4.45331839556719</v>
      </c>
      <c r="L133" s="21">
        <v>3.7625903814262398</v>
      </c>
      <c r="M133" s="21">
        <v>506883.49800800101</v>
      </c>
      <c r="N133" s="21">
        <v>1302525.2290399999</v>
      </c>
      <c r="O133" s="21" t="s">
        <v>13</v>
      </c>
      <c r="P133" s="21">
        <v>11730</v>
      </c>
      <c r="Q133" s="21" t="s">
        <v>56</v>
      </c>
      <c r="R133" s="21" t="s">
        <v>106</v>
      </c>
      <c r="S133" s="21">
        <v>0</v>
      </c>
      <c r="T133" s="21" t="s">
        <v>58</v>
      </c>
      <c r="V133" s="21">
        <v>0</v>
      </c>
      <c r="W133" s="21">
        <v>0</v>
      </c>
      <c r="X133" s="21" t="s">
        <v>59</v>
      </c>
      <c r="Z133" s="21">
        <v>0</v>
      </c>
      <c r="AA133" s="21">
        <v>0</v>
      </c>
      <c r="AB133" s="21" t="s">
        <v>60</v>
      </c>
      <c r="AF133" s="21">
        <v>0</v>
      </c>
      <c r="AJ133" s="21">
        <v>0</v>
      </c>
      <c r="AM133" s="21">
        <v>1650.2969326105499</v>
      </c>
      <c r="AN133" s="21">
        <v>7.11392714946835</v>
      </c>
      <c r="AO133" s="21">
        <v>4.4265769193249804</v>
      </c>
      <c r="AP133" s="21">
        <v>10.518847705704999</v>
      </c>
    </row>
    <row r="134" spans="1:42">
      <c r="A134" s="24">
        <v>191</v>
      </c>
      <c r="B134" s="25">
        <v>63</v>
      </c>
      <c r="C134" s="22">
        <v>63</v>
      </c>
      <c r="D134" s="22"/>
      <c r="E134" s="26"/>
      <c r="F134" s="21">
        <v>0</v>
      </c>
      <c r="G134" s="22">
        <v>7.0336291321160402</v>
      </c>
      <c r="H134" s="21">
        <v>4.4019618380759802</v>
      </c>
      <c r="I134" s="21">
        <v>11.253806611385601</v>
      </c>
      <c r="J134" s="21">
        <v>0</v>
      </c>
      <c r="K134" s="21">
        <v>4.4030518367046403</v>
      </c>
      <c r="L134" s="21">
        <v>3.7416675623645799</v>
      </c>
      <c r="M134" s="21">
        <v>506923.56648800097</v>
      </c>
      <c r="N134" s="21">
        <v>1301732.568496</v>
      </c>
      <c r="O134" s="21" t="s">
        <v>13</v>
      </c>
      <c r="P134" s="21">
        <v>11740</v>
      </c>
      <c r="Q134" s="21" t="s">
        <v>56</v>
      </c>
      <c r="R134" s="21" t="s">
        <v>107</v>
      </c>
      <c r="S134" s="21">
        <v>0</v>
      </c>
      <c r="T134" s="21" t="s">
        <v>58</v>
      </c>
      <c r="V134" s="21">
        <v>0</v>
      </c>
      <c r="W134" s="21">
        <v>0</v>
      </c>
      <c r="X134" s="21" t="s">
        <v>59</v>
      </c>
      <c r="Z134" s="21">
        <v>0</v>
      </c>
      <c r="AA134" s="21">
        <v>0</v>
      </c>
      <c r="AB134" s="21" t="s">
        <v>60</v>
      </c>
      <c r="AF134" s="21">
        <v>0</v>
      </c>
      <c r="AJ134" s="21">
        <v>0</v>
      </c>
      <c r="AM134" s="21">
        <v>1460.2414184560801</v>
      </c>
      <c r="AN134" s="21">
        <v>7.0336291321160402</v>
      </c>
      <c r="AO134" s="21">
        <v>4.4019618380759802</v>
      </c>
      <c r="AP134" s="21">
        <v>10.5042542889567</v>
      </c>
    </row>
    <row r="135" spans="1:42">
      <c r="A135" s="24">
        <v>192</v>
      </c>
      <c r="B135" s="32"/>
      <c r="C135" s="22"/>
      <c r="D135" s="22"/>
      <c r="E135" s="26"/>
      <c r="F135" s="21">
        <v>0</v>
      </c>
      <c r="G135" s="22">
        <v>7.0002106624065199</v>
      </c>
      <c r="H135" s="21">
        <v>4.4043748087115899</v>
      </c>
      <c r="I135" s="21">
        <v>11.2003370598504</v>
      </c>
      <c r="J135" s="21">
        <v>0</v>
      </c>
      <c r="K135" s="21">
        <v>4.3821318746664799</v>
      </c>
      <c r="L135" s="21">
        <v>3.74371858740485</v>
      </c>
      <c r="M135" s="21">
        <v>506933.12539200101</v>
      </c>
      <c r="N135" s="21">
        <v>1300331.5443760001</v>
      </c>
      <c r="O135" s="21" t="s">
        <v>13</v>
      </c>
      <c r="P135" s="21">
        <v>11750</v>
      </c>
      <c r="Q135" s="21" t="s">
        <v>56</v>
      </c>
      <c r="R135" s="21" t="s">
        <v>108</v>
      </c>
      <c r="S135" s="21">
        <v>0</v>
      </c>
      <c r="T135" s="21" t="s">
        <v>58</v>
      </c>
      <c r="V135" s="21">
        <v>0</v>
      </c>
      <c r="W135" s="21">
        <v>0</v>
      </c>
      <c r="X135" s="21" t="s">
        <v>59</v>
      </c>
      <c r="Z135" s="21">
        <v>0</v>
      </c>
      <c r="AA135" s="21">
        <v>0</v>
      </c>
      <c r="AB135" s="21" t="s">
        <v>60</v>
      </c>
      <c r="AF135" s="21">
        <v>0</v>
      </c>
      <c r="AJ135" s="21">
        <v>0</v>
      </c>
      <c r="AM135" s="21">
        <v>810.13645377877504</v>
      </c>
      <c r="AN135" s="21">
        <v>7.0002106624065199</v>
      </c>
      <c r="AO135" s="21">
        <v>4.4043748087115899</v>
      </c>
      <c r="AP135" s="21">
        <v>10.4971508721099</v>
      </c>
    </row>
    <row r="136" spans="1:42">
      <c r="A136" s="24">
        <v>194</v>
      </c>
      <c r="B136" s="25"/>
      <c r="C136" s="22"/>
      <c r="D136" s="22"/>
      <c r="E136" s="26"/>
      <c r="F136" s="21">
        <v>0</v>
      </c>
      <c r="G136" s="22">
        <v>7.6124002730963696</v>
      </c>
      <c r="H136" s="21">
        <v>4.5886699682728498</v>
      </c>
      <c r="I136" s="21">
        <v>12.1798404369541</v>
      </c>
      <c r="J136" s="21">
        <v>0</v>
      </c>
      <c r="K136" s="21">
        <v>4.76536257095833</v>
      </c>
      <c r="L136" s="21">
        <v>3.9003694730319198</v>
      </c>
      <c r="M136" s="21">
        <v>507561.86728000198</v>
      </c>
      <c r="N136" s="21">
        <v>1299643.2757359999</v>
      </c>
      <c r="O136" s="21" t="s">
        <v>13</v>
      </c>
      <c r="P136" s="21">
        <v>11770</v>
      </c>
      <c r="Q136" s="21" t="s">
        <v>56</v>
      </c>
      <c r="R136" s="21" t="s">
        <v>111</v>
      </c>
      <c r="S136" s="21">
        <v>0</v>
      </c>
      <c r="T136" s="21" t="s">
        <v>58</v>
      </c>
      <c r="V136" s="21">
        <v>0</v>
      </c>
      <c r="W136" s="21">
        <v>0</v>
      </c>
      <c r="X136" s="21" t="s">
        <v>59</v>
      </c>
      <c r="Z136" s="21">
        <v>0</v>
      </c>
      <c r="AA136" s="21">
        <v>0</v>
      </c>
      <c r="AB136" s="21" t="s">
        <v>60</v>
      </c>
      <c r="AF136" s="21">
        <v>0</v>
      </c>
      <c r="AJ136" s="21">
        <v>0</v>
      </c>
      <c r="AM136" s="21">
        <v>1760.2012409634101</v>
      </c>
      <c r="AN136" s="21">
        <v>7.6124002730963696</v>
      </c>
      <c r="AO136" s="21">
        <v>4.5886699682728498</v>
      </c>
      <c r="AP136" s="21">
        <v>10.5255672899609</v>
      </c>
    </row>
    <row r="137" spans="1:42">
      <c r="A137" s="24">
        <v>195</v>
      </c>
      <c r="B137" s="25">
        <v>64</v>
      </c>
      <c r="C137" s="22">
        <v>64</v>
      </c>
      <c r="D137" s="22"/>
      <c r="E137" s="26"/>
      <c r="F137" s="21">
        <v>0</v>
      </c>
      <c r="G137" s="22">
        <v>7.8736150909620299</v>
      </c>
      <c r="H137" s="21">
        <v>4.7105021474753199</v>
      </c>
      <c r="I137" s="21">
        <v>12.597784145539199</v>
      </c>
      <c r="J137" s="21">
        <v>0</v>
      </c>
      <c r="K137" s="21">
        <v>4.9288830469422296</v>
      </c>
      <c r="L137" s="21">
        <v>4.0039268253540197</v>
      </c>
      <c r="M137" s="21">
        <v>508580.083912</v>
      </c>
      <c r="N137" s="21">
        <v>1299690.1554640001</v>
      </c>
      <c r="O137" s="21" t="s">
        <v>13</v>
      </c>
      <c r="P137" s="21">
        <v>11780</v>
      </c>
      <c r="Q137" s="21" t="s">
        <v>56</v>
      </c>
      <c r="R137" s="21" t="s">
        <v>112</v>
      </c>
      <c r="S137" s="21">
        <v>0</v>
      </c>
      <c r="T137" s="21" t="s">
        <v>58</v>
      </c>
      <c r="V137" s="21">
        <v>0</v>
      </c>
      <c r="W137" s="21">
        <v>0</v>
      </c>
      <c r="X137" s="21" t="s">
        <v>59</v>
      </c>
      <c r="Z137" s="21">
        <v>0</v>
      </c>
      <c r="AA137" s="21">
        <v>0</v>
      </c>
      <c r="AB137" s="21" t="s">
        <v>60</v>
      </c>
      <c r="AF137" s="21">
        <v>0</v>
      </c>
      <c r="AJ137" s="21">
        <v>0</v>
      </c>
      <c r="AM137" s="21">
        <v>3990.5686754575299</v>
      </c>
      <c r="AN137" s="21">
        <v>7.8736150909620299</v>
      </c>
      <c r="AO137" s="21">
        <v>4.7105021474753199</v>
      </c>
      <c r="AP137" s="21">
        <v>10.5740137905319</v>
      </c>
    </row>
    <row r="138" spans="1:42">
      <c r="A138" s="24">
        <v>196</v>
      </c>
      <c r="B138" s="25"/>
      <c r="C138" s="27"/>
      <c r="D138" s="22"/>
      <c r="E138" s="26"/>
      <c r="F138" s="21">
        <v>0</v>
      </c>
      <c r="G138" s="22">
        <v>8.1803858088061201</v>
      </c>
      <c r="H138" s="21">
        <v>4.8997442357406102</v>
      </c>
      <c r="I138" s="21">
        <v>13.088617294089699</v>
      </c>
      <c r="J138" s="21">
        <v>0</v>
      </c>
      <c r="K138" s="21">
        <v>5.12092151631263</v>
      </c>
      <c r="L138" s="21">
        <v>4.1647826003795103</v>
      </c>
      <c r="M138" s="21">
        <v>509657.69445599901</v>
      </c>
      <c r="N138" s="21">
        <v>1300109.6031760001</v>
      </c>
      <c r="O138" s="21" t="s">
        <v>13</v>
      </c>
      <c r="P138" s="21">
        <v>11790</v>
      </c>
      <c r="Q138" s="21" t="s">
        <v>56</v>
      </c>
      <c r="R138" s="21" t="s">
        <v>109</v>
      </c>
      <c r="S138" s="21">
        <v>0</v>
      </c>
      <c r="T138" s="21" t="s">
        <v>58</v>
      </c>
      <c r="V138" s="21">
        <v>0</v>
      </c>
      <c r="W138" s="21">
        <v>0</v>
      </c>
      <c r="X138" s="21" t="s">
        <v>59</v>
      </c>
      <c r="Z138" s="21">
        <v>0</v>
      </c>
      <c r="AA138" s="21">
        <v>0</v>
      </c>
      <c r="AB138" s="21" t="s">
        <v>60</v>
      </c>
      <c r="AF138" s="21">
        <v>0</v>
      </c>
      <c r="AJ138" s="21">
        <v>0</v>
      </c>
      <c r="AM138" s="21">
        <v>3024.3161301744499</v>
      </c>
      <c r="AN138" s="21">
        <v>8.1803858088061201</v>
      </c>
      <c r="AO138" s="21">
        <v>4.8997442357406102</v>
      </c>
      <c r="AP138" s="21">
        <v>10.584796790216499</v>
      </c>
    </row>
    <row r="139" spans="1:42">
      <c r="A139" s="24">
        <v>197</v>
      </c>
      <c r="B139" s="25">
        <v>65</v>
      </c>
      <c r="C139" s="27">
        <v>65</v>
      </c>
      <c r="D139" s="22"/>
      <c r="E139" s="26"/>
      <c r="F139" s="21">
        <v>0</v>
      </c>
      <c r="G139" s="22">
        <v>8.3227381373908909</v>
      </c>
      <c r="H139" s="21">
        <v>5.23904793508094</v>
      </c>
      <c r="I139" s="21">
        <v>13.3163810198254</v>
      </c>
      <c r="J139" s="21">
        <v>0</v>
      </c>
      <c r="K139" s="21">
        <v>5.2100340740066997</v>
      </c>
      <c r="L139" s="21">
        <v>4.45319074481879</v>
      </c>
      <c r="M139" s="21">
        <v>510901.55212800199</v>
      </c>
      <c r="N139" s="21">
        <v>1299247.8927279999</v>
      </c>
      <c r="O139" s="21" t="s">
        <v>13</v>
      </c>
      <c r="P139" s="21">
        <v>11800</v>
      </c>
      <c r="Q139" s="21" t="s">
        <v>56</v>
      </c>
      <c r="R139" s="21" t="s">
        <v>93</v>
      </c>
      <c r="S139" s="21">
        <v>0</v>
      </c>
      <c r="T139" s="21" t="s">
        <v>58</v>
      </c>
      <c r="V139" s="21">
        <v>0</v>
      </c>
      <c r="W139" s="21">
        <v>0</v>
      </c>
      <c r="X139" s="21" t="s">
        <v>59</v>
      </c>
      <c r="Z139" s="21">
        <v>0</v>
      </c>
      <c r="AA139" s="21">
        <v>0</v>
      </c>
      <c r="AB139" s="21" t="s">
        <v>60</v>
      </c>
      <c r="AF139" s="21">
        <v>0</v>
      </c>
      <c r="AJ139" s="21">
        <v>0</v>
      </c>
      <c r="AM139" s="21">
        <v>5130.0067464599897</v>
      </c>
      <c r="AN139" s="21">
        <v>8.3227381373908909</v>
      </c>
      <c r="AO139" s="21">
        <v>5.23904793508094</v>
      </c>
      <c r="AP139" s="21">
        <v>10.5764323334237</v>
      </c>
    </row>
    <row r="140" spans="1:42">
      <c r="A140" s="24">
        <v>198</v>
      </c>
      <c r="B140" s="25"/>
      <c r="C140" s="22"/>
      <c r="D140" s="22"/>
      <c r="E140" s="26"/>
      <c r="F140" s="21">
        <v>0</v>
      </c>
      <c r="G140" s="22">
        <v>8.3031007100332204</v>
      </c>
      <c r="H140" s="21">
        <v>5.5217592197401002</v>
      </c>
      <c r="I140" s="21">
        <v>13.2849611360531</v>
      </c>
      <c r="J140" s="21">
        <v>0</v>
      </c>
      <c r="K140" s="21">
        <v>5.1977410444807903</v>
      </c>
      <c r="L140" s="21">
        <v>4.6934953367790904</v>
      </c>
      <c r="M140" s="21">
        <v>512050.33768800198</v>
      </c>
      <c r="N140" s="21">
        <v>1300020.9536319999</v>
      </c>
      <c r="O140" s="21" t="s">
        <v>13</v>
      </c>
      <c r="P140" s="21">
        <v>11810</v>
      </c>
      <c r="Q140" s="21" t="s">
        <v>56</v>
      </c>
      <c r="R140" s="21" t="s">
        <v>113</v>
      </c>
      <c r="S140" s="21">
        <v>0</v>
      </c>
      <c r="T140" s="21" t="s">
        <v>58</v>
      </c>
      <c r="V140" s="21">
        <v>0</v>
      </c>
      <c r="W140" s="21">
        <v>0</v>
      </c>
      <c r="X140" s="21" t="s">
        <v>59</v>
      </c>
      <c r="Z140" s="21">
        <v>0</v>
      </c>
      <c r="AA140" s="21">
        <v>0</v>
      </c>
      <c r="AB140" s="21" t="s">
        <v>60</v>
      </c>
      <c r="AF140" s="21">
        <v>0</v>
      </c>
      <c r="AJ140" s="21">
        <v>0</v>
      </c>
      <c r="AM140" s="21">
        <v>2912.40600717077</v>
      </c>
      <c r="AN140" s="21">
        <v>8.3031007100332204</v>
      </c>
      <c r="AO140" s="21">
        <v>5.5217592197401002</v>
      </c>
      <c r="AP140" s="21">
        <v>10.664572714377799</v>
      </c>
    </row>
    <row r="141" spans="1:42">
      <c r="A141" s="24">
        <v>199</v>
      </c>
      <c r="B141" s="25"/>
      <c r="C141" s="22"/>
      <c r="D141" s="22"/>
      <c r="E141" s="26"/>
      <c r="F141" s="21">
        <v>0</v>
      </c>
      <c r="G141" s="22">
        <v>8.4566784596072804</v>
      </c>
      <c r="H141" s="21">
        <v>5.4038702091145696</v>
      </c>
      <c r="I141" s="21">
        <v>13.5306855353716</v>
      </c>
      <c r="J141" s="21">
        <v>0</v>
      </c>
      <c r="K141" s="21">
        <v>5.2938807157141596</v>
      </c>
      <c r="L141" s="21">
        <v>4.5932896777473804</v>
      </c>
      <c r="M141" s="21">
        <v>512058.91029600002</v>
      </c>
      <c r="N141" s="21">
        <v>1305023.248504</v>
      </c>
      <c r="O141" s="21" t="s">
        <v>13</v>
      </c>
      <c r="P141" s="21">
        <v>11820</v>
      </c>
      <c r="Q141" s="21" t="s">
        <v>56</v>
      </c>
      <c r="R141" s="21" t="s">
        <v>114</v>
      </c>
      <c r="S141" s="21">
        <v>0</v>
      </c>
      <c r="T141" s="21" t="s">
        <v>58</v>
      </c>
      <c r="V141" s="21">
        <v>0</v>
      </c>
      <c r="W141" s="21">
        <v>0</v>
      </c>
      <c r="X141" s="21" t="s">
        <v>59</v>
      </c>
      <c r="Z141" s="21">
        <v>0</v>
      </c>
      <c r="AA141" s="21">
        <v>0</v>
      </c>
      <c r="AB141" s="21" t="s">
        <v>60</v>
      </c>
      <c r="AF141" s="21">
        <v>0</v>
      </c>
      <c r="AJ141" s="21">
        <v>0</v>
      </c>
      <c r="AM141" s="21">
        <v>2190.9739350787299</v>
      </c>
      <c r="AN141" s="21">
        <v>8.4566784596072804</v>
      </c>
      <c r="AO141" s="21">
        <v>5.4038702091145696</v>
      </c>
      <c r="AP141" s="21">
        <v>10.899097983401701</v>
      </c>
    </row>
    <row r="142" spans="1:42">
      <c r="A142" s="24">
        <v>200</v>
      </c>
      <c r="B142" s="25"/>
      <c r="C142" s="22"/>
      <c r="D142" s="22"/>
      <c r="E142" s="26"/>
      <c r="F142" s="21">
        <v>0</v>
      </c>
      <c r="G142" s="22">
        <v>8.4553144561377103</v>
      </c>
      <c r="H142" s="21">
        <v>5.4040369358863902</v>
      </c>
      <c r="I142" s="21">
        <v>13.528503129820299</v>
      </c>
      <c r="J142" s="21">
        <v>0</v>
      </c>
      <c r="K142" s="21">
        <v>5.2930268495422101</v>
      </c>
      <c r="L142" s="21">
        <v>4.5934313955034298</v>
      </c>
      <c r="M142" s="21">
        <v>512213.29432000202</v>
      </c>
      <c r="N142" s="21">
        <v>1304194.2494959999</v>
      </c>
      <c r="O142" s="21" t="s">
        <v>13</v>
      </c>
      <c r="P142" s="21">
        <v>11830</v>
      </c>
      <c r="Q142" s="21" t="s">
        <v>56</v>
      </c>
      <c r="R142" s="21" t="s">
        <v>115</v>
      </c>
      <c r="S142" s="21">
        <v>0</v>
      </c>
      <c r="T142" s="21" t="s">
        <v>58</v>
      </c>
      <c r="V142" s="21">
        <v>0</v>
      </c>
      <c r="W142" s="21">
        <v>0</v>
      </c>
      <c r="X142" s="21" t="s">
        <v>59</v>
      </c>
      <c r="Z142" s="21">
        <v>0</v>
      </c>
      <c r="AA142" s="21">
        <v>0</v>
      </c>
      <c r="AB142" s="21" t="s">
        <v>60</v>
      </c>
      <c r="AF142" s="21">
        <v>0</v>
      </c>
      <c r="AJ142" s="21">
        <v>0</v>
      </c>
      <c r="AM142" s="21">
        <v>1874.52367953823</v>
      </c>
      <c r="AN142" s="21">
        <v>8.4553144561377103</v>
      </c>
      <c r="AO142" s="21">
        <v>5.4040369358863902</v>
      </c>
      <c r="AP142" s="21">
        <v>10.881316354849201</v>
      </c>
    </row>
    <row r="143" spans="1:42">
      <c r="A143" s="24">
        <v>202</v>
      </c>
      <c r="B143" s="25"/>
      <c r="C143" s="22"/>
      <c r="D143" s="22"/>
      <c r="E143" s="26"/>
      <c r="F143" s="21">
        <v>0</v>
      </c>
      <c r="G143" s="22">
        <v>8.4759314585103098</v>
      </c>
      <c r="H143" s="21">
        <v>5.3893498152132802</v>
      </c>
      <c r="I143" s="21">
        <v>13.561490333616399</v>
      </c>
      <c r="J143" s="21">
        <v>0</v>
      </c>
      <c r="K143" s="21">
        <v>5.3059330930274502</v>
      </c>
      <c r="L143" s="21">
        <v>4.5809473429312799</v>
      </c>
      <c r="M143" s="21">
        <v>513505.76159200002</v>
      </c>
      <c r="N143" s="21">
        <v>1303866.4380960001</v>
      </c>
      <c r="O143" s="21" t="s">
        <v>13</v>
      </c>
      <c r="P143" s="21">
        <v>11850</v>
      </c>
      <c r="Q143" s="21" t="s">
        <v>56</v>
      </c>
      <c r="R143" s="21" t="s">
        <v>106</v>
      </c>
      <c r="S143" s="21">
        <v>0</v>
      </c>
      <c r="T143" s="21" t="s">
        <v>58</v>
      </c>
      <c r="V143" s="21">
        <v>0</v>
      </c>
      <c r="W143" s="21">
        <v>0</v>
      </c>
      <c r="X143" s="21" t="s">
        <v>59</v>
      </c>
      <c r="Z143" s="21">
        <v>0</v>
      </c>
      <c r="AA143" s="21">
        <v>0</v>
      </c>
      <c r="AB143" s="21" t="s">
        <v>60</v>
      </c>
      <c r="AF143" s="21">
        <v>0</v>
      </c>
      <c r="AJ143" s="21">
        <v>0</v>
      </c>
      <c r="AM143" s="21">
        <v>1644.86054490368</v>
      </c>
      <c r="AN143" s="21">
        <v>8.4759314585103098</v>
      </c>
      <c r="AO143" s="21">
        <v>5.3893498152132802</v>
      </c>
      <c r="AP143" s="21">
        <v>10.8669523079993</v>
      </c>
    </row>
    <row r="144" spans="1:42">
      <c r="A144" s="24">
        <v>204</v>
      </c>
      <c r="B144" s="33">
        <v>68</v>
      </c>
      <c r="C144" s="22">
        <v>68</v>
      </c>
      <c r="D144" s="22"/>
      <c r="E144" s="26"/>
      <c r="F144" s="21">
        <v>0</v>
      </c>
      <c r="G144" s="22">
        <v>8.7369381454612807</v>
      </c>
      <c r="H144" s="21">
        <v>5.1888596242330296</v>
      </c>
      <c r="I144" s="21">
        <v>13.979101032738001</v>
      </c>
      <c r="J144" s="21">
        <v>0</v>
      </c>
      <c r="K144" s="21">
        <v>5.4693232790587603</v>
      </c>
      <c r="L144" s="21">
        <v>4.4105306805980797</v>
      </c>
      <c r="M144" s="21">
        <v>513253.14747200097</v>
      </c>
      <c r="N144" s="21">
        <v>1302187.883008</v>
      </c>
      <c r="O144" s="21" t="s">
        <v>13</v>
      </c>
      <c r="P144" s="21">
        <v>11870</v>
      </c>
      <c r="Q144" s="21" t="s">
        <v>56</v>
      </c>
      <c r="R144" s="21" t="s">
        <v>116</v>
      </c>
      <c r="S144" s="21">
        <v>0</v>
      </c>
      <c r="T144" s="21" t="s">
        <v>58</v>
      </c>
      <c r="V144" s="21">
        <v>0</v>
      </c>
      <c r="W144" s="21">
        <v>0</v>
      </c>
      <c r="X144" s="21" t="s">
        <v>59</v>
      </c>
      <c r="Z144" s="21">
        <v>0</v>
      </c>
      <c r="AA144" s="21">
        <v>0</v>
      </c>
      <c r="AB144" s="21" t="s">
        <v>60</v>
      </c>
      <c r="AF144" s="21">
        <v>0</v>
      </c>
      <c r="AJ144" s="21">
        <v>0</v>
      </c>
      <c r="AM144" s="21">
        <v>2388.9412300890699</v>
      </c>
      <c r="AN144" s="21">
        <v>8.7369381454612807</v>
      </c>
      <c r="AO144" s="21">
        <v>5.1888596242330296</v>
      </c>
      <c r="AP144" s="21">
        <v>10.803272793263</v>
      </c>
    </row>
    <row r="145" spans="1:42">
      <c r="A145" s="24">
        <v>205</v>
      </c>
      <c r="B145" s="25"/>
      <c r="C145" s="22"/>
      <c r="D145" s="22"/>
      <c r="E145" s="26"/>
      <c r="F145" s="21">
        <v>0</v>
      </c>
      <c r="G145" s="22">
        <v>9.4002488911229491</v>
      </c>
      <c r="H145" s="21">
        <v>5.37785539616526</v>
      </c>
      <c r="I145" s="21">
        <v>15.0403982257967</v>
      </c>
      <c r="J145" s="21">
        <v>0</v>
      </c>
      <c r="K145" s="21">
        <v>5.8845558058429601</v>
      </c>
      <c r="L145" s="21">
        <v>4.5711770867404704</v>
      </c>
      <c r="M145" s="21">
        <v>513624.827888</v>
      </c>
      <c r="N145" s="21">
        <v>1301432.014224</v>
      </c>
      <c r="O145" s="21" t="s">
        <v>13</v>
      </c>
      <c r="P145" s="21">
        <v>11880</v>
      </c>
      <c r="Q145" s="21" t="s">
        <v>56</v>
      </c>
      <c r="R145" s="21" t="s">
        <v>110</v>
      </c>
      <c r="S145" s="21">
        <v>0</v>
      </c>
      <c r="T145" s="21" t="s">
        <v>58</v>
      </c>
      <c r="V145" s="21">
        <v>0</v>
      </c>
      <c r="W145" s="21">
        <v>0</v>
      </c>
      <c r="X145" s="21" t="s">
        <v>59</v>
      </c>
      <c r="Z145" s="21">
        <v>0</v>
      </c>
      <c r="AA145" s="21">
        <v>0</v>
      </c>
      <c r="AB145" s="21" t="s">
        <v>60</v>
      </c>
      <c r="AF145" s="21">
        <v>0</v>
      </c>
      <c r="AJ145" s="21">
        <v>0</v>
      </c>
      <c r="AM145" s="21">
        <v>1759.1360629283699</v>
      </c>
      <c r="AN145" s="21">
        <v>9.4002488911229491</v>
      </c>
      <c r="AO145" s="21">
        <v>5.37785539616526</v>
      </c>
      <c r="AP145" s="21">
        <v>10.773453074281599</v>
      </c>
    </row>
    <row r="146" spans="1:42">
      <c r="A146" s="24">
        <v>206</v>
      </c>
      <c r="B146" s="25"/>
      <c r="C146" s="22"/>
      <c r="D146" s="22"/>
      <c r="E146" s="26"/>
      <c r="F146" s="21">
        <v>0</v>
      </c>
      <c r="G146" s="22">
        <v>10.134637463224299</v>
      </c>
      <c r="H146" s="21">
        <v>5.4627349396702698</v>
      </c>
      <c r="I146" s="21">
        <v>16.215419941158999</v>
      </c>
      <c r="J146" s="21">
        <v>0</v>
      </c>
      <c r="K146" s="21">
        <v>6.3442830519784703</v>
      </c>
      <c r="L146" s="21">
        <v>4.6433246987197299</v>
      </c>
      <c r="M146" s="21">
        <v>514064.08417599997</v>
      </c>
      <c r="N146" s="21">
        <v>1300544.637448</v>
      </c>
      <c r="O146" s="21" t="s">
        <v>13</v>
      </c>
      <c r="P146" s="21">
        <v>11890</v>
      </c>
      <c r="Q146" s="21" t="s">
        <v>56</v>
      </c>
      <c r="R146" s="21" t="s">
        <v>117</v>
      </c>
      <c r="S146" s="21">
        <v>0</v>
      </c>
      <c r="T146" s="21" t="s">
        <v>58</v>
      </c>
      <c r="V146" s="21">
        <v>0</v>
      </c>
      <c r="W146" s="21">
        <v>0</v>
      </c>
      <c r="X146" s="21" t="s">
        <v>59</v>
      </c>
      <c r="Z146" s="21">
        <v>0</v>
      </c>
      <c r="AA146" s="21">
        <v>0</v>
      </c>
      <c r="AB146" s="21" t="s">
        <v>60</v>
      </c>
      <c r="AF146" s="21">
        <v>0</v>
      </c>
      <c r="AJ146" s="21">
        <v>0</v>
      </c>
      <c r="AM146" s="21">
        <v>1826.2628025470401</v>
      </c>
      <c r="AN146" s="21">
        <v>10.134637463224299</v>
      </c>
      <c r="AO146" s="21">
        <v>5.4627349396702698</v>
      </c>
      <c r="AP146" s="21">
        <v>10.746537766419801</v>
      </c>
    </row>
    <row r="147" spans="1:42">
      <c r="A147" s="24">
        <v>207</v>
      </c>
      <c r="B147" s="25">
        <v>67</v>
      </c>
      <c r="C147" s="27">
        <v>67</v>
      </c>
      <c r="D147" s="22"/>
      <c r="E147" s="26"/>
      <c r="F147" s="21">
        <v>0</v>
      </c>
      <c r="G147" s="22">
        <v>10.4449352312083</v>
      </c>
      <c r="H147" s="21">
        <v>5.3922907186414104</v>
      </c>
      <c r="I147" s="21">
        <v>16.7118963699332</v>
      </c>
      <c r="J147" s="21">
        <v>0</v>
      </c>
      <c r="K147" s="21">
        <v>6.5385294547363904</v>
      </c>
      <c r="L147" s="21">
        <v>4.5834471108452002</v>
      </c>
      <c r="M147" s="21">
        <v>514412.23387200001</v>
      </c>
      <c r="N147" s="21">
        <v>1299686.9869840001</v>
      </c>
      <c r="O147" s="21" t="s">
        <v>13</v>
      </c>
      <c r="P147" s="21">
        <v>11900</v>
      </c>
      <c r="Q147" s="21" t="s">
        <v>56</v>
      </c>
      <c r="R147" s="21" t="s">
        <v>115</v>
      </c>
      <c r="S147" s="21">
        <v>0</v>
      </c>
      <c r="T147" s="21" t="s">
        <v>58</v>
      </c>
      <c r="V147" s="21">
        <v>0</v>
      </c>
      <c r="W147" s="21">
        <v>0</v>
      </c>
      <c r="X147" s="21" t="s">
        <v>59</v>
      </c>
      <c r="Z147" s="21">
        <v>0</v>
      </c>
      <c r="AA147" s="21">
        <v>0</v>
      </c>
      <c r="AB147" s="21" t="s">
        <v>60</v>
      </c>
      <c r="AF147" s="21">
        <v>0</v>
      </c>
      <c r="AJ147" s="21">
        <v>0</v>
      </c>
      <c r="AM147" s="21">
        <v>1718.92184906483</v>
      </c>
      <c r="AN147" s="21">
        <v>10.4449352312083</v>
      </c>
      <c r="AO147" s="21">
        <v>5.3922907186414104</v>
      </c>
      <c r="AP147" s="21">
        <v>10.7156483303876</v>
      </c>
    </row>
    <row r="148" spans="1:42">
      <c r="A148" s="24">
        <v>208</v>
      </c>
      <c r="B148" s="25"/>
      <c r="C148" s="22"/>
      <c r="D148" s="22"/>
      <c r="E148" s="26"/>
      <c r="F148" s="21">
        <v>0</v>
      </c>
      <c r="G148" s="22">
        <v>10.326699379305699</v>
      </c>
      <c r="H148" s="21">
        <v>5.4411152070619702</v>
      </c>
      <c r="I148" s="21">
        <v>16.522719006889201</v>
      </c>
      <c r="J148" s="21">
        <v>0</v>
      </c>
      <c r="K148" s="21">
        <v>6.4645138114454204</v>
      </c>
      <c r="L148" s="21">
        <v>4.6249479260026698</v>
      </c>
      <c r="M148" s="21">
        <v>514904.74522400199</v>
      </c>
      <c r="N148" s="21">
        <v>1298890.3212319999</v>
      </c>
      <c r="O148" s="21" t="s">
        <v>13</v>
      </c>
      <c r="P148" s="21">
        <v>11910</v>
      </c>
      <c r="Q148" s="21" t="s">
        <v>56</v>
      </c>
      <c r="R148" s="21" t="s">
        <v>118</v>
      </c>
      <c r="S148" s="21">
        <v>0</v>
      </c>
      <c r="T148" s="21" t="s">
        <v>58</v>
      </c>
      <c r="V148" s="21">
        <v>0</v>
      </c>
      <c r="W148" s="21">
        <v>0</v>
      </c>
      <c r="X148" s="21" t="s">
        <v>59</v>
      </c>
      <c r="Z148" s="21">
        <v>0</v>
      </c>
      <c r="AA148" s="21">
        <v>0</v>
      </c>
      <c r="AB148" s="21" t="s">
        <v>60</v>
      </c>
      <c r="AF148" s="21">
        <v>0</v>
      </c>
      <c r="AJ148" s="21">
        <v>0</v>
      </c>
      <c r="AM148" s="21">
        <v>1663.9435100127</v>
      </c>
      <c r="AN148" s="21">
        <v>10.326699379305699</v>
      </c>
      <c r="AO148" s="21">
        <v>5.4411152070619702</v>
      </c>
      <c r="AP148" s="21">
        <v>10.704953226579599</v>
      </c>
    </row>
    <row r="149" spans="1:42">
      <c r="A149" s="24">
        <v>209</v>
      </c>
      <c r="B149" s="32">
        <v>66</v>
      </c>
      <c r="C149" s="27">
        <v>66</v>
      </c>
      <c r="D149" s="22"/>
      <c r="E149" s="26"/>
      <c r="F149" s="21">
        <v>0</v>
      </c>
      <c r="G149" s="22">
        <v>9.5312090442417094</v>
      </c>
      <c r="H149" s="21">
        <v>5.2689197442118303</v>
      </c>
      <c r="I149" s="21">
        <v>15.2499344707867</v>
      </c>
      <c r="J149" s="21">
        <v>0</v>
      </c>
      <c r="K149" s="21">
        <v>5.9665368616953103</v>
      </c>
      <c r="L149" s="21">
        <v>4.4785817825800498</v>
      </c>
      <c r="M149" s="21">
        <v>517272.307608</v>
      </c>
      <c r="N149" s="21">
        <v>1300334.7436879999</v>
      </c>
      <c r="O149" s="21" t="s">
        <v>13</v>
      </c>
      <c r="P149" s="21">
        <v>11920</v>
      </c>
      <c r="Q149" s="21" t="s">
        <v>56</v>
      </c>
      <c r="R149" s="21" t="s">
        <v>63</v>
      </c>
      <c r="S149" s="21">
        <v>0</v>
      </c>
      <c r="T149" s="21" t="s">
        <v>58</v>
      </c>
      <c r="V149" s="21">
        <v>0</v>
      </c>
      <c r="W149" s="21">
        <v>0</v>
      </c>
      <c r="X149" s="21" t="s">
        <v>59</v>
      </c>
      <c r="Z149" s="21">
        <v>0</v>
      </c>
      <c r="AA149" s="21">
        <v>0</v>
      </c>
      <c r="AB149" s="21" t="s">
        <v>60</v>
      </c>
      <c r="AF149" s="21">
        <v>0</v>
      </c>
      <c r="AJ149" s="21">
        <v>0</v>
      </c>
      <c r="AM149" s="21">
        <v>3564.9221910512101</v>
      </c>
      <c r="AN149" s="21">
        <v>9.5312090442417094</v>
      </c>
      <c r="AO149" s="21">
        <v>5.2689197442118303</v>
      </c>
      <c r="AP149" s="21">
        <v>10.912991933677199</v>
      </c>
    </row>
    <row r="150" spans="1:42">
      <c r="A150" s="24">
        <v>210</v>
      </c>
      <c r="B150" s="25"/>
      <c r="C150" s="22"/>
      <c r="D150" s="22"/>
      <c r="E150" s="26"/>
      <c r="F150" s="21">
        <v>0</v>
      </c>
      <c r="G150" s="22">
        <v>10.0416426308357</v>
      </c>
      <c r="H150" s="21">
        <v>5.2646140511463697</v>
      </c>
      <c r="I150" s="21">
        <v>16.0666282093372</v>
      </c>
      <c r="J150" s="21">
        <v>0</v>
      </c>
      <c r="K150" s="21">
        <v>6.2860682869031796</v>
      </c>
      <c r="L150" s="21">
        <v>4.4749219434744099</v>
      </c>
      <c r="M150" s="21">
        <v>517693.49700000102</v>
      </c>
      <c r="N150" s="21">
        <v>1301994.681168</v>
      </c>
      <c r="O150" s="21" t="s">
        <v>13</v>
      </c>
      <c r="P150" s="21">
        <v>11930</v>
      </c>
      <c r="Q150" s="21" t="s">
        <v>56</v>
      </c>
      <c r="R150" s="21" t="s">
        <v>102</v>
      </c>
      <c r="S150" s="21">
        <v>0</v>
      </c>
      <c r="T150" s="21" t="s">
        <v>58</v>
      </c>
      <c r="V150" s="21">
        <v>0</v>
      </c>
      <c r="W150" s="21">
        <v>0</v>
      </c>
      <c r="X150" s="21" t="s">
        <v>59</v>
      </c>
      <c r="Z150" s="21">
        <v>0</v>
      </c>
      <c r="AA150" s="21">
        <v>0</v>
      </c>
      <c r="AB150" s="21" t="s">
        <v>60</v>
      </c>
      <c r="AF150" s="21">
        <v>0</v>
      </c>
      <c r="AJ150" s="21">
        <v>0</v>
      </c>
      <c r="AM150" s="21">
        <v>1297.9552521324199</v>
      </c>
      <c r="AN150" s="21">
        <v>10.0416426308357</v>
      </c>
      <c r="AO150" s="21">
        <v>5.2646140511463697</v>
      </c>
      <c r="AP150" s="21">
        <v>11.037023070224</v>
      </c>
    </row>
    <row r="151" spans="1:42">
      <c r="A151" s="24">
        <v>211</v>
      </c>
      <c r="B151" s="25"/>
      <c r="C151" s="22"/>
      <c r="D151" s="22"/>
      <c r="E151" s="26"/>
      <c r="F151" s="21">
        <v>0</v>
      </c>
      <c r="G151" s="22">
        <v>9.4097873452499705</v>
      </c>
      <c r="H151" s="21">
        <v>5.3025076380676497</v>
      </c>
      <c r="I151" s="21">
        <v>15.055659752399899</v>
      </c>
      <c r="J151" s="21">
        <v>0</v>
      </c>
      <c r="K151" s="21">
        <v>5.8905268781264803</v>
      </c>
      <c r="L151" s="21">
        <v>4.5071314923574999</v>
      </c>
      <c r="M151" s="21">
        <v>517692.77540000097</v>
      </c>
      <c r="N151" s="21">
        <v>1303700.3060959999</v>
      </c>
      <c r="O151" s="21" t="s">
        <v>13</v>
      </c>
      <c r="P151" s="21">
        <v>11940</v>
      </c>
      <c r="Q151" s="21" t="s">
        <v>56</v>
      </c>
      <c r="R151" s="21" t="s">
        <v>119</v>
      </c>
      <c r="S151" s="21">
        <v>0</v>
      </c>
      <c r="T151" s="21" t="s">
        <v>58</v>
      </c>
      <c r="V151" s="21">
        <v>0</v>
      </c>
      <c r="W151" s="21">
        <v>0</v>
      </c>
      <c r="X151" s="21" t="s">
        <v>59</v>
      </c>
      <c r="Z151" s="21">
        <v>0</v>
      </c>
      <c r="AA151" s="21">
        <v>0</v>
      </c>
      <c r="AB151" s="21" t="s">
        <v>60</v>
      </c>
      <c r="AF151" s="21">
        <v>0</v>
      </c>
      <c r="AJ151" s="21">
        <v>0</v>
      </c>
      <c r="AM151" s="21">
        <v>1883.0916559867101</v>
      </c>
      <c r="AN151" s="21">
        <v>9.4097873452499705</v>
      </c>
      <c r="AO151" s="21">
        <v>5.3025076380676497</v>
      </c>
      <c r="AP151" s="21">
        <v>11.0650604156595</v>
      </c>
    </row>
    <row r="152" spans="1:42">
      <c r="A152" s="24">
        <v>212</v>
      </c>
      <c r="B152" s="25">
        <v>69</v>
      </c>
      <c r="C152" s="22">
        <v>69</v>
      </c>
      <c r="D152" s="22"/>
      <c r="E152" s="26"/>
      <c r="F152" s="21">
        <v>0</v>
      </c>
      <c r="G152" s="22">
        <v>9.1480778600710497</v>
      </c>
      <c r="H152" s="21">
        <v>5.3075069082526003</v>
      </c>
      <c r="I152" s="21">
        <v>14.6369245761136</v>
      </c>
      <c r="J152" s="21">
        <v>0</v>
      </c>
      <c r="K152" s="21">
        <v>5.7266967404044804</v>
      </c>
      <c r="L152" s="21">
        <v>4.5113808720147102</v>
      </c>
      <c r="M152" s="21">
        <v>517630.72501600097</v>
      </c>
      <c r="N152" s="21">
        <v>1305104.72108</v>
      </c>
      <c r="O152" s="21" t="s">
        <v>13</v>
      </c>
      <c r="P152" s="21">
        <v>11950</v>
      </c>
      <c r="Q152" s="21" t="s">
        <v>56</v>
      </c>
      <c r="R152" s="21" t="s">
        <v>68</v>
      </c>
      <c r="S152" s="21">
        <v>0</v>
      </c>
      <c r="T152" s="21" t="s">
        <v>58</v>
      </c>
      <c r="V152" s="21">
        <v>0</v>
      </c>
      <c r="W152" s="21">
        <v>0</v>
      </c>
      <c r="X152" s="21" t="s">
        <v>59</v>
      </c>
      <c r="Z152" s="21">
        <v>0</v>
      </c>
      <c r="AA152" s="21">
        <v>0</v>
      </c>
      <c r="AB152" s="21" t="s">
        <v>60</v>
      </c>
      <c r="AF152" s="21">
        <v>0</v>
      </c>
      <c r="AJ152" s="21">
        <v>0</v>
      </c>
      <c r="AM152" s="21">
        <v>5089.1663273500899</v>
      </c>
      <c r="AN152" s="21">
        <v>9.1480778600710497</v>
      </c>
      <c r="AO152" s="21">
        <v>5.3075069082526003</v>
      </c>
      <c r="AP152" s="21">
        <v>11.077116231176699</v>
      </c>
    </row>
    <row r="153" spans="1:42">
      <c r="A153" s="24">
        <v>213</v>
      </c>
      <c r="B153" s="25"/>
      <c r="C153" s="22"/>
      <c r="D153" s="22"/>
      <c r="E153" s="26"/>
      <c r="F153" s="21">
        <v>0</v>
      </c>
      <c r="G153" s="22">
        <v>8.9820764789661105</v>
      </c>
      <c r="H153" s="21">
        <v>5.2634903920721303</v>
      </c>
      <c r="I153" s="21">
        <v>14.3713223663457</v>
      </c>
      <c r="J153" s="21">
        <v>0</v>
      </c>
      <c r="K153" s="21">
        <v>5.6227798758327898</v>
      </c>
      <c r="L153" s="21">
        <v>4.4739668332613096</v>
      </c>
      <c r="M153" s="21">
        <v>517556.89648000099</v>
      </c>
      <c r="N153" s="21">
        <v>1306080.6660559999</v>
      </c>
      <c r="O153" s="21" t="s">
        <v>13</v>
      </c>
      <c r="P153" s="21">
        <v>11960</v>
      </c>
      <c r="Q153" s="21" t="s">
        <v>56</v>
      </c>
      <c r="R153" s="21" t="s">
        <v>108</v>
      </c>
      <c r="S153" s="21">
        <v>0</v>
      </c>
      <c r="T153" s="21" t="s">
        <v>58</v>
      </c>
      <c r="V153" s="21">
        <v>0</v>
      </c>
      <c r="W153" s="21">
        <v>0</v>
      </c>
      <c r="X153" s="21" t="s">
        <v>59</v>
      </c>
      <c r="Z153" s="21">
        <v>0</v>
      </c>
      <c r="AA153" s="21">
        <v>0</v>
      </c>
      <c r="AB153" s="21" t="s">
        <v>60</v>
      </c>
      <c r="AF153" s="21">
        <v>0</v>
      </c>
      <c r="AJ153" s="21">
        <v>0</v>
      </c>
      <c r="AM153" s="21">
        <v>1021.80503567971</v>
      </c>
      <c r="AN153" s="21">
        <v>8.9820764789661105</v>
      </c>
      <c r="AO153" s="21">
        <v>5.2634903920721303</v>
      </c>
      <c r="AP153" s="21">
        <v>11.067910917804101</v>
      </c>
    </row>
    <row r="154" spans="1:42">
      <c r="A154" s="24">
        <v>214</v>
      </c>
      <c r="B154" s="25"/>
      <c r="C154" s="22"/>
      <c r="D154" s="22"/>
      <c r="E154" s="26"/>
      <c r="F154" s="21">
        <v>0</v>
      </c>
      <c r="G154" s="22">
        <v>8.9753325997064195</v>
      </c>
      <c r="H154" s="21">
        <v>5.2623106943793703</v>
      </c>
      <c r="I154" s="21">
        <v>14.3605321595302</v>
      </c>
      <c r="J154" s="21">
        <v>0</v>
      </c>
      <c r="K154" s="21">
        <v>5.6185582074162097</v>
      </c>
      <c r="L154" s="21">
        <v>4.4729640902224697</v>
      </c>
      <c r="M154" s="21">
        <v>516471.85050399898</v>
      </c>
      <c r="N154" s="21">
        <v>1307082.4446399999</v>
      </c>
      <c r="O154" s="21" t="s">
        <v>13</v>
      </c>
      <c r="P154" s="21">
        <v>11970</v>
      </c>
      <c r="Q154" s="21" t="s">
        <v>56</v>
      </c>
      <c r="R154" s="21" t="s">
        <v>120</v>
      </c>
      <c r="S154" s="21">
        <v>0</v>
      </c>
      <c r="T154" s="21" t="s">
        <v>58</v>
      </c>
      <c r="V154" s="21">
        <v>0</v>
      </c>
      <c r="W154" s="21">
        <v>0</v>
      </c>
      <c r="X154" s="21" t="s">
        <v>59</v>
      </c>
      <c r="Z154" s="21">
        <v>0</v>
      </c>
      <c r="AA154" s="21">
        <v>0</v>
      </c>
      <c r="AB154" s="21" t="s">
        <v>60</v>
      </c>
      <c r="AF154" s="21">
        <v>0</v>
      </c>
      <c r="AJ154" s="21">
        <v>0</v>
      </c>
      <c r="AM154" s="21">
        <v>2243.9380132883098</v>
      </c>
      <c r="AN154" s="21">
        <v>8.9753325997064195</v>
      </c>
      <c r="AO154" s="21">
        <v>5.2623106943793703</v>
      </c>
      <c r="AP154" s="21">
        <v>11.0453636306354</v>
      </c>
    </row>
    <row r="155" spans="1:42">
      <c r="A155" s="24">
        <v>215</v>
      </c>
      <c r="B155" s="25">
        <v>70</v>
      </c>
      <c r="C155" s="27">
        <v>70</v>
      </c>
      <c r="D155" s="22"/>
      <c r="E155" s="26"/>
      <c r="F155" s="21">
        <v>0</v>
      </c>
      <c r="G155" s="22">
        <v>8.8377786446996698</v>
      </c>
      <c r="H155" s="21">
        <v>5.2431757269240897</v>
      </c>
      <c r="I155" s="21">
        <v>14.140445831519401</v>
      </c>
      <c r="J155" s="21">
        <v>0</v>
      </c>
      <c r="K155" s="21">
        <v>5.5324494315819903</v>
      </c>
      <c r="L155" s="21">
        <v>4.4566993678854701</v>
      </c>
      <c r="M155" s="21">
        <v>515952.44577599998</v>
      </c>
      <c r="N155" s="21">
        <v>1308032.0577759999</v>
      </c>
      <c r="O155" s="21" t="s">
        <v>13</v>
      </c>
      <c r="P155" s="21">
        <v>11980</v>
      </c>
      <c r="Q155" s="21" t="s">
        <v>56</v>
      </c>
      <c r="R155" s="21" t="s">
        <v>121</v>
      </c>
      <c r="S155" s="21">
        <v>0</v>
      </c>
      <c r="T155" s="21" t="s">
        <v>58</v>
      </c>
      <c r="V155" s="21">
        <v>0</v>
      </c>
      <c r="W155" s="21">
        <v>0</v>
      </c>
      <c r="X155" s="21" t="s">
        <v>59</v>
      </c>
      <c r="Z155" s="21">
        <v>0</v>
      </c>
      <c r="AA155" s="21">
        <v>0</v>
      </c>
      <c r="AB155" s="21" t="s">
        <v>60</v>
      </c>
      <c r="AF155" s="21">
        <v>0</v>
      </c>
      <c r="AJ155" s="21">
        <v>0</v>
      </c>
      <c r="AM155" s="21">
        <v>3372.2967832903901</v>
      </c>
      <c r="AN155" s="21">
        <v>8.8377786446996698</v>
      </c>
      <c r="AO155" s="21">
        <v>5.2431757269240897</v>
      </c>
      <c r="AP155" s="21">
        <v>11.0385564308525</v>
      </c>
    </row>
    <row r="156" spans="1:42">
      <c r="A156" s="24">
        <v>216</v>
      </c>
      <c r="B156" s="25"/>
      <c r="C156" s="22"/>
      <c r="D156" s="22"/>
      <c r="E156" s="26"/>
      <c r="F156" s="21">
        <v>0</v>
      </c>
      <c r="G156" s="22">
        <v>8.8376779506688301</v>
      </c>
      <c r="H156" s="21">
        <v>5.2429628587230104</v>
      </c>
      <c r="I156" s="21">
        <v>14.140284721070101</v>
      </c>
      <c r="J156" s="21">
        <v>0</v>
      </c>
      <c r="K156" s="21">
        <v>5.5323863971186897</v>
      </c>
      <c r="L156" s="21">
        <v>4.4565184299145599</v>
      </c>
      <c r="M156" s="21">
        <v>516063.13298400101</v>
      </c>
      <c r="N156" s="21">
        <v>1309986.556968</v>
      </c>
      <c r="O156" s="21" t="s">
        <v>13</v>
      </c>
      <c r="P156" s="21">
        <v>11990</v>
      </c>
      <c r="Q156" s="21" t="s">
        <v>56</v>
      </c>
      <c r="R156" s="21" t="s">
        <v>81</v>
      </c>
      <c r="S156" s="21">
        <v>0</v>
      </c>
      <c r="T156" s="21" t="s">
        <v>58</v>
      </c>
      <c r="V156" s="21">
        <v>0</v>
      </c>
      <c r="W156" s="21">
        <v>0</v>
      </c>
      <c r="X156" s="21" t="s">
        <v>59</v>
      </c>
      <c r="Z156" s="21">
        <v>0</v>
      </c>
      <c r="AA156" s="21">
        <v>0</v>
      </c>
      <c r="AB156" s="21" t="s">
        <v>60</v>
      </c>
      <c r="AF156" s="21">
        <v>0</v>
      </c>
      <c r="AJ156" s="21">
        <v>0</v>
      </c>
      <c r="AM156" s="21">
        <v>4125.97819613305</v>
      </c>
      <c r="AN156" s="21">
        <v>8.8376779506688301</v>
      </c>
      <c r="AO156" s="21">
        <v>5.2429628587230104</v>
      </c>
      <c r="AP156" s="21">
        <v>11.1060906040635</v>
      </c>
    </row>
    <row r="157" spans="1:42">
      <c r="A157" s="24">
        <v>217</v>
      </c>
      <c r="B157" s="25">
        <v>71</v>
      </c>
      <c r="C157" s="22">
        <v>71</v>
      </c>
      <c r="D157" s="22"/>
      <c r="E157" s="26"/>
      <c r="F157" s="21">
        <v>0</v>
      </c>
      <c r="G157" s="22">
        <v>8.8377073269384301</v>
      </c>
      <c r="H157" s="21">
        <v>5.24298840409761</v>
      </c>
      <c r="I157" s="21">
        <v>14.1403317231015</v>
      </c>
      <c r="J157" s="21">
        <v>0</v>
      </c>
      <c r="K157" s="21">
        <v>5.5324047866634602</v>
      </c>
      <c r="L157" s="21">
        <v>4.4565401434829601</v>
      </c>
      <c r="M157" s="21">
        <v>516093.97154400102</v>
      </c>
      <c r="N157" s="21">
        <v>1311247.835704</v>
      </c>
      <c r="O157" s="21" t="s">
        <v>13</v>
      </c>
      <c r="P157" s="21">
        <v>12000</v>
      </c>
      <c r="Q157" s="21" t="s">
        <v>56</v>
      </c>
      <c r="R157" s="21" t="s">
        <v>122</v>
      </c>
      <c r="S157" s="21">
        <v>0</v>
      </c>
      <c r="T157" s="21" t="s">
        <v>58</v>
      </c>
      <c r="V157" s="21">
        <v>0</v>
      </c>
      <c r="W157" s="21">
        <v>0</v>
      </c>
      <c r="X157" s="21" t="s">
        <v>59</v>
      </c>
      <c r="Z157" s="21">
        <v>0</v>
      </c>
      <c r="AA157" s="21">
        <v>0</v>
      </c>
      <c r="AB157" s="21" t="s">
        <v>60</v>
      </c>
      <c r="AF157" s="21">
        <v>0</v>
      </c>
      <c r="AJ157" s="21">
        <v>0</v>
      </c>
      <c r="AM157" s="21">
        <v>6286.9634959744999</v>
      </c>
      <c r="AN157" s="21">
        <v>8.8377073269384301</v>
      </c>
      <c r="AO157" s="21">
        <v>5.24298840409761</v>
      </c>
      <c r="AP157" s="21">
        <v>11.089272247911101</v>
      </c>
    </row>
    <row r="158" spans="1:42">
      <c r="A158" s="24">
        <v>218</v>
      </c>
      <c r="B158" s="25">
        <v>72</v>
      </c>
      <c r="C158" s="22">
        <v>72</v>
      </c>
      <c r="D158" s="22"/>
      <c r="E158" s="26"/>
      <c r="F158" s="21">
        <v>0</v>
      </c>
      <c r="G158" s="22">
        <v>8.1945665639774905</v>
      </c>
      <c r="H158" s="21">
        <v>5.0014151975581997</v>
      </c>
      <c r="I158" s="21">
        <v>13.111306502363901</v>
      </c>
      <c r="J158" s="21">
        <v>0</v>
      </c>
      <c r="K158" s="21">
        <v>5.1297986690499098</v>
      </c>
      <c r="L158" s="21">
        <v>4.2512029179244699</v>
      </c>
      <c r="M158" s="21">
        <v>517055.92174399999</v>
      </c>
      <c r="N158" s="21">
        <v>1312998.19524</v>
      </c>
      <c r="O158" s="21" t="s">
        <v>13</v>
      </c>
      <c r="P158" s="21">
        <v>12010</v>
      </c>
      <c r="Q158" s="21" t="s">
        <v>56</v>
      </c>
      <c r="R158" s="21" t="s">
        <v>66</v>
      </c>
      <c r="S158" s="21">
        <v>0</v>
      </c>
      <c r="T158" s="21" t="s">
        <v>58</v>
      </c>
      <c r="V158" s="21">
        <v>0</v>
      </c>
      <c r="W158" s="21">
        <v>0</v>
      </c>
      <c r="X158" s="21" t="s">
        <v>59</v>
      </c>
      <c r="Z158" s="21">
        <v>0</v>
      </c>
      <c r="AA158" s="21">
        <v>0</v>
      </c>
      <c r="AB158" s="21" t="s">
        <v>60</v>
      </c>
      <c r="AF158" s="21">
        <v>0</v>
      </c>
      <c r="AJ158" s="21">
        <v>0</v>
      </c>
      <c r="AM158" s="21">
        <v>6895.3833189090401</v>
      </c>
      <c r="AN158" s="21">
        <v>8.1945665639774905</v>
      </c>
      <c r="AO158" s="21">
        <v>5.0014151975581997</v>
      </c>
      <c r="AP158" s="21">
        <v>11.237378702783399</v>
      </c>
    </row>
    <row r="159" spans="1:42">
      <c r="A159" s="24">
        <v>219</v>
      </c>
      <c r="B159" s="25"/>
      <c r="C159" s="22"/>
      <c r="D159" s="22"/>
      <c r="E159" s="26"/>
      <c r="F159" s="21">
        <v>0</v>
      </c>
      <c r="G159" s="22">
        <v>8.1301900650654897</v>
      </c>
      <c r="H159" s="21">
        <v>4.9843538675798298</v>
      </c>
      <c r="I159" s="21">
        <v>13.008304104104701</v>
      </c>
      <c r="J159" s="21">
        <v>0</v>
      </c>
      <c r="K159" s="21">
        <v>5.0894989807309896</v>
      </c>
      <c r="L159" s="21">
        <v>4.2367007874428504</v>
      </c>
      <c r="M159" s="21">
        <v>518050.14353600098</v>
      </c>
      <c r="N159" s="21">
        <v>1313704.025656</v>
      </c>
      <c r="O159" s="21" t="s">
        <v>13</v>
      </c>
      <c r="P159" s="21">
        <v>12020</v>
      </c>
      <c r="Q159" s="21" t="s">
        <v>56</v>
      </c>
      <c r="R159" s="21" t="s">
        <v>62</v>
      </c>
      <c r="S159" s="21">
        <v>0</v>
      </c>
      <c r="T159" s="21" t="s">
        <v>58</v>
      </c>
      <c r="V159" s="21">
        <v>0</v>
      </c>
      <c r="W159" s="21">
        <v>0</v>
      </c>
      <c r="X159" s="21" t="s">
        <v>59</v>
      </c>
      <c r="Z159" s="21">
        <v>0</v>
      </c>
      <c r="AA159" s="21">
        <v>0</v>
      </c>
      <c r="AB159" s="21" t="s">
        <v>60</v>
      </c>
      <c r="AF159" s="21">
        <v>0</v>
      </c>
      <c r="AJ159" s="21">
        <v>0</v>
      </c>
      <c r="AM159" s="21">
        <v>4567.0960417209499</v>
      </c>
      <c r="AN159" s="21">
        <v>8.1301900650654897</v>
      </c>
      <c r="AO159" s="21">
        <v>4.9843538675798298</v>
      </c>
      <c r="AP159" s="21">
        <v>11.285926594471301</v>
      </c>
    </row>
    <row r="160" spans="1:42">
      <c r="A160" s="24">
        <v>220</v>
      </c>
      <c r="B160" s="25"/>
      <c r="C160" s="22"/>
      <c r="D160" s="22"/>
      <c r="E160" s="26"/>
      <c r="F160" s="21">
        <v>0</v>
      </c>
      <c r="G160" s="22">
        <v>7.6579553390411501</v>
      </c>
      <c r="H160" s="21">
        <v>4.7904468702012197</v>
      </c>
      <c r="I160" s="21">
        <v>12.2527285424658</v>
      </c>
      <c r="J160" s="21">
        <v>0</v>
      </c>
      <c r="K160" s="21">
        <v>4.7938800422397598</v>
      </c>
      <c r="L160" s="21">
        <v>4.0718798396710403</v>
      </c>
      <c r="M160" s="21">
        <v>518760.57874400099</v>
      </c>
      <c r="N160" s="21">
        <v>1313859.191632</v>
      </c>
      <c r="O160" s="21" t="s">
        <v>13</v>
      </c>
      <c r="P160" s="21">
        <v>12040</v>
      </c>
      <c r="Q160" s="21" t="s">
        <v>56</v>
      </c>
      <c r="R160" s="21" t="s">
        <v>57</v>
      </c>
      <c r="S160" s="21">
        <v>0</v>
      </c>
      <c r="T160" s="21" t="s">
        <v>58</v>
      </c>
      <c r="V160" s="21">
        <v>0</v>
      </c>
      <c r="W160" s="21">
        <v>0</v>
      </c>
      <c r="X160" s="21" t="s">
        <v>59</v>
      </c>
      <c r="Z160" s="21">
        <v>0</v>
      </c>
      <c r="AA160" s="21">
        <v>0</v>
      </c>
      <c r="AB160" s="21" t="s">
        <v>60</v>
      </c>
      <c r="AF160" s="21">
        <v>0</v>
      </c>
      <c r="AJ160" s="21">
        <v>0</v>
      </c>
      <c r="AM160" s="21">
        <v>6285.1049127377801</v>
      </c>
      <c r="AN160" s="21">
        <v>7.6579553390411501</v>
      </c>
      <c r="AO160" s="21">
        <v>4.7904468702012197</v>
      </c>
      <c r="AP160" s="21">
        <v>11.29571212365</v>
      </c>
    </row>
    <row r="161" spans="1:42">
      <c r="A161" s="24">
        <v>221</v>
      </c>
      <c r="B161" s="25">
        <v>73</v>
      </c>
      <c r="C161" s="27">
        <v>73</v>
      </c>
      <c r="D161" s="22"/>
      <c r="E161" s="26"/>
      <c r="F161" s="21">
        <v>0</v>
      </c>
      <c r="G161" s="22">
        <v>8.9814914557183396</v>
      </c>
      <c r="H161" s="21">
        <v>5.2629269119402</v>
      </c>
      <c r="I161" s="21">
        <v>14.3703863291493</v>
      </c>
      <c r="J161" s="21">
        <v>0</v>
      </c>
      <c r="K161" s="21">
        <v>5.6224136512796798</v>
      </c>
      <c r="L161" s="21">
        <v>4.4734878751491696</v>
      </c>
      <c r="M161" s="21">
        <v>520353.32247200201</v>
      </c>
      <c r="N161" s="21">
        <v>1312198.5564959999</v>
      </c>
      <c r="O161" s="21" t="s">
        <v>13</v>
      </c>
      <c r="P161" s="21">
        <v>12050</v>
      </c>
      <c r="Q161" s="21" t="s">
        <v>56</v>
      </c>
      <c r="R161" s="21" t="s">
        <v>82</v>
      </c>
      <c r="S161" s="21">
        <v>0</v>
      </c>
      <c r="T161" s="21" t="s">
        <v>58</v>
      </c>
      <c r="V161" s="21">
        <v>0</v>
      </c>
      <c r="W161" s="21">
        <v>0</v>
      </c>
      <c r="X161" s="21" t="s">
        <v>59</v>
      </c>
      <c r="Z161" s="21">
        <v>0</v>
      </c>
      <c r="AA161" s="21">
        <v>0</v>
      </c>
      <c r="AB161" s="21" t="s">
        <v>60</v>
      </c>
      <c r="AF161" s="21">
        <v>0</v>
      </c>
      <c r="AJ161" s="21">
        <v>0</v>
      </c>
      <c r="AM161" s="21">
        <v>5927.8743660230602</v>
      </c>
      <c r="AN161" s="21">
        <v>8.9814914557183396</v>
      </c>
      <c r="AO161" s="21">
        <v>5.2629269119402</v>
      </c>
      <c r="AP161" s="21">
        <v>11.310509760720899</v>
      </c>
    </row>
    <row r="162" spans="1:42">
      <c r="A162" s="24">
        <v>222</v>
      </c>
      <c r="B162" s="25"/>
      <c r="C162" s="22"/>
      <c r="D162" s="22"/>
      <c r="E162" s="26"/>
      <c r="F162" s="21">
        <v>0</v>
      </c>
      <c r="G162" s="22">
        <v>8.9821078817941498</v>
      </c>
      <c r="H162" s="21">
        <v>5.26301566014802</v>
      </c>
      <c r="I162" s="21">
        <v>14.371372610870599</v>
      </c>
      <c r="J162" s="21">
        <v>0</v>
      </c>
      <c r="K162" s="21">
        <v>5.62279953400314</v>
      </c>
      <c r="L162" s="21">
        <v>4.4735633111258197</v>
      </c>
      <c r="M162" s="21">
        <v>521373.039048001</v>
      </c>
      <c r="N162" s="21">
        <v>1312169.5137360001</v>
      </c>
      <c r="O162" s="21" t="s">
        <v>13</v>
      </c>
      <c r="P162" s="21">
        <v>12060</v>
      </c>
      <c r="Q162" s="21" t="s">
        <v>56</v>
      </c>
      <c r="R162" s="21" t="s">
        <v>68</v>
      </c>
      <c r="S162" s="21">
        <v>0</v>
      </c>
      <c r="T162" s="21" t="s">
        <v>58</v>
      </c>
      <c r="V162" s="21">
        <v>0</v>
      </c>
      <c r="W162" s="21">
        <v>0</v>
      </c>
      <c r="X162" s="21" t="s">
        <v>59</v>
      </c>
      <c r="Z162" s="21">
        <v>0</v>
      </c>
      <c r="AA162" s="21">
        <v>0</v>
      </c>
      <c r="AB162" s="21" t="s">
        <v>60</v>
      </c>
      <c r="AF162" s="21">
        <v>0</v>
      </c>
      <c r="AJ162" s="21">
        <v>0</v>
      </c>
      <c r="AM162" s="21">
        <v>5577.87654592535</v>
      </c>
      <c r="AN162" s="21">
        <v>8.9821078817941498</v>
      </c>
      <c r="AO162" s="21">
        <v>5.26301566014802</v>
      </c>
      <c r="AP162" s="21">
        <v>11.416552490303999</v>
      </c>
    </row>
    <row r="163" spans="1:42">
      <c r="A163" s="24">
        <v>223</v>
      </c>
      <c r="B163" s="25"/>
      <c r="C163" s="22"/>
      <c r="D163" s="22"/>
      <c r="E163" s="26"/>
      <c r="F163" s="21">
        <v>0</v>
      </c>
      <c r="G163" s="22">
        <v>8.9821525873729904</v>
      </c>
      <c r="H163" s="21">
        <v>5.26293626996498</v>
      </c>
      <c r="I163" s="21">
        <v>14.3714441397968</v>
      </c>
      <c r="J163" s="21">
        <v>0</v>
      </c>
      <c r="K163" s="21">
        <v>5.6228275196954902</v>
      </c>
      <c r="L163" s="21">
        <v>4.4734958294702301</v>
      </c>
      <c r="M163" s="21">
        <v>523316.74441600201</v>
      </c>
      <c r="N163" s="21">
        <v>1312887.858336</v>
      </c>
      <c r="O163" s="21" t="s">
        <v>13</v>
      </c>
      <c r="P163" s="21">
        <v>12070</v>
      </c>
      <c r="Q163" s="21" t="s">
        <v>56</v>
      </c>
      <c r="R163" s="21" t="s">
        <v>122</v>
      </c>
      <c r="S163" s="21">
        <v>0</v>
      </c>
      <c r="T163" s="21" t="s">
        <v>58</v>
      </c>
      <c r="V163" s="21">
        <v>0</v>
      </c>
      <c r="W163" s="21">
        <v>0</v>
      </c>
      <c r="X163" s="21" t="s">
        <v>59</v>
      </c>
      <c r="Z163" s="21">
        <v>0</v>
      </c>
      <c r="AA163" s="21">
        <v>0</v>
      </c>
      <c r="AB163" s="21" t="s">
        <v>60</v>
      </c>
      <c r="AF163" s="21">
        <v>0</v>
      </c>
      <c r="AJ163" s="21">
        <v>0</v>
      </c>
      <c r="AM163" s="21">
        <v>5372.8459826415401</v>
      </c>
      <c r="AN163" s="21">
        <v>8.9821525873729904</v>
      </c>
      <c r="AO163" s="21">
        <v>5.26293626996498</v>
      </c>
      <c r="AP163" s="21">
        <v>11.663338707451899</v>
      </c>
    </row>
    <row r="164" spans="1:42">
      <c r="A164" s="24">
        <v>224</v>
      </c>
      <c r="B164" s="25"/>
      <c r="C164" s="22"/>
      <c r="D164" s="22"/>
      <c r="E164" s="26"/>
      <c r="F164" s="21">
        <v>0</v>
      </c>
      <c r="G164" s="22">
        <v>8.9812180689172205</v>
      </c>
      <c r="H164" s="21">
        <v>5.2628144478072896</v>
      </c>
      <c r="I164" s="21">
        <v>14.3699489102675</v>
      </c>
      <c r="J164" s="21">
        <v>0</v>
      </c>
      <c r="K164" s="21">
        <v>5.6222425111421801</v>
      </c>
      <c r="L164" s="21">
        <v>4.4733922806361903</v>
      </c>
      <c r="M164" s="21">
        <v>522609.01061599999</v>
      </c>
      <c r="N164" s="21">
        <v>1311270.360776</v>
      </c>
      <c r="O164" s="21" t="s">
        <v>13</v>
      </c>
      <c r="P164" s="21">
        <v>12080</v>
      </c>
      <c r="Q164" s="21" t="s">
        <v>56</v>
      </c>
      <c r="R164" s="21" t="s">
        <v>63</v>
      </c>
      <c r="S164" s="21">
        <v>0</v>
      </c>
      <c r="T164" s="21" t="s">
        <v>58</v>
      </c>
      <c r="V164" s="21">
        <v>0</v>
      </c>
      <c r="W164" s="21">
        <v>0</v>
      </c>
      <c r="X164" s="21" t="s">
        <v>59</v>
      </c>
      <c r="Z164" s="21">
        <v>0</v>
      </c>
      <c r="AA164" s="21">
        <v>0</v>
      </c>
      <c r="AB164" s="21" t="s">
        <v>60</v>
      </c>
      <c r="AF164" s="21">
        <v>0</v>
      </c>
      <c r="AJ164" s="21">
        <v>0</v>
      </c>
      <c r="AM164" s="21">
        <v>14169.2955580858</v>
      </c>
      <c r="AN164" s="21">
        <v>8.9812180689172205</v>
      </c>
      <c r="AO164" s="21">
        <v>5.2628144478072896</v>
      </c>
      <c r="AP164" s="21">
        <v>11.406515727437201</v>
      </c>
    </row>
    <row r="165" spans="1:42">
      <c r="A165" s="24">
        <v>225</v>
      </c>
      <c r="B165" s="25">
        <v>74</v>
      </c>
      <c r="C165" s="27">
        <v>74</v>
      </c>
      <c r="D165" s="22"/>
      <c r="E165" s="26"/>
      <c r="F165" s="21">
        <v>0</v>
      </c>
      <c r="G165" s="22">
        <v>8.9814827858476391</v>
      </c>
      <c r="H165" s="21">
        <v>5.2629067759486601</v>
      </c>
      <c r="I165" s="21">
        <v>14.370372457356201</v>
      </c>
      <c r="J165" s="21">
        <v>0</v>
      </c>
      <c r="K165" s="21">
        <v>5.6224082239406199</v>
      </c>
      <c r="L165" s="21">
        <v>4.4734707595563599</v>
      </c>
      <c r="M165" s="21">
        <v>522515.05862400302</v>
      </c>
      <c r="N165" s="21">
        <v>1310493.2539919999</v>
      </c>
      <c r="O165" s="21" t="s">
        <v>13</v>
      </c>
      <c r="P165" s="21">
        <v>12090</v>
      </c>
      <c r="Q165" s="21" t="s">
        <v>56</v>
      </c>
      <c r="R165" s="21" t="s">
        <v>61</v>
      </c>
      <c r="S165" s="21">
        <v>0</v>
      </c>
      <c r="T165" s="21" t="s">
        <v>58</v>
      </c>
      <c r="V165" s="21">
        <v>0</v>
      </c>
      <c r="W165" s="21">
        <v>0</v>
      </c>
      <c r="X165" s="21" t="s">
        <v>59</v>
      </c>
      <c r="Z165" s="21">
        <v>0</v>
      </c>
      <c r="AA165" s="21">
        <v>0</v>
      </c>
      <c r="AB165" s="21" t="s">
        <v>60</v>
      </c>
      <c r="AF165" s="21">
        <v>0</v>
      </c>
      <c r="AJ165" s="21">
        <v>0</v>
      </c>
      <c r="AM165" s="21">
        <v>13445.130074946601</v>
      </c>
      <c r="AN165" s="21">
        <v>8.9814827858476391</v>
      </c>
      <c r="AO165" s="21">
        <v>5.2629067759486601</v>
      </c>
      <c r="AP165" s="21">
        <v>11.342999742522901</v>
      </c>
    </row>
    <row r="166" spans="1:42">
      <c r="A166" s="24">
        <v>226</v>
      </c>
      <c r="B166" s="25"/>
      <c r="C166" s="22"/>
      <c r="D166" s="22"/>
      <c r="E166" s="26"/>
      <c r="F166" s="21">
        <v>0</v>
      </c>
      <c r="G166" s="22">
        <v>8.9820432421453003</v>
      </c>
      <c r="H166" s="21">
        <v>5.2630552798755499</v>
      </c>
      <c r="I166" s="21">
        <v>14.3712691874324</v>
      </c>
      <c r="J166" s="21">
        <v>0</v>
      </c>
      <c r="K166" s="21">
        <v>5.6227590695829601</v>
      </c>
      <c r="L166" s="21">
        <v>4.4735969878942203</v>
      </c>
      <c r="M166" s="21">
        <v>522671.90625600098</v>
      </c>
      <c r="N166" s="21">
        <v>1309552.329904</v>
      </c>
      <c r="O166" s="21" t="s">
        <v>13</v>
      </c>
      <c r="P166" s="21">
        <v>12100</v>
      </c>
      <c r="Q166" s="21" t="s">
        <v>56</v>
      </c>
      <c r="R166" s="21" t="s">
        <v>69</v>
      </c>
      <c r="S166" s="21">
        <v>0</v>
      </c>
      <c r="T166" s="21" t="s">
        <v>58</v>
      </c>
      <c r="V166" s="21">
        <v>0</v>
      </c>
      <c r="W166" s="21">
        <v>0</v>
      </c>
      <c r="X166" s="21" t="s">
        <v>59</v>
      </c>
      <c r="Z166" s="21">
        <v>0</v>
      </c>
      <c r="AA166" s="21">
        <v>0</v>
      </c>
      <c r="AB166" s="21" t="s">
        <v>60</v>
      </c>
      <c r="AF166" s="21">
        <v>0</v>
      </c>
      <c r="AJ166" s="21">
        <v>0</v>
      </c>
      <c r="AM166" s="21">
        <v>13964.791698630799</v>
      </c>
      <c r="AN166" s="21">
        <v>8.9820432421453003</v>
      </c>
      <c r="AO166" s="21">
        <v>5.2630552798755499</v>
      </c>
      <c r="AP166" s="21">
        <v>11.3160833544603</v>
      </c>
    </row>
    <row r="167" spans="1:42">
      <c r="A167" s="24">
        <v>227</v>
      </c>
      <c r="B167" s="25"/>
      <c r="C167" s="22"/>
      <c r="D167" s="22"/>
      <c r="E167" s="26"/>
      <c r="F167" s="21">
        <v>0</v>
      </c>
      <c r="G167" s="22">
        <v>8.9826375721277394</v>
      </c>
      <c r="H167" s="21">
        <v>5.2632196121794097</v>
      </c>
      <c r="I167" s="21">
        <v>14.3722201154043</v>
      </c>
      <c r="J167" s="21">
        <v>0</v>
      </c>
      <c r="K167" s="21">
        <v>5.6231311201519603</v>
      </c>
      <c r="L167" s="21">
        <v>4.4737366703525003</v>
      </c>
      <c r="M167" s="21">
        <v>522629.68773599999</v>
      </c>
      <c r="N167" s="21">
        <v>1308614.9275519999</v>
      </c>
      <c r="O167" s="21" t="s">
        <v>13</v>
      </c>
      <c r="P167" s="21">
        <v>12110</v>
      </c>
      <c r="Q167" s="21" t="s">
        <v>56</v>
      </c>
      <c r="R167" s="21" t="s">
        <v>67</v>
      </c>
      <c r="S167" s="21">
        <v>0</v>
      </c>
      <c r="T167" s="21" t="s">
        <v>58</v>
      </c>
      <c r="V167" s="21">
        <v>0</v>
      </c>
      <c r="W167" s="21">
        <v>0</v>
      </c>
      <c r="X167" s="21" t="s">
        <v>59</v>
      </c>
      <c r="Z167" s="21">
        <v>0</v>
      </c>
      <c r="AA167" s="21">
        <v>0</v>
      </c>
      <c r="AB167" s="21" t="s">
        <v>60</v>
      </c>
      <c r="AF167" s="21">
        <v>0</v>
      </c>
      <c r="AJ167" s="21">
        <v>0</v>
      </c>
      <c r="AM167" s="21">
        <v>13954.9584527855</v>
      </c>
      <c r="AN167" s="21">
        <v>8.9826375721277394</v>
      </c>
      <c r="AO167" s="21">
        <v>5.2632196121794097</v>
      </c>
      <c r="AP167" s="21">
        <v>11.277843239067501</v>
      </c>
    </row>
    <row r="168" spans="1:42">
      <c r="A168" s="24">
        <v>228</v>
      </c>
      <c r="B168" s="25">
        <v>75</v>
      </c>
      <c r="C168" s="27">
        <v>75</v>
      </c>
      <c r="D168" s="22"/>
      <c r="E168" s="26"/>
      <c r="F168" s="21">
        <v>0</v>
      </c>
      <c r="G168" s="22">
        <v>9.1480557624949803</v>
      </c>
      <c r="H168" s="21">
        <v>5.3075089454650799</v>
      </c>
      <c r="I168" s="21">
        <v>14.6368892199919</v>
      </c>
      <c r="J168" s="21">
        <v>0</v>
      </c>
      <c r="K168" s="21">
        <v>5.7266829073218597</v>
      </c>
      <c r="L168" s="21">
        <v>4.5113826036453197</v>
      </c>
      <c r="M168" s="21">
        <v>522824.26848800102</v>
      </c>
      <c r="N168" s="21">
        <v>1307470.484712</v>
      </c>
      <c r="O168" s="21" t="s">
        <v>13</v>
      </c>
      <c r="P168" s="21">
        <v>12120</v>
      </c>
      <c r="Q168" s="21" t="s">
        <v>56</v>
      </c>
      <c r="R168" s="21" t="s">
        <v>62</v>
      </c>
      <c r="S168" s="21">
        <v>0</v>
      </c>
      <c r="T168" s="21" t="s">
        <v>58</v>
      </c>
      <c r="V168" s="21">
        <v>0</v>
      </c>
      <c r="W168" s="21">
        <v>0</v>
      </c>
      <c r="X168" s="21" t="s">
        <v>59</v>
      </c>
      <c r="Z168" s="21">
        <v>0</v>
      </c>
      <c r="AA168" s="21">
        <v>0</v>
      </c>
      <c r="AB168" s="21" t="s">
        <v>60</v>
      </c>
      <c r="AF168" s="21">
        <v>0</v>
      </c>
      <c r="AJ168" s="21">
        <v>0</v>
      </c>
      <c r="AM168" s="21">
        <v>13829.9640922829</v>
      </c>
      <c r="AN168" s="21">
        <v>9.1480557624949803</v>
      </c>
      <c r="AO168" s="21">
        <v>5.3075089454650799</v>
      </c>
      <c r="AP168" s="21">
        <v>11.275385535834101</v>
      </c>
    </row>
    <row r="169" spans="1:42">
      <c r="A169" s="24">
        <v>229</v>
      </c>
      <c r="B169" s="25"/>
      <c r="C169" s="22"/>
      <c r="D169" s="22"/>
      <c r="E169" s="26"/>
      <c r="F169" s="21">
        <v>0</v>
      </c>
      <c r="G169" s="22">
        <v>9.1479185935105196</v>
      </c>
      <c r="H169" s="21">
        <v>5.3075094223022399</v>
      </c>
      <c r="I169" s="21">
        <v>14.6366697496168</v>
      </c>
      <c r="J169" s="21">
        <v>0</v>
      </c>
      <c r="K169" s="21">
        <v>5.7265970395375803</v>
      </c>
      <c r="L169" s="21">
        <v>4.5113830089568996</v>
      </c>
      <c r="M169" s="21">
        <v>522345.10378400201</v>
      </c>
      <c r="N169" s="21">
        <v>1306490.3410080001</v>
      </c>
      <c r="O169" s="21" t="s">
        <v>13</v>
      </c>
      <c r="P169" s="21">
        <v>12150</v>
      </c>
      <c r="Q169" s="21" t="s">
        <v>56</v>
      </c>
      <c r="R169" s="21" t="s">
        <v>72</v>
      </c>
      <c r="S169" s="21">
        <v>0</v>
      </c>
      <c r="T169" s="21" t="s">
        <v>58</v>
      </c>
      <c r="V169" s="21">
        <v>0</v>
      </c>
      <c r="W169" s="21">
        <v>0</v>
      </c>
      <c r="X169" s="21" t="s">
        <v>59</v>
      </c>
      <c r="Z169" s="21">
        <v>0</v>
      </c>
      <c r="AA169" s="21">
        <v>0</v>
      </c>
      <c r="AB169" s="21" t="s">
        <v>60</v>
      </c>
      <c r="AF169" s="21">
        <v>0</v>
      </c>
      <c r="AJ169" s="21">
        <v>0</v>
      </c>
      <c r="AM169" s="21">
        <v>4102.6939322526796</v>
      </c>
      <c r="AN169" s="21">
        <v>9.1479185935105196</v>
      </c>
      <c r="AO169" s="21">
        <v>5.3075094223022399</v>
      </c>
      <c r="AP169" s="21">
        <v>11.259840310803099</v>
      </c>
    </row>
    <row r="170" spans="1:42">
      <c r="A170" s="24">
        <v>230</v>
      </c>
      <c r="B170" s="25"/>
      <c r="C170" s="27"/>
      <c r="D170" s="22"/>
      <c r="E170" s="26"/>
      <c r="F170" s="21">
        <v>0</v>
      </c>
      <c r="G170" s="22">
        <v>9.59726461911192</v>
      </c>
      <c r="H170" s="21">
        <v>5.2956517597663604</v>
      </c>
      <c r="I170" s="21">
        <v>15.355623390579</v>
      </c>
      <c r="J170" s="21">
        <v>0</v>
      </c>
      <c r="K170" s="21">
        <v>6.0078876515640598</v>
      </c>
      <c r="L170" s="21">
        <v>4.5013039958013996</v>
      </c>
      <c r="M170" s="21">
        <v>520594.142696</v>
      </c>
      <c r="N170" s="21">
        <v>1304764.445352</v>
      </c>
      <c r="O170" s="21" t="s">
        <v>13</v>
      </c>
      <c r="P170" s="21">
        <v>12160</v>
      </c>
      <c r="Q170" s="21" t="s">
        <v>56</v>
      </c>
      <c r="R170" s="21" t="s">
        <v>123</v>
      </c>
      <c r="S170" s="21">
        <v>0</v>
      </c>
      <c r="T170" s="21" t="s">
        <v>58</v>
      </c>
      <c r="V170" s="21">
        <v>0</v>
      </c>
      <c r="W170" s="21">
        <v>0</v>
      </c>
      <c r="X170" s="21" t="s">
        <v>59</v>
      </c>
      <c r="Z170" s="21">
        <v>0</v>
      </c>
      <c r="AA170" s="21">
        <v>0</v>
      </c>
      <c r="AB170" s="21" t="s">
        <v>60</v>
      </c>
      <c r="AF170" s="21">
        <v>0</v>
      </c>
      <c r="AJ170" s="21">
        <v>0</v>
      </c>
      <c r="AM170" s="21">
        <v>2193.0967353391802</v>
      </c>
      <c r="AN170" s="21">
        <v>9.59726461911192</v>
      </c>
      <c r="AO170" s="21">
        <v>5.2956517597663604</v>
      </c>
      <c r="AP170" s="21">
        <v>11.1116930753145</v>
      </c>
    </row>
    <row r="171" spans="1:42">
      <c r="A171" s="24">
        <v>231</v>
      </c>
      <c r="B171" s="25">
        <v>76</v>
      </c>
      <c r="C171" s="22">
        <v>76</v>
      </c>
      <c r="D171" s="22"/>
      <c r="E171" s="26"/>
      <c r="F171" s="21">
        <v>0</v>
      </c>
      <c r="G171" s="22">
        <v>9.6148399149145796</v>
      </c>
      <c r="H171" s="21">
        <v>5.2950087826970202</v>
      </c>
      <c r="I171" s="21">
        <v>15.3837438638633</v>
      </c>
      <c r="J171" s="21">
        <v>0</v>
      </c>
      <c r="K171" s="21">
        <v>6.0188897867365201</v>
      </c>
      <c r="L171" s="21">
        <v>4.5007574652924598</v>
      </c>
      <c r="M171" s="21">
        <v>520574.88975199999</v>
      </c>
      <c r="N171" s="21">
        <v>1303965.1582239999</v>
      </c>
      <c r="O171" s="21" t="s">
        <v>13</v>
      </c>
      <c r="P171" s="21">
        <v>12170</v>
      </c>
      <c r="Q171" s="21" t="s">
        <v>56</v>
      </c>
      <c r="R171" s="21" t="s">
        <v>63</v>
      </c>
      <c r="S171" s="21">
        <v>0</v>
      </c>
      <c r="T171" s="21" t="s">
        <v>58</v>
      </c>
      <c r="V171" s="21">
        <v>0</v>
      </c>
      <c r="W171" s="21">
        <v>0</v>
      </c>
      <c r="X171" s="21" t="s">
        <v>59</v>
      </c>
      <c r="Z171" s="21">
        <v>0</v>
      </c>
      <c r="AA171" s="21">
        <v>0</v>
      </c>
      <c r="AB171" s="21" t="s">
        <v>60</v>
      </c>
      <c r="AF171" s="21">
        <v>0</v>
      </c>
      <c r="AJ171" s="21">
        <v>0</v>
      </c>
      <c r="AM171" s="21">
        <v>4363.1521492981001</v>
      </c>
      <c r="AN171" s="21">
        <v>9.6148399149145796</v>
      </c>
      <c r="AO171" s="21">
        <v>5.2950087826970202</v>
      </c>
      <c r="AP171" s="21">
        <v>11.122574799083599</v>
      </c>
    </row>
    <row r="172" spans="1:42">
      <c r="A172" s="24">
        <v>232</v>
      </c>
      <c r="B172" s="25"/>
      <c r="C172" s="27"/>
      <c r="D172" s="22"/>
      <c r="E172" s="26"/>
      <c r="F172" s="21">
        <v>0</v>
      </c>
      <c r="G172" s="22">
        <v>9.9955797802667306</v>
      </c>
      <c r="H172" s="21">
        <v>5.2673536511550898</v>
      </c>
      <c r="I172" s="21">
        <v>15.992927648426701</v>
      </c>
      <c r="J172" s="21">
        <v>0</v>
      </c>
      <c r="K172" s="21">
        <v>6.2572329424469704</v>
      </c>
      <c r="L172" s="21">
        <v>4.4772506034818198</v>
      </c>
      <c r="M172" s="21">
        <v>519797.805600002</v>
      </c>
      <c r="N172" s="21">
        <v>1302576.7650560001</v>
      </c>
      <c r="O172" s="21" t="s">
        <v>13</v>
      </c>
      <c r="P172" s="21">
        <v>12180</v>
      </c>
      <c r="Q172" s="21" t="s">
        <v>56</v>
      </c>
      <c r="R172" s="21" t="s">
        <v>67</v>
      </c>
      <c r="S172" s="21">
        <v>0</v>
      </c>
      <c r="T172" s="21" t="s">
        <v>58</v>
      </c>
      <c r="V172" s="21">
        <v>0</v>
      </c>
      <c r="W172" s="21">
        <v>0</v>
      </c>
      <c r="X172" s="21" t="s">
        <v>59</v>
      </c>
      <c r="Z172" s="21">
        <v>0</v>
      </c>
      <c r="AA172" s="21">
        <v>0</v>
      </c>
      <c r="AB172" s="21" t="s">
        <v>60</v>
      </c>
      <c r="AF172" s="21">
        <v>0</v>
      </c>
      <c r="AJ172" s="21">
        <v>0</v>
      </c>
      <c r="AM172" s="21">
        <v>4503.4997528019203</v>
      </c>
      <c r="AN172" s="21">
        <v>9.9955797802667306</v>
      </c>
      <c r="AO172" s="21">
        <v>5.2673536511550898</v>
      </c>
      <c r="AP172" s="21">
        <v>11.0798310839807</v>
      </c>
    </row>
    <row r="173" spans="1:42">
      <c r="A173" s="24">
        <v>233</v>
      </c>
      <c r="B173" s="25"/>
      <c r="C173" s="22"/>
      <c r="D173" s="22"/>
      <c r="E173" s="26"/>
      <c r="F173" s="21">
        <v>0</v>
      </c>
      <c r="G173" s="22">
        <v>9.9242367406664105</v>
      </c>
      <c r="H173" s="21">
        <v>5.2404845201164001</v>
      </c>
      <c r="I173" s="21">
        <v>15.878778785066199</v>
      </c>
      <c r="J173" s="21">
        <v>0</v>
      </c>
      <c r="K173" s="21">
        <v>6.2125721996571697</v>
      </c>
      <c r="L173" s="21">
        <v>4.4544118420989403</v>
      </c>
      <c r="M173" s="21">
        <v>519023.04729600198</v>
      </c>
      <c r="N173" s="21">
        <v>1301195.618064</v>
      </c>
      <c r="O173" s="21" t="s">
        <v>13</v>
      </c>
      <c r="P173" s="21">
        <v>12190</v>
      </c>
      <c r="Q173" s="21" t="s">
        <v>56</v>
      </c>
      <c r="R173" s="21" t="s">
        <v>124</v>
      </c>
      <c r="S173" s="21">
        <v>0</v>
      </c>
      <c r="T173" s="21" t="s">
        <v>58</v>
      </c>
      <c r="V173" s="21">
        <v>0</v>
      </c>
      <c r="W173" s="21">
        <v>0</v>
      </c>
      <c r="X173" s="21" t="s">
        <v>59</v>
      </c>
      <c r="Z173" s="21">
        <v>0</v>
      </c>
      <c r="AA173" s="21">
        <v>0</v>
      </c>
      <c r="AB173" s="21" t="s">
        <v>60</v>
      </c>
      <c r="AF173" s="21">
        <v>0</v>
      </c>
      <c r="AJ173" s="21">
        <v>0</v>
      </c>
      <c r="AM173" s="21">
        <v>1801.4237824143399</v>
      </c>
      <c r="AN173" s="21">
        <v>9.9242367406664105</v>
      </c>
      <c r="AO173" s="21">
        <v>5.2404845201164001</v>
      </c>
      <c r="AP173" s="21">
        <v>11.034415889853401</v>
      </c>
    </row>
    <row r="174" spans="1:42">
      <c r="A174" s="24">
        <v>234</v>
      </c>
      <c r="B174" s="25"/>
      <c r="C174" s="22"/>
      <c r="D174" s="22"/>
      <c r="E174" s="26"/>
      <c r="F174" s="21">
        <v>0</v>
      </c>
      <c r="G174" s="22">
        <v>9.5264199704894192</v>
      </c>
      <c r="H174" s="21">
        <v>5.2674234626045697</v>
      </c>
      <c r="I174" s="21">
        <v>15.242271952783</v>
      </c>
      <c r="J174" s="21">
        <v>0</v>
      </c>
      <c r="K174" s="21">
        <v>5.9635389015263804</v>
      </c>
      <c r="L174" s="21">
        <v>4.4773099432138803</v>
      </c>
      <c r="M174" s="21">
        <v>517769.68057600001</v>
      </c>
      <c r="N174" s="21">
        <v>1299166.801616</v>
      </c>
      <c r="O174" s="21" t="s">
        <v>13</v>
      </c>
      <c r="P174" s="21">
        <v>12200</v>
      </c>
      <c r="Q174" s="21" t="s">
        <v>56</v>
      </c>
      <c r="R174" s="21" t="s">
        <v>125</v>
      </c>
      <c r="S174" s="21">
        <v>0</v>
      </c>
      <c r="T174" s="21" t="s">
        <v>58</v>
      </c>
      <c r="V174" s="21">
        <v>0</v>
      </c>
      <c r="W174" s="21">
        <v>0</v>
      </c>
      <c r="X174" s="21" t="s">
        <v>59</v>
      </c>
      <c r="Z174" s="21">
        <v>0</v>
      </c>
      <c r="AA174" s="21">
        <v>0</v>
      </c>
      <c r="AB174" s="21" t="s">
        <v>60</v>
      </c>
      <c r="AF174" s="21">
        <v>0</v>
      </c>
      <c r="AJ174" s="21">
        <v>0</v>
      </c>
      <c r="AM174" s="21">
        <v>2808.4050067200601</v>
      </c>
      <c r="AN174" s="21">
        <v>9.5264199704894192</v>
      </c>
      <c r="AO174" s="21">
        <v>5.2674234626045697</v>
      </c>
      <c r="AP174" s="21">
        <v>10.864677026802299</v>
      </c>
    </row>
    <row r="175" spans="1:42">
      <c r="A175" s="24">
        <v>235</v>
      </c>
      <c r="B175" s="25"/>
      <c r="C175" s="27"/>
      <c r="D175" s="22"/>
      <c r="E175" s="26"/>
      <c r="F175" s="21">
        <v>0</v>
      </c>
      <c r="G175" s="22">
        <v>6.9415741849396797</v>
      </c>
      <c r="H175" s="21">
        <v>5.4806172525779102</v>
      </c>
      <c r="I175" s="21">
        <v>11.1065186959035</v>
      </c>
      <c r="J175" s="21">
        <v>0</v>
      </c>
      <c r="K175" s="21">
        <v>4.3454254397722396</v>
      </c>
      <c r="L175" s="21">
        <v>4.6585246646912202</v>
      </c>
      <c r="M175" s="21">
        <v>516004.41606400098</v>
      </c>
      <c r="N175" s="21">
        <v>1296446.7379600001</v>
      </c>
      <c r="O175" s="21" t="s">
        <v>13</v>
      </c>
      <c r="P175" s="21">
        <v>12210</v>
      </c>
      <c r="Q175" s="21" t="s">
        <v>56</v>
      </c>
      <c r="R175" s="21" t="s">
        <v>61</v>
      </c>
      <c r="S175" s="21">
        <v>0</v>
      </c>
      <c r="T175" s="21" t="s">
        <v>58</v>
      </c>
      <c r="V175" s="21">
        <v>0</v>
      </c>
      <c r="W175" s="21">
        <v>0</v>
      </c>
      <c r="X175" s="21" t="s">
        <v>59</v>
      </c>
      <c r="Z175" s="21">
        <v>0</v>
      </c>
      <c r="AA175" s="21">
        <v>0</v>
      </c>
      <c r="AB175" s="21" t="s">
        <v>60</v>
      </c>
      <c r="AF175" s="21">
        <v>0</v>
      </c>
      <c r="AJ175" s="21">
        <v>0</v>
      </c>
      <c r="AM175" s="21">
        <v>5059.6936062333098</v>
      </c>
      <c r="AN175" s="21">
        <v>6.9415741849396797</v>
      </c>
      <c r="AO175" s="21">
        <v>5.4806172525779102</v>
      </c>
      <c r="AP175" s="21">
        <v>10.6224606501876</v>
      </c>
    </row>
    <row r="176" spans="1:42">
      <c r="A176" s="24">
        <v>236</v>
      </c>
      <c r="B176" s="25"/>
      <c r="C176" s="22"/>
      <c r="D176" s="22"/>
      <c r="E176" s="26"/>
      <c r="F176" s="21">
        <v>0</v>
      </c>
      <c r="G176" s="22">
        <v>6.2855955461590698</v>
      </c>
      <c r="H176" s="21">
        <v>4.6556745676223796</v>
      </c>
      <c r="I176" s="21">
        <v>10.056952873854501</v>
      </c>
      <c r="J176" s="21">
        <v>0</v>
      </c>
      <c r="K176" s="21">
        <v>3.9347828118955701</v>
      </c>
      <c r="L176" s="21">
        <v>3.9573233824790299</v>
      </c>
      <c r="M176" s="21">
        <v>519553.22748000099</v>
      </c>
      <c r="N176" s="21">
        <v>1296773.389224</v>
      </c>
      <c r="O176" s="21" t="s">
        <v>13</v>
      </c>
      <c r="P176" s="21">
        <v>12220</v>
      </c>
      <c r="Q176" s="21" t="s">
        <v>56</v>
      </c>
      <c r="R176" s="21" t="s">
        <v>126</v>
      </c>
      <c r="S176" s="21">
        <v>0</v>
      </c>
      <c r="T176" s="21" t="s">
        <v>58</v>
      </c>
      <c r="V176" s="21">
        <v>0</v>
      </c>
      <c r="W176" s="21">
        <v>0</v>
      </c>
      <c r="X176" s="21" t="s">
        <v>59</v>
      </c>
      <c r="Z176" s="21">
        <v>0</v>
      </c>
      <c r="AA176" s="21">
        <v>0</v>
      </c>
      <c r="AB176" s="21" t="s">
        <v>60</v>
      </c>
      <c r="AF176" s="21">
        <v>0</v>
      </c>
      <c r="AJ176" s="21">
        <v>0</v>
      </c>
      <c r="AM176" s="21">
        <v>877.494198830757</v>
      </c>
      <c r="AN176" s="21">
        <v>6.2855955461590698</v>
      </c>
      <c r="AO176" s="21">
        <v>4.6556745676223796</v>
      </c>
      <c r="AP176" s="21">
        <v>10.8517618272204</v>
      </c>
    </row>
    <row r="177" spans="1:42">
      <c r="A177" s="24">
        <v>237</v>
      </c>
      <c r="B177" s="25">
        <v>77</v>
      </c>
      <c r="C177" s="22">
        <v>77</v>
      </c>
      <c r="D177" s="22"/>
      <c r="E177" s="26"/>
      <c r="F177" s="21">
        <v>0</v>
      </c>
      <c r="G177" s="22">
        <v>5.8421478864104701</v>
      </c>
      <c r="H177" s="21">
        <v>4.5462943046786002</v>
      </c>
      <c r="I177" s="21">
        <v>9.3474366182567596</v>
      </c>
      <c r="J177" s="21">
        <v>0</v>
      </c>
      <c r="K177" s="21">
        <v>3.6571845768929498</v>
      </c>
      <c r="L177" s="21">
        <v>3.8643501589768099</v>
      </c>
      <c r="M177" s="21">
        <v>520976.03178400098</v>
      </c>
      <c r="N177" s="21">
        <v>1296732.524032</v>
      </c>
      <c r="O177" s="21" t="s">
        <v>13</v>
      </c>
      <c r="P177" s="21">
        <v>12230</v>
      </c>
      <c r="Q177" s="21" t="s">
        <v>56</v>
      </c>
      <c r="R177" s="21" t="s">
        <v>62</v>
      </c>
      <c r="S177" s="21">
        <v>0</v>
      </c>
      <c r="T177" s="21" t="s">
        <v>58</v>
      </c>
      <c r="V177" s="21">
        <v>0</v>
      </c>
      <c r="W177" s="21">
        <v>0</v>
      </c>
      <c r="X177" s="21" t="s">
        <v>59</v>
      </c>
      <c r="Z177" s="21">
        <v>0</v>
      </c>
      <c r="AA177" s="21">
        <v>0</v>
      </c>
      <c r="AB177" s="21" t="s">
        <v>60</v>
      </c>
      <c r="AF177" s="21">
        <v>0</v>
      </c>
      <c r="AJ177" s="21">
        <v>0</v>
      </c>
      <c r="AM177" s="21">
        <v>4868.8193526898203</v>
      </c>
      <c r="AN177" s="21">
        <v>5.8421478864104701</v>
      </c>
      <c r="AO177" s="21">
        <v>4.5462943046786002</v>
      </c>
      <c r="AP177" s="21">
        <v>10.8821045435218</v>
      </c>
    </row>
    <row r="178" spans="1:42">
      <c r="A178" s="24">
        <v>238</v>
      </c>
      <c r="B178" s="25">
        <v>78</v>
      </c>
      <c r="C178" s="22">
        <v>78</v>
      </c>
      <c r="D178" s="22"/>
      <c r="E178" s="26"/>
      <c r="F178" s="21">
        <v>0</v>
      </c>
      <c r="G178" s="22">
        <v>5.9108112172345502</v>
      </c>
      <c r="H178" s="21">
        <v>4.5225915656996802</v>
      </c>
      <c r="I178" s="21">
        <v>9.4572979475752899</v>
      </c>
      <c r="J178" s="21">
        <v>0</v>
      </c>
      <c r="K178" s="21">
        <v>3.7001678219888299</v>
      </c>
      <c r="L178" s="21">
        <v>3.84420283084473</v>
      </c>
      <c r="M178" s="21">
        <v>522173.83169599902</v>
      </c>
      <c r="N178" s="21">
        <v>1296454.1786400001</v>
      </c>
      <c r="O178" s="21" t="s">
        <v>13</v>
      </c>
      <c r="P178" s="21">
        <v>12240</v>
      </c>
      <c r="Q178" s="21" t="s">
        <v>56</v>
      </c>
      <c r="R178" s="21" t="s">
        <v>62</v>
      </c>
      <c r="S178" s="21">
        <v>0</v>
      </c>
      <c r="T178" s="21" t="s">
        <v>58</v>
      </c>
      <c r="V178" s="21">
        <v>0</v>
      </c>
      <c r="W178" s="21">
        <v>0</v>
      </c>
      <c r="X178" s="21" t="s">
        <v>59</v>
      </c>
      <c r="Z178" s="21">
        <v>0</v>
      </c>
      <c r="AA178" s="21">
        <v>0</v>
      </c>
      <c r="AB178" s="21" t="s">
        <v>60</v>
      </c>
      <c r="AF178" s="21">
        <v>0</v>
      </c>
      <c r="AJ178" s="21">
        <v>0</v>
      </c>
      <c r="AM178" s="21">
        <v>11164.416181890399</v>
      </c>
      <c r="AN178" s="21">
        <v>5.9108112172345502</v>
      </c>
      <c r="AO178" s="21">
        <v>4.5225915656996802</v>
      </c>
      <c r="AP178" s="21">
        <v>10.874478079679999</v>
      </c>
    </row>
    <row r="179" spans="1:42">
      <c r="A179" s="24">
        <v>239</v>
      </c>
      <c r="B179" s="25"/>
      <c r="C179" s="22"/>
      <c r="D179" s="22"/>
      <c r="E179" s="26"/>
      <c r="F179" s="21">
        <v>0</v>
      </c>
      <c r="G179" s="22">
        <v>5.4766543934663297</v>
      </c>
      <c r="H179" s="21">
        <v>4.4869034980748497</v>
      </c>
      <c r="I179" s="21">
        <v>8.7626470295461303</v>
      </c>
      <c r="J179" s="21">
        <v>0</v>
      </c>
      <c r="K179" s="21">
        <v>3.4283856503099202</v>
      </c>
      <c r="L179" s="21">
        <v>3.81386797336362</v>
      </c>
      <c r="M179" s="21">
        <v>523050.67803200299</v>
      </c>
      <c r="N179" s="21">
        <v>1295470.9363200001</v>
      </c>
      <c r="O179" s="21" t="s">
        <v>13</v>
      </c>
      <c r="P179" s="21">
        <v>12250</v>
      </c>
      <c r="Q179" s="21" t="s">
        <v>56</v>
      </c>
      <c r="R179" s="21" t="s">
        <v>63</v>
      </c>
      <c r="S179" s="21">
        <v>0</v>
      </c>
      <c r="T179" s="21" t="s">
        <v>58</v>
      </c>
      <c r="V179" s="21">
        <v>0</v>
      </c>
      <c r="W179" s="21">
        <v>0</v>
      </c>
      <c r="X179" s="21" t="s">
        <v>59</v>
      </c>
      <c r="Z179" s="21">
        <v>0</v>
      </c>
      <c r="AA179" s="21">
        <v>0</v>
      </c>
      <c r="AB179" s="21" t="s">
        <v>60</v>
      </c>
      <c r="AF179" s="21">
        <v>0</v>
      </c>
      <c r="AJ179" s="21">
        <v>0</v>
      </c>
      <c r="AM179" s="21">
        <v>17134.616661257998</v>
      </c>
      <c r="AN179" s="21">
        <v>5.4766543934663297</v>
      </c>
      <c r="AO179" s="21">
        <v>4.4869034980748497</v>
      </c>
      <c r="AP179" s="21">
        <v>10.961261662211401</v>
      </c>
    </row>
    <row r="180" spans="1:42">
      <c r="A180" s="24">
        <v>240</v>
      </c>
      <c r="B180" s="25">
        <v>79</v>
      </c>
      <c r="C180" s="27">
        <v>79</v>
      </c>
      <c r="D180" s="22"/>
      <c r="E180" s="26"/>
      <c r="F180" s="21">
        <v>0</v>
      </c>
      <c r="G180" s="22">
        <v>5.8437805880249503</v>
      </c>
      <c r="H180" s="21">
        <v>4.5789688685103904</v>
      </c>
      <c r="I180" s="21">
        <v>9.3500489408399208</v>
      </c>
      <c r="J180" s="21">
        <v>0</v>
      </c>
      <c r="K180" s="21">
        <v>3.65820664810362</v>
      </c>
      <c r="L180" s="21">
        <v>3.8921235382338302</v>
      </c>
      <c r="M180" s="21">
        <v>523596.41886400001</v>
      </c>
      <c r="N180" s="21">
        <v>1294397.3155680001</v>
      </c>
      <c r="O180" s="21" t="s">
        <v>13</v>
      </c>
      <c r="P180" s="21">
        <v>12310</v>
      </c>
      <c r="Q180" s="21" t="s">
        <v>56</v>
      </c>
      <c r="R180" s="21" t="s">
        <v>70</v>
      </c>
      <c r="S180" s="21">
        <v>0</v>
      </c>
      <c r="T180" s="21" t="s">
        <v>58</v>
      </c>
      <c r="V180" s="21">
        <v>0</v>
      </c>
      <c r="W180" s="21">
        <v>0</v>
      </c>
      <c r="X180" s="21" t="s">
        <v>59</v>
      </c>
      <c r="Z180" s="21">
        <v>0</v>
      </c>
      <c r="AA180" s="21">
        <v>0</v>
      </c>
      <c r="AB180" s="21" t="s">
        <v>60</v>
      </c>
      <c r="AF180" s="21">
        <v>0</v>
      </c>
      <c r="AJ180" s="21">
        <v>0</v>
      </c>
      <c r="AM180" s="21">
        <v>16078.528507790301</v>
      </c>
      <c r="AN180" s="21">
        <v>5.8437805880249503</v>
      </c>
      <c r="AO180" s="21">
        <v>4.5789688685103904</v>
      </c>
      <c r="AP180" s="21">
        <v>10.8791142541818</v>
      </c>
    </row>
    <row r="181" spans="1:42">
      <c r="A181" s="24">
        <v>241</v>
      </c>
      <c r="B181" s="25"/>
      <c r="C181" s="22"/>
      <c r="D181" s="22"/>
      <c r="E181" s="26"/>
      <c r="F181" s="21">
        <v>0</v>
      </c>
      <c r="G181" s="22">
        <v>5.8083283397147802</v>
      </c>
      <c r="H181" s="21">
        <v>4.9657430346516396</v>
      </c>
      <c r="I181" s="21">
        <v>9.2933253435436605</v>
      </c>
      <c r="J181" s="21">
        <v>0</v>
      </c>
      <c r="K181" s="21">
        <v>3.63601354066145</v>
      </c>
      <c r="L181" s="21">
        <v>4.2208815794538896</v>
      </c>
      <c r="M181" s="21">
        <v>524693.363696001</v>
      </c>
      <c r="N181" s="21">
        <v>1292887.099592</v>
      </c>
      <c r="O181" s="21" t="s">
        <v>13</v>
      </c>
      <c r="P181" s="21">
        <v>12320</v>
      </c>
      <c r="Q181" s="21" t="s">
        <v>56</v>
      </c>
      <c r="R181" s="21" t="s">
        <v>57</v>
      </c>
      <c r="S181" s="21">
        <v>0</v>
      </c>
      <c r="T181" s="21" t="s">
        <v>58</v>
      </c>
      <c r="V181" s="21">
        <v>0</v>
      </c>
      <c r="W181" s="21">
        <v>0</v>
      </c>
      <c r="X181" s="21" t="s">
        <v>59</v>
      </c>
      <c r="Z181" s="21">
        <v>0</v>
      </c>
      <c r="AA181" s="21">
        <v>0</v>
      </c>
      <c r="AB181" s="21" t="s">
        <v>60</v>
      </c>
      <c r="AF181" s="21">
        <v>0</v>
      </c>
      <c r="AJ181" s="21">
        <v>0</v>
      </c>
      <c r="AM181" s="21">
        <v>17991.1303028726</v>
      </c>
      <c r="AN181" s="21">
        <v>5.8083283397147802</v>
      </c>
      <c r="AO181" s="21">
        <v>4.9657430346516396</v>
      </c>
      <c r="AP181" s="21">
        <v>10.8892428312059</v>
      </c>
    </row>
    <row r="182" spans="1:42">
      <c r="A182" s="24">
        <v>242</v>
      </c>
      <c r="B182" s="25">
        <v>80</v>
      </c>
      <c r="C182" s="22">
        <v>80</v>
      </c>
      <c r="D182" s="22"/>
      <c r="E182" s="26"/>
      <c r="F182" s="21">
        <v>0</v>
      </c>
      <c r="G182" s="22">
        <v>6.2436106004103902</v>
      </c>
      <c r="H182" s="21">
        <v>5.0261387548699901</v>
      </c>
      <c r="I182" s="21">
        <v>9.98977696065662</v>
      </c>
      <c r="J182" s="21">
        <v>0</v>
      </c>
      <c r="K182" s="21">
        <v>3.9085002358568999</v>
      </c>
      <c r="L182" s="21">
        <v>4.2722179416394903</v>
      </c>
      <c r="M182" s="21">
        <v>525168.09252800001</v>
      </c>
      <c r="N182" s="21">
        <v>1291605.5835839999</v>
      </c>
      <c r="O182" s="21" t="s">
        <v>13</v>
      </c>
      <c r="P182" s="21">
        <v>12450</v>
      </c>
      <c r="Q182" s="21" t="s">
        <v>56</v>
      </c>
      <c r="R182" s="21" t="s">
        <v>57</v>
      </c>
      <c r="S182" s="21">
        <v>0</v>
      </c>
      <c r="T182" s="21" t="s">
        <v>58</v>
      </c>
      <c r="V182" s="21">
        <v>0</v>
      </c>
      <c r="W182" s="21">
        <v>0</v>
      </c>
      <c r="X182" s="21" t="s">
        <v>59</v>
      </c>
      <c r="Z182" s="21">
        <v>0</v>
      </c>
      <c r="AA182" s="21">
        <v>0</v>
      </c>
      <c r="AB182" s="21" t="s">
        <v>60</v>
      </c>
      <c r="AF182" s="21">
        <v>0</v>
      </c>
      <c r="AJ182" s="21">
        <v>0</v>
      </c>
      <c r="AM182" s="21">
        <v>17763.733770197501</v>
      </c>
      <c r="AN182" s="21">
        <v>6.2436106004103902</v>
      </c>
      <c r="AO182" s="21">
        <v>5.0261387548699901</v>
      </c>
      <c r="AP182" s="21">
        <v>10.8760447508781</v>
      </c>
    </row>
    <row r="183" spans="1:42">
      <c r="A183" s="24">
        <v>243</v>
      </c>
      <c r="B183" s="25"/>
      <c r="C183" s="22"/>
      <c r="D183" s="22"/>
      <c r="E183" s="26"/>
      <c r="F183" s="21">
        <v>0</v>
      </c>
      <c r="G183" s="22">
        <v>6.4244399557915397</v>
      </c>
      <c r="H183" s="21">
        <v>5.0801204033345497</v>
      </c>
      <c r="I183" s="21">
        <v>10.2791039292664</v>
      </c>
      <c r="J183" s="21">
        <v>0</v>
      </c>
      <c r="K183" s="21">
        <v>4.0216994123254999</v>
      </c>
      <c r="L183" s="21">
        <v>4.3181023428343703</v>
      </c>
      <c r="M183" s="21">
        <v>526111.13418400194</v>
      </c>
      <c r="N183" s="21">
        <v>1290281.1225360001</v>
      </c>
      <c r="O183" s="21" t="s">
        <v>13</v>
      </c>
      <c r="P183" s="21">
        <v>12580</v>
      </c>
      <c r="Q183" s="21" t="s">
        <v>56</v>
      </c>
      <c r="R183" s="21" t="s">
        <v>68</v>
      </c>
      <c r="S183" s="21">
        <v>0</v>
      </c>
      <c r="T183" s="21" t="s">
        <v>58</v>
      </c>
      <c r="V183" s="21">
        <v>0</v>
      </c>
      <c r="W183" s="21">
        <v>0</v>
      </c>
      <c r="X183" s="21" t="s">
        <v>59</v>
      </c>
      <c r="Z183" s="21">
        <v>0</v>
      </c>
      <c r="AA183" s="21">
        <v>0</v>
      </c>
      <c r="AB183" s="21" t="s">
        <v>60</v>
      </c>
      <c r="AF183" s="21">
        <v>0</v>
      </c>
      <c r="AJ183" s="21">
        <v>0</v>
      </c>
      <c r="AM183" s="21">
        <v>17449.356850394699</v>
      </c>
      <c r="AN183" s="21">
        <v>6.4244399557915397</v>
      </c>
      <c r="AO183" s="21">
        <v>5.0801204033345497</v>
      </c>
      <c r="AP183" s="21">
        <v>10.898610014554199</v>
      </c>
    </row>
    <row r="184" spans="1:42">
      <c r="A184" s="24">
        <v>244</v>
      </c>
      <c r="B184" s="25">
        <v>81</v>
      </c>
      <c r="C184" s="22">
        <v>81</v>
      </c>
      <c r="D184" s="22"/>
      <c r="E184" s="26"/>
      <c r="F184" s="21">
        <v>0</v>
      </c>
      <c r="G184" s="22">
        <v>6.1671309570708903</v>
      </c>
      <c r="H184" s="21">
        <v>5.1429514253189197</v>
      </c>
      <c r="I184" s="21">
        <v>9.8674095313134291</v>
      </c>
      <c r="J184" s="21">
        <v>0</v>
      </c>
      <c r="K184" s="21">
        <v>3.8606239791263799</v>
      </c>
      <c r="L184" s="21">
        <v>4.3715087115210798</v>
      </c>
      <c r="M184" s="21">
        <v>526410.44140000199</v>
      </c>
      <c r="N184" s="21">
        <v>1289057.2298959999</v>
      </c>
      <c r="O184" s="21" t="s">
        <v>13</v>
      </c>
      <c r="P184" s="21">
        <v>12590</v>
      </c>
      <c r="Q184" s="21" t="s">
        <v>56</v>
      </c>
      <c r="R184" s="21" t="s">
        <v>63</v>
      </c>
      <c r="S184" s="21">
        <v>0</v>
      </c>
      <c r="T184" s="21" t="s">
        <v>58</v>
      </c>
      <c r="V184" s="21">
        <v>0</v>
      </c>
      <c r="W184" s="21">
        <v>0</v>
      </c>
      <c r="X184" s="21" t="s">
        <v>59</v>
      </c>
      <c r="Z184" s="21">
        <v>0</v>
      </c>
      <c r="AA184" s="21">
        <v>0</v>
      </c>
      <c r="AB184" s="21" t="s">
        <v>60</v>
      </c>
      <c r="AF184" s="21">
        <v>0</v>
      </c>
      <c r="AJ184" s="21">
        <v>0</v>
      </c>
      <c r="AM184" s="21">
        <v>17937.155106472201</v>
      </c>
      <c r="AN184" s="21">
        <v>6.1671309570708903</v>
      </c>
      <c r="AO184" s="21">
        <v>5.1429514253189197</v>
      </c>
      <c r="AP184" s="21">
        <v>10.903422046570901</v>
      </c>
    </row>
    <row r="185" spans="1:42">
      <c r="A185" s="24">
        <v>245</v>
      </c>
      <c r="B185" s="25"/>
      <c r="C185" s="27"/>
      <c r="D185" s="22"/>
      <c r="E185" s="26"/>
      <c r="F185" s="21">
        <v>0</v>
      </c>
      <c r="G185" s="22">
        <v>6.85182019984512</v>
      </c>
      <c r="H185" s="21">
        <v>5.2575656110811098</v>
      </c>
      <c r="I185" s="21">
        <v>10.9629123197521</v>
      </c>
      <c r="J185" s="21">
        <v>0</v>
      </c>
      <c r="K185" s="21">
        <v>4.28923944510304</v>
      </c>
      <c r="L185" s="21">
        <v>4.4689307694189502</v>
      </c>
      <c r="M185" s="21">
        <v>526302.73341600201</v>
      </c>
      <c r="N185" s="21">
        <v>1287935.445296</v>
      </c>
      <c r="O185" s="21" t="s">
        <v>13</v>
      </c>
      <c r="P185" s="21">
        <v>12600</v>
      </c>
      <c r="Q185" s="21" t="s">
        <v>56</v>
      </c>
      <c r="R185" s="21" t="s">
        <v>57</v>
      </c>
      <c r="S185" s="21">
        <v>0</v>
      </c>
      <c r="T185" s="21" t="s">
        <v>58</v>
      </c>
      <c r="U185" s="21" t="s">
        <v>71</v>
      </c>
      <c r="V185" s="21">
        <v>0</v>
      </c>
      <c r="W185" s="21">
        <v>0</v>
      </c>
      <c r="X185" s="21" t="s">
        <v>59</v>
      </c>
      <c r="Z185" s="21">
        <v>0</v>
      </c>
      <c r="AA185" s="21">
        <v>0</v>
      </c>
      <c r="AB185" s="21" t="s">
        <v>60</v>
      </c>
      <c r="AC185" s="21" t="s">
        <v>71</v>
      </c>
      <c r="AF185" s="21">
        <v>0</v>
      </c>
      <c r="AJ185" s="21">
        <v>0</v>
      </c>
      <c r="AM185" s="21">
        <v>14960.970498496101</v>
      </c>
      <c r="AN185" s="21">
        <v>6.85182019984512</v>
      </c>
      <c r="AO185" s="21">
        <v>5.2575656110811098</v>
      </c>
      <c r="AP185" s="21">
        <v>10.849917149198101</v>
      </c>
    </row>
    <row r="186" spans="1:42">
      <c r="A186" s="24">
        <v>246</v>
      </c>
      <c r="B186" s="25">
        <v>82</v>
      </c>
      <c r="C186" s="22">
        <v>82</v>
      </c>
      <c r="D186" s="22"/>
      <c r="E186" s="26"/>
      <c r="F186" s="21">
        <v>0</v>
      </c>
      <c r="G186" s="22">
        <v>6.5247033179937999</v>
      </c>
      <c r="H186" s="21">
        <v>5.3590453048036899</v>
      </c>
      <c r="I186" s="21">
        <v>10.43952530879</v>
      </c>
      <c r="J186" s="21">
        <v>0</v>
      </c>
      <c r="K186" s="21">
        <v>4.0844642770641197</v>
      </c>
      <c r="L186" s="21">
        <v>4.5551885090831403</v>
      </c>
      <c r="M186" s="21">
        <v>525876.12775999994</v>
      </c>
      <c r="N186" s="21">
        <v>1286513.255992</v>
      </c>
      <c r="O186" s="21" t="s">
        <v>13</v>
      </c>
      <c r="P186" s="21">
        <v>12610</v>
      </c>
      <c r="Q186" s="21" t="s">
        <v>56</v>
      </c>
      <c r="R186" s="21" t="s">
        <v>67</v>
      </c>
      <c r="S186" s="21">
        <v>0</v>
      </c>
      <c r="T186" s="21" t="s">
        <v>58</v>
      </c>
      <c r="V186" s="21">
        <v>0</v>
      </c>
      <c r="W186" s="21">
        <v>0</v>
      </c>
      <c r="X186" s="21" t="s">
        <v>59</v>
      </c>
      <c r="Z186" s="21">
        <v>0</v>
      </c>
      <c r="AA186" s="21">
        <v>0</v>
      </c>
      <c r="AB186" s="21" t="s">
        <v>60</v>
      </c>
      <c r="AF186" s="21">
        <v>0</v>
      </c>
      <c r="AJ186" s="21">
        <v>0</v>
      </c>
      <c r="AM186" s="21">
        <v>16212.2762495404</v>
      </c>
      <c r="AN186" s="21">
        <v>6.5247033179937999</v>
      </c>
      <c r="AO186" s="21">
        <v>5.3590453048036899</v>
      </c>
      <c r="AP186" s="21">
        <v>10.8251508661776</v>
      </c>
    </row>
    <row r="187" spans="1:42">
      <c r="A187" s="24">
        <v>247</v>
      </c>
      <c r="B187" s="25"/>
      <c r="C187" s="22"/>
      <c r="D187" s="22"/>
      <c r="E187" s="26"/>
      <c r="F187" s="21">
        <v>0</v>
      </c>
      <c r="G187" s="22">
        <v>7.1045011524184298</v>
      </c>
      <c r="H187" s="21">
        <v>5.3766587691632299</v>
      </c>
      <c r="I187" s="21">
        <v>11.367201843869401</v>
      </c>
      <c r="J187" s="21">
        <v>0</v>
      </c>
      <c r="K187" s="21">
        <v>4.4474177214139399</v>
      </c>
      <c r="L187" s="21">
        <v>4.5701599537887398</v>
      </c>
      <c r="M187" s="21">
        <v>526255.71363200201</v>
      </c>
      <c r="N187" s="21">
        <v>1285268.5255120001</v>
      </c>
      <c r="O187" s="21" t="s">
        <v>13</v>
      </c>
      <c r="P187" s="21">
        <v>12620</v>
      </c>
      <c r="Q187" s="21" t="s">
        <v>56</v>
      </c>
      <c r="R187" s="21" t="s">
        <v>57</v>
      </c>
      <c r="S187" s="21">
        <v>0</v>
      </c>
      <c r="T187" s="21" t="s">
        <v>58</v>
      </c>
      <c r="U187" s="21" t="s">
        <v>5</v>
      </c>
      <c r="V187" s="21">
        <v>0</v>
      </c>
      <c r="W187" s="21">
        <v>0</v>
      </c>
      <c r="X187" s="21" t="s">
        <v>59</v>
      </c>
      <c r="Z187" s="21">
        <v>3.9068350000000001</v>
      </c>
      <c r="AA187" s="21">
        <v>0</v>
      </c>
      <c r="AB187" s="21" t="s">
        <v>60</v>
      </c>
      <c r="AC187" s="21" t="s">
        <v>79</v>
      </c>
      <c r="AF187" s="21">
        <v>0</v>
      </c>
      <c r="AJ187" s="21">
        <v>0</v>
      </c>
      <c r="AM187" s="21">
        <v>13998.652257060099</v>
      </c>
      <c r="AN187" s="21">
        <v>7.1045011524184298</v>
      </c>
      <c r="AO187" s="21">
        <v>5.3766587691632299</v>
      </c>
      <c r="AP187" s="21">
        <v>10.7483423261949</v>
      </c>
    </row>
    <row r="188" spans="1:42">
      <c r="A188" s="24">
        <v>248</v>
      </c>
      <c r="B188" s="25">
        <v>83</v>
      </c>
      <c r="C188" s="22">
        <v>83</v>
      </c>
      <c r="D188" s="22"/>
      <c r="E188" s="26"/>
      <c r="F188" s="21">
        <v>0</v>
      </c>
      <c r="G188" s="22">
        <v>5.8964993013341003</v>
      </c>
      <c r="H188" s="21">
        <v>5.2369022323969503</v>
      </c>
      <c r="I188" s="21">
        <v>9.4343988821345608</v>
      </c>
      <c r="J188" s="21">
        <v>0</v>
      </c>
      <c r="K188" s="21">
        <v>3.6912085626351399</v>
      </c>
      <c r="L188" s="21">
        <v>4.4513668975374001</v>
      </c>
      <c r="M188" s="21">
        <v>526343.03707200196</v>
      </c>
      <c r="N188" s="21">
        <v>1283808.95044</v>
      </c>
      <c r="O188" s="21" t="s">
        <v>13</v>
      </c>
      <c r="P188" s="21">
        <v>12630</v>
      </c>
      <c r="Q188" s="21" t="s">
        <v>56</v>
      </c>
      <c r="R188" s="21" t="s">
        <v>57</v>
      </c>
      <c r="S188" s="21">
        <v>0</v>
      </c>
      <c r="T188" s="21" t="s">
        <v>58</v>
      </c>
      <c r="U188" s="21" t="s">
        <v>5</v>
      </c>
      <c r="V188" s="21">
        <v>0</v>
      </c>
      <c r="W188" s="21">
        <v>0</v>
      </c>
      <c r="X188" s="21" t="s">
        <v>59</v>
      </c>
      <c r="Z188" s="21">
        <v>7.777342</v>
      </c>
      <c r="AA188" s="21">
        <v>0</v>
      </c>
      <c r="AB188" s="21" t="s">
        <v>60</v>
      </c>
      <c r="AC188" s="21" t="s">
        <v>79</v>
      </c>
      <c r="AF188" s="21">
        <v>0</v>
      </c>
      <c r="AJ188" s="21">
        <v>0</v>
      </c>
      <c r="AM188" s="21">
        <v>14807.6552679243</v>
      </c>
      <c r="AN188" s="21">
        <v>5.8964993013341003</v>
      </c>
      <c r="AO188" s="21">
        <v>5.2369022323969503</v>
      </c>
      <c r="AP188" s="21">
        <v>10.742082168157699</v>
      </c>
    </row>
    <row r="189" spans="1:42">
      <c r="A189" s="24">
        <v>249</v>
      </c>
      <c r="B189" s="25"/>
      <c r="C189" s="22"/>
      <c r="D189" s="22"/>
      <c r="E189" s="26"/>
      <c r="F189" s="21">
        <v>0</v>
      </c>
      <c r="G189" s="22">
        <v>5.8664217955106004</v>
      </c>
      <c r="H189" s="21">
        <v>5.0238535890680698</v>
      </c>
      <c r="I189" s="21">
        <v>9.3862748728169603</v>
      </c>
      <c r="J189" s="21">
        <v>0</v>
      </c>
      <c r="K189" s="21">
        <v>3.6723800439896301</v>
      </c>
      <c r="L189" s="21">
        <v>4.2702755507078596</v>
      </c>
      <c r="M189" s="21">
        <v>526744.16073600203</v>
      </c>
      <c r="N189" s="21">
        <v>1282531.7259839999</v>
      </c>
      <c r="O189" s="21" t="s">
        <v>13</v>
      </c>
      <c r="P189" s="21">
        <v>12640</v>
      </c>
      <c r="Q189" s="21" t="s">
        <v>56</v>
      </c>
      <c r="R189" s="21" t="s">
        <v>67</v>
      </c>
      <c r="S189" s="21">
        <v>0</v>
      </c>
      <c r="T189" s="21" t="s">
        <v>58</v>
      </c>
      <c r="V189" s="21">
        <v>0</v>
      </c>
      <c r="W189" s="21">
        <v>0</v>
      </c>
      <c r="X189" s="21" t="s">
        <v>59</v>
      </c>
      <c r="Z189" s="21">
        <v>0</v>
      </c>
      <c r="AA189" s="21">
        <v>0</v>
      </c>
      <c r="AB189" s="21" t="s">
        <v>60</v>
      </c>
      <c r="AF189" s="21">
        <v>0</v>
      </c>
      <c r="AJ189" s="21">
        <v>0</v>
      </c>
      <c r="AM189" s="21">
        <v>13071.2751006299</v>
      </c>
      <c r="AN189" s="21">
        <v>5.8664217955106004</v>
      </c>
      <c r="AO189" s="21">
        <v>5.0238535890680698</v>
      </c>
      <c r="AP189" s="21">
        <v>10.7216619018762</v>
      </c>
    </row>
    <row r="190" spans="1:42">
      <c r="A190" s="24">
        <v>250</v>
      </c>
      <c r="B190" s="25">
        <v>84</v>
      </c>
      <c r="C190" s="22">
        <v>84</v>
      </c>
      <c r="D190" s="22"/>
      <c r="E190" s="26"/>
      <c r="F190" s="21">
        <v>0</v>
      </c>
      <c r="G190" s="22">
        <v>5.8400272882593303</v>
      </c>
      <c r="H190" s="21">
        <v>4.7840339039332296</v>
      </c>
      <c r="I190" s="21">
        <v>9.3440436612149291</v>
      </c>
      <c r="J190" s="21">
        <v>0</v>
      </c>
      <c r="K190" s="21">
        <v>3.65585708245034</v>
      </c>
      <c r="L190" s="21">
        <v>4.0664288183432404</v>
      </c>
      <c r="M190" s="21">
        <v>525650.36076800094</v>
      </c>
      <c r="N190" s="21">
        <v>1281068.378912</v>
      </c>
      <c r="O190" s="21" t="s">
        <v>13</v>
      </c>
      <c r="P190" s="21">
        <v>12650</v>
      </c>
      <c r="Q190" s="21" t="s">
        <v>56</v>
      </c>
      <c r="R190" s="21" t="s">
        <v>63</v>
      </c>
      <c r="S190" s="21">
        <v>0</v>
      </c>
      <c r="T190" s="21" t="s">
        <v>58</v>
      </c>
      <c r="U190" s="21" t="s">
        <v>5</v>
      </c>
      <c r="V190" s="21">
        <v>0</v>
      </c>
      <c r="W190" s="21">
        <v>0</v>
      </c>
      <c r="X190" s="21" t="s">
        <v>59</v>
      </c>
      <c r="Z190" s="21">
        <v>7.2669610000000002</v>
      </c>
      <c r="AA190" s="21">
        <v>0</v>
      </c>
      <c r="AB190" s="21" t="s">
        <v>60</v>
      </c>
      <c r="AC190" s="21" t="s">
        <v>79</v>
      </c>
      <c r="AF190" s="21">
        <v>0</v>
      </c>
      <c r="AJ190" s="21">
        <v>0</v>
      </c>
      <c r="AM190" s="21">
        <v>15309.8341404291</v>
      </c>
      <c r="AN190" s="21">
        <v>5.8400272882593303</v>
      </c>
      <c r="AO190" s="21">
        <v>4.7840339039332296</v>
      </c>
      <c r="AP190" s="21">
        <v>10.6871386284671</v>
      </c>
    </row>
    <row r="191" spans="1:42">
      <c r="A191" s="24">
        <v>251</v>
      </c>
      <c r="B191" s="25"/>
      <c r="C191" s="22"/>
      <c r="D191" s="22"/>
      <c r="E191" s="26"/>
      <c r="F191" s="21">
        <v>0</v>
      </c>
      <c r="G191" s="22">
        <v>5.8071924291335097</v>
      </c>
      <c r="H191" s="21">
        <v>4.5009355577644401</v>
      </c>
      <c r="I191" s="21">
        <v>9.2915078866136191</v>
      </c>
      <c r="J191" s="21">
        <v>0</v>
      </c>
      <c r="K191" s="21">
        <v>3.6353024606375701</v>
      </c>
      <c r="L191" s="21">
        <v>3.8257952240997701</v>
      </c>
      <c r="M191" s="21">
        <v>526103.63413600205</v>
      </c>
      <c r="N191" s="21">
        <v>1279909.824856</v>
      </c>
      <c r="O191" s="21" t="s">
        <v>13</v>
      </c>
      <c r="P191" s="21">
        <v>12660</v>
      </c>
      <c r="Q191" s="21" t="s">
        <v>56</v>
      </c>
      <c r="R191" s="21" t="s">
        <v>89</v>
      </c>
      <c r="S191" s="21">
        <v>0</v>
      </c>
      <c r="T191" s="21" t="s">
        <v>58</v>
      </c>
      <c r="V191" s="21">
        <v>0</v>
      </c>
      <c r="W191" s="21">
        <v>0</v>
      </c>
      <c r="X191" s="21" t="s">
        <v>59</v>
      </c>
      <c r="Z191" s="21">
        <v>0</v>
      </c>
      <c r="AA191" s="21">
        <v>0</v>
      </c>
      <c r="AB191" s="21" t="s">
        <v>60</v>
      </c>
      <c r="AF191" s="21">
        <v>0</v>
      </c>
      <c r="AJ191" s="21">
        <v>0</v>
      </c>
      <c r="AM191" s="21">
        <v>15962.875207274201</v>
      </c>
      <c r="AN191" s="21">
        <v>5.8071924291335097</v>
      </c>
      <c r="AO191" s="21">
        <v>4.5009355577644401</v>
      </c>
      <c r="AP191" s="21">
        <v>10.6602304744629</v>
      </c>
    </row>
    <row r="192" spans="1:42">
      <c r="A192" s="24">
        <v>252</v>
      </c>
      <c r="B192" s="25">
        <v>85</v>
      </c>
      <c r="C192" s="22">
        <v>85</v>
      </c>
      <c r="D192" s="22"/>
      <c r="E192" s="26"/>
      <c r="F192" s="21">
        <v>0</v>
      </c>
      <c r="G192" s="22">
        <v>5.0274519323460796</v>
      </c>
      <c r="H192" s="21">
        <v>4.5919080621679997</v>
      </c>
      <c r="I192" s="21">
        <v>8.0439230917537294</v>
      </c>
      <c r="J192" s="21">
        <v>0</v>
      </c>
      <c r="K192" s="21">
        <v>3.1471849096486402</v>
      </c>
      <c r="L192" s="21">
        <v>3.9031218528428</v>
      </c>
      <c r="M192" s="21">
        <v>527492.75874400104</v>
      </c>
      <c r="N192" s="21">
        <v>1279093.95208</v>
      </c>
      <c r="O192" s="21" t="s">
        <v>13</v>
      </c>
      <c r="P192" s="21">
        <v>12670</v>
      </c>
      <c r="Q192" s="21" t="s">
        <v>56</v>
      </c>
      <c r="R192" s="21" t="s">
        <v>63</v>
      </c>
      <c r="S192" s="21">
        <v>0</v>
      </c>
      <c r="T192" s="21" t="s">
        <v>58</v>
      </c>
      <c r="V192" s="21">
        <v>0</v>
      </c>
      <c r="W192" s="21">
        <v>0</v>
      </c>
      <c r="X192" s="21" t="s">
        <v>59</v>
      </c>
      <c r="Z192" s="21">
        <v>0</v>
      </c>
      <c r="AA192" s="21">
        <v>0</v>
      </c>
      <c r="AB192" s="21" t="s">
        <v>60</v>
      </c>
      <c r="AF192" s="21">
        <v>0</v>
      </c>
      <c r="AJ192" s="21">
        <v>0</v>
      </c>
      <c r="AM192" s="21">
        <v>28834.886543166202</v>
      </c>
      <c r="AN192" s="21">
        <v>5.0274519323460796</v>
      </c>
      <c r="AO192" s="21">
        <v>4.5919080621679997</v>
      </c>
      <c r="AP192" s="21">
        <v>10.713613693915301</v>
      </c>
    </row>
    <row r="193" spans="1:42">
      <c r="A193" s="24">
        <v>253</v>
      </c>
      <c r="B193" s="25"/>
      <c r="C193" s="27"/>
      <c r="D193" s="22"/>
      <c r="E193" s="26"/>
      <c r="F193" s="21">
        <v>0</v>
      </c>
      <c r="G193" s="22">
        <v>5.0507861986046096</v>
      </c>
      <c r="H193" s="21">
        <v>4.5318179829278096</v>
      </c>
      <c r="I193" s="21">
        <v>8.0812579177673793</v>
      </c>
      <c r="J193" s="21">
        <v>0</v>
      </c>
      <c r="K193" s="21">
        <v>3.1617921603264798</v>
      </c>
      <c r="L193" s="21">
        <v>3.8520452854886398</v>
      </c>
      <c r="M193" s="21">
        <v>527630.91004800005</v>
      </c>
      <c r="N193" s="21">
        <v>1278086.087784</v>
      </c>
      <c r="O193" s="21" t="s">
        <v>13</v>
      </c>
      <c r="P193" s="21">
        <v>12680</v>
      </c>
      <c r="Q193" s="21" t="s">
        <v>56</v>
      </c>
      <c r="R193" s="21" t="s">
        <v>61</v>
      </c>
      <c r="S193" s="21">
        <v>0</v>
      </c>
      <c r="T193" s="21" t="s">
        <v>58</v>
      </c>
      <c r="V193" s="21">
        <v>0</v>
      </c>
      <c r="W193" s="21">
        <v>0</v>
      </c>
      <c r="X193" s="21" t="s">
        <v>59</v>
      </c>
      <c r="Z193" s="21">
        <v>0</v>
      </c>
      <c r="AA193" s="21">
        <v>0</v>
      </c>
      <c r="AB193" s="21" t="s">
        <v>60</v>
      </c>
      <c r="AF193" s="21">
        <v>0</v>
      </c>
      <c r="AJ193" s="21">
        <v>0</v>
      </c>
      <c r="AM193" s="21">
        <v>19450.563223741701</v>
      </c>
      <c r="AN193" s="21">
        <v>5.0507861986046096</v>
      </c>
      <c r="AO193" s="21">
        <v>4.5318179829278096</v>
      </c>
      <c r="AP193" s="21">
        <v>10.886133020020999</v>
      </c>
    </row>
    <row r="194" spans="1:42">
      <c r="A194" s="24">
        <v>254</v>
      </c>
      <c r="B194" s="25">
        <v>86</v>
      </c>
      <c r="C194" s="22">
        <v>86</v>
      </c>
      <c r="D194" s="22"/>
      <c r="E194" s="26"/>
      <c r="F194" s="21">
        <v>0</v>
      </c>
      <c r="G194" s="22">
        <v>5.0999850787063803</v>
      </c>
      <c r="H194" s="21">
        <v>4.7895982136578104</v>
      </c>
      <c r="I194" s="21">
        <v>8.1599761259302106</v>
      </c>
      <c r="J194" s="21">
        <v>0</v>
      </c>
      <c r="K194" s="21">
        <v>3.19259065927019</v>
      </c>
      <c r="L194" s="21">
        <v>4.0711584816091397</v>
      </c>
      <c r="M194" s="21">
        <v>527807.66564000002</v>
      </c>
      <c r="N194" s="21">
        <v>1276838.9465040001</v>
      </c>
      <c r="O194" s="21" t="s">
        <v>13</v>
      </c>
      <c r="P194" s="21">
        <v>12690</v>
      </c>
      <c r="Q194" s="21" t="s">
        <v>56</v>
      </c>
      <c r="R194" s="21" t="s">
        <v>66</v>
      </c>
      <c r="S194" s="21">
        <v>0</v>
      </c>
      <c r="T194" s="21" t="s">
        <v>58</v>
      </c>
      <c r="V194" s="21">
        <v>0</v>
      </c>
      <c r="W194" s="21">
        <v>0</v>
      </c>
      <c r="X194" s="21" t="s">
        <v>59</v>
      </c>
      <c r="Z194" s="21">
        <v>0</v>
      </c>
      <c r="AA194" s="21">
        <v>0</v>
      </c>
      <c r="AB194" s="21" t="s">
        <v>60</v>
      </c>
      <c r="AF194" s="21">
        <v>0</v>
      </c>
      <c r="AJ194" s="21">
        <v>0</v>
      </c>
      <c r="AM194" s="21">
        <v>13033.527704497399</v>
      </c>
      <c r="AN194" s="21">
        <v>5.0999850787063803</v>
      </c>
      <c r="AO194" s="21">
        <v>4.7895982136578104</v>
      </c>
      <c r="AP194" s="21">
        <v>10.836032292951399</v>
      </c>
    </row>
    <row r="195" spans="1:42">
      <c r="A195" s="24">
        <v>255</v>
      </c>
      <c r="B195" s="25"/>
      <c r="C195" s="22"/>
      <c r="D195" s="22"/>
      <c r="E195" s="26"/>
      <c r="F195" s="21">
        <v>0</v>
      </c>
      <c r="G195" s="22">
        <v>5.1727857875738996</v>
      </c>
      <c r="H195" s="21">
        <v>4.8127657843757898</v>
      </c>
      <c r="I195" s="21">
        <v>8.2764572601182493</v>
      </c>
      <c r="J195" s="21">
        <v>0</v>
      </c>
      <c r="K195" s="21">
        <v>3.2381639030212601</v>
      </c>
      <c r="L195" s="21">
        <v>4.09085091671942</v>
      </c>
      <c r="M195" s="21">
        <v>529133.37866400101</v>
      </c>
      <c r="N195" s="21">
        <v>1276092.1764400001</v>
      </c>
      <c r="O195" s="21" t="s">
        <v>13</v>
      </c>
      <c r="P195" s="21">
        <v>12700</v>
      </c>
      <c r="Q195" s="21" t="s">
        <v>56</v>
      </c>
      <c r="R195" s="21" t="s">
        <v>57</v>
      </c>
      <c r="S195" s="21">
        <v>0</v>
      </c>
      <c r="T195" s="21" t="s">
        <v>58</v>
      </c>
      <c r="V195" s="21">
        <v>0</v>
      </c>
      <c r="W195" s="21">
        <v>0</v>
      </c>
      <c r="X195" s="21" t="s">
        <v>59</v>
      </c>
      <c r="Z195" s="21">
        <v>0</v>
      </c>
      <c r="AA195" s="21">
        <v>0</v>
      </c>
      <c r="AB195" s="21" t="s">
        <v>60</v>
      </c>
      <c r="AF195" s="21">
        <v>0</v>
      </c>
      <c r="AJ195" s="21">
        <v>0</v>
      </c>
      <c r="AM195" s="21">
        <v>9891.81893560137</v>
      </c>
      <c r="AN195" s="21">
        <v>5.1727857875738996</v>
      </c>
      <c r="AO195" s="21">
        <v>4.8127657843757898</v>
      </c>
      <c r="AP195" s="21">
        <v>10.808782838062999</v>
      </c>
    </row>
    <row r="196" spans="1:42">
      <c r="A196" s="24">
        <v>256</v>
      </c>
      <c r="B196" s="25"/>
      <c r="C196" s="22"/>
      <c r="D196" s="22"/>
      <c r="E196" s="26"/>
      <c r="F196" s="21">
        <v>0</v>
      </c>
      <c r="G196" s="22">
        <v>5.6912509833203497</v>
      </c>
      <c r="H196" s="21">
        <v>4.6279110342368197</v>
      </c>
      <c r="I196" s="21">
        <v>9.1060015733125699</v>
      </c>
      <c r="J196" s="21">
        <v>0</v>
      </c>
      <c r="K196" s="21">
        <v>3.5627231155585402</v>
      </c>
      <c r="L196" s="21">
        <v>3.9337243791012901</v>
      </c>
      <c r="M196" s="21">
        <v>528725.21677600197</v>
      </c>
      <c r="N196" s="21">
        <v>1275205.6354080001</v>
      </c>
      <c r="O196" s="21" t="s">
        <v>13</v>
      </c>
      <c r="P196" s="21">
        <v>12710</v>
      </c>
      <c r="Q196" s="21" t="s">
        <v>56</v>
      </c>
      <c r="R196" s="21" t="s">
        <v>57</v>
      </c>
      <c r="S196" s="21">
        <v>0</v>
      </c>
      <c r="T196" s="21" t="s">
        <v>58</v>
      </c>
      <c r="V196" s="21">
        <v>0</v>
      </c>
      <c r="W196" s="21">
        <v>0</v>
      </c>
      <c r="X196" s="21" t="s">
        <v>59</v>
      </c>
      <c r="Z196" s="21">
        <v>0</v>
      </c>
      <c r="AA196" s="21">
        <v>0</v>
      </c>
      <c r="AB196" s="21" t="s">
        <v>60</v>
      </c>
      <c r="AF196" s="21">
        <v>0</v>
      </c>
      <c r="AJ196" s="21">
        <v>0</v>
      </c>
      <c r="AM196" s="21">
        <v>10882.536883306901</v>
      </c>
      <c r="AN196" s="21">
        <v>5.6912509833203497</v>
      </c>
      <c r="AO196" s="21">
        <v>4.6279110342368197</v>
      </c>
      <c r="AP196" s="21">
        <v>10.807745668191201</v>
      </c>
    </row>
    <row r="197" spans="1:42">
      <c r="A197" s="24">
        <v>257</v>
      </c>
      <c r="B197" s="25">
        <v>87</v>
      </c>
      <c r="C197" s="27">
        <v>87</v>
      </c>
      <c r="D197" s="22"/>
      <c r="E197" s="26"/>
      <c r="F197" s="21">
        <v>0</v>
      </c>
      <c r="G197" s="22">
        <v>5.1288423286882701</v>
      </c>
      <c r="H197" s="21">
        <v>5.0945259621683103</v>
      </c>
      <c r="I197" s="21">
        <v>8.2061477259012303</v>
      </c>
      <c r="J197" s="21">
        <v>0</v>
      </c>
      <c r="K197" s="21">
        <v>3.2106552977588501</v>
      </c>
      <c r="L197" s="21">
        <v>4.3303470678430598</v>
      </c>
      <c r="M197" s="21">
        <v>528987.20874399994</v>
      </c>
      <c r="N197" s="21">
        <v>1274136.5367920001</v>
      </c>
      <c r="O197" s="21" t="s">
        <v>13</v>
      </c>
      <c r="P197" s="21">
        <v>12720</v>
      </c>
      <c r="Q197" s="21" t="s">
        <v>56</v>
      </c>
      <c r="R197" s="21" t="s">
        <v>62</v>
      </c>
      <c r="S197" s="21">
        <v>0</v>
      </c>
      <c r="T197" s="21" t="s">
        <v>58</v>
      </c>
      <c r="V197" s="21">
        <v>0</v>
      </c>
      <c r="W197" s="21">
        <v>0</v>
      </c>
      <c r="X197" s="21" t="s">
        <v>59</v>
      </c>
      <c r="Z197" s="21">
        <v>0</v>
      </c>
      <c r="AA197" s="21">
        <v>0</v>
      </c>
      <c r="AB197" s="21" t="s">
        <v>60</v>
      </c>
      <c r="AF197" s="21">
        <v>0</v>
      </c>
      <c r="AJ197" s="21">
        <v>0</v>
      </c>
      <c r="AM197" s="21">
        <v>13492.7444846092</v>
      </c>
      <c r="AN197" s="21">
        <v>5.1288423286882701</v>
      </c>
      <c r="AO197" s="21">
        <v>5.0945259621683103</v>
      </c>
      <c r="AP197" s="21">
        <v>10.75852321358</v>
      </c>
    </row>
    <row r="198" spans="1:42">
      <c r="A198" s="24">
        <v>258</v>
      </c>
      <c r="B198" s="25"/>
      <c r="C198" s="22"/>
      <c r="D198" s="22"/>
      <c r="E198" s="26"/>
      <c r="F198" s="21">
        <v>0</v>
      </c>
      <c r="G198" s="22">
        <v>5.0550855595040201</v>
      </c>
      <c r="H198" s="21">
        <v>4.1766713668774997</v>
      </c>
      <c r="I198" s="21">
        <v>8.0881368952064392</v>
      </c>
      <c r="J198" s="21">
        <v>0</v>
      </c>
      <c r="K198" s="21">
        <v>3.1644835602495198</v>
      </c>
      <c r="L198" s="21">
        <v>3.5501706618458702</v>
      </c>
      <c r="M198" s="21">
        <v>529644.04678400198</v>
      </c>
      <c r="N198" s="21">
        <v>1273296.8807359999</v>
      </c>
      <c r="O198" s="21" t="s">
        <v>13</v>
      </c>
      <c r="P198" s="21">
        <v>12730</v>
      </c>
      <c r="Q198" s="21" t="s">
        <v>56</v>
      </c>
      <c r="R198" s="21" t="s">
        <v>61</v>
      </c>
      <c r="S198" s="21">
        <v>0</v>
      </c>
      <c r="T198" s="21" t="s">
        <v>58</v>
      </c>
      <c r="V198" s="21">
        <v>0</v>
      </c>
      <c r="W198" s="21">
        <v>0</v>
      </c>
      <c r="X198" s="21" t="s">
        <v>59</v>
      </c>
      <c r="Z198" s="21">
        <v>0</v>
      </c>
      <c r="AA198" s="21">
        <v>0</v>
      </c>
      <c r="AB198" s="21" t="s">
        <v>60</v>
      </c>
      <c r="AF198" s="21">
        <v>0</v>
      </c>
      <c r="AJ198" s="21">
        <v>0</v>
      </c>
      <c r="AM198" s="21">
        <v>8787.5269719253793</v>
      </c>
      <c r="AN198" s="21">
        <v>5.0550855595040201</v>
      </c>
      <c r="AO198" s="21">
        <v>4.1766713668774997</v>
      </c>
      <c r="AP198" s="21">
        <v>10.8268737334188</v>
      </c>
    </row>
    <row r="199" spans="1:42">
      <c r="A199" s="24">
        <v>259</v>
      </c>
      <c r="B199" s="25"/>
      <c r="C199" s="22"/>
      <c r="D199" s="22"/>
      <c r="E199" s="26"/>
      <c r="F199" s="21">
        <v>0</v>
      </c>
      <c r="G199" s="22">
        <v>5.5473154439875101</v>
      </c>
      <c r="H199" s="21">
        <v>5.1250842517748696</v>
      </c>
      <c r="I199" s="21">
        <v>8.8757047103800097</v>
      </c>
      <c r="J199" s="21">
        <v>0</v>
      </c>
      <c r="K199" s="21">
        <v>3.4726194679361799</v>
      </c>
      <c r="L199" s="21">
        <v>4.3563216140086398</v>
      </c>
      <c r="M199" s="21">
        <v>528706.284944001</v>
      </c>
      <c r="N199" s="21">
        <v>1272585.2614480001</v>
      </c>
      <c r="O199" s="21" t="s">
        <v>13</v>
      </c>
      <c r="P199" s="21">
        <v>12740</v>
      </c>
      <c r="Q199" s="21" t="s">
        <v>56</v>
      </c>
      <c r="R199" s="21" t="s">
        <v>57</v>
      </c>
      <c r="S199" s="21">
        <v>0</v>
      </c>
      <c r="T199" s="21" t="s">
        <v>58</v>
      </c>
      <c r="V199" s="21">
        <v>0</v>
      </c>
      <c r="W199" s="21">
        <v>0</v>
      </c>
      <c r="X199" s="21" t="s">
        <v>59</v>
      </c>
      <c r="Z199" s="21">
        <v>0</v>
      </c>
      <c r="AA199" s="21">
        <v>0</v>
      </c>
      <c r="AB199" s="21" t="s">
        <v>60</v>
      </c>
      <c r="AF199" s="21">
        <v>0</v>
      </c>
      <c r="AJ199" s="21">
        <v>0</v>
      </c>
      <c r="AM199" s="21">
        <v>9839.5255867942506</v>
      </c>
      <c r="AN199" s="21">
        <v>5.5473154439875101</v>
      </c>
      <c r="AO199" s="21">
        <v>5.1250842517748696</v>
      </c>
      <c r="AP199" s="21">
        <v>10.679948432675101</v>
      </c>
    </row>
    <row r="200" spans="1:42">
      <c r="A200" s="24">
        <v>260</v>
      </c>
      <c r="B200" s="25">
        <v>88</v>
      </c>
      <c r="C200" s="22">
        <v>88</v>
      </c>
      <c r="D200" s="22"/>
      <c r="E200" s="26"/>
      <c r="F200" s="21">
        <v>0</v>
      </c>
      <c r="G200" s="22">
        <v>5.77167257009385</v>
      </c>
      <c r="H200" s="21">
        <v>5.2614100752081399</v>
      </c>
      <c r="I200" s="21">
        <v>9.2346761121501597</v>
      </c>
      <c r="J200" s="21">
        <v>0</v>
      </c>
      <c r="K200" s="21">
        <v>3.6130670288787501</v>
      </c>
      <c r="L200" s="21">
        <v>4.4721985639269199</v>
      </c>
      <c r="M200" s="21">
        <v>528502.96823999996</v>
      </c>
      <c r="N200" s="21">
        <v>1271293.3455439999</v>
      </c>
      <c r="O200" s="21" t="s">
        <v>13</v>
      </c>
      <c r="P200" s="21">
        <v>12750</v>
      </c>
      <c r="Q200" s="21" t="s">
        <v>56</v>
      </c>
      <c r="R200" s="21" t="s">
        <v>62</v>
      </c>
      <c r="S200" s="21">
        <v>0</v>
      </c>
      <c r="T200" s="21" t="s">
        <v>58</v>
      </c>
      <c r="V200" s="21">
        <v>0</v>
      </c>
      <c r="W200" s="21">
        <v>0</v>
      </c>
      <c r="X200" s="21" t="s">
        <v>59</v>
      </c>
      <c r="Z200" s="21">
        <v>0</v>
      </c>
      <c r="AA200" s="21">
        <v>0</v>
      </c>
      <c r="AB200" s="21" t="s">
        <v>60</v>
      </c>
      <c r="AF200" s="21">
        <v>0</v>
      </c>
      <c r="AJ200" s="21">
        <v>0</v>
      </c>
      <c r="AM200" s="21">
        <v>9996.7704785670394</v>
      </c>
      <c r="AN200" s="21">
        <v>5.77167257009385</v>
      </c>
      <c r="AO200" s="21">
        <v>5.2614100752081399</v>
      </c>
      <c r="AP200" s="21">
        <v>10.6128728821949</v>
      </c>
    </row>
    <row r="201" spans="1:42">
      <c r="A201" s="24">
        <v>261</v>
      </c>
      <c r="B201" s="25"/>
      <c r="C201" s="27"/>
      <c r="D201" s="22"/>
      <c r="E201" s="26"/>
      <c r="F201" s="21">
        <v>0</v>
      </c>
      <c r="G201" s="22">
        <v>5.3470216392509604</v>
      </c>
      <c r="H201" s="21">
        <v>4.8227106756047702</v>
      </c>
      <c r="I201" s="21">
        <v>8.5552346228015406</v>
      </c>
      <c r="J201" s="21">
        <v>0</v>
      </c>
      <c r="K201" s="21">
        <v>3.3472355461710999</v>
      </c>
      <c r="L201" s="21">
        <v>4.0993040742640501</v>
      </c>
      <c r="M201" s="21">
        <v>529047.60076000099</v>
      </c>
      <c r="N201" s="21">
        <v>1270052.9515519999</v>
      </c>
      <c r="O201" s="21" t="s">
        <v>13</v>
      </c>
      <c r="P201" s="21">
        <v>12760</v>
      </c>
      <c r="Q201" s="21" t="s">
        <v>56</v>
      </c>
      <c r="R201" s="21" t="s">
        <v>82</v>
      </c>
      <c r="S201" s="21">
        <v>0</v>
      </c>
      <c r="T201" s="21" t="s">
        <v>58</v>
      </c>
      <c r="V201" s="21">
        <v>0</v>
      </c>
      <c r="W201" s="21">
        <v>0</v>
      </c>
      <c r="X201" s="21" t="s">
        <v>59</v>
      </c>
      <c r="Z201" s="21">
        <v>0</v>
      </c>
      <c r="AA201" s="21">
        <v>0</v>
      </c>
      <c r="AB201" s="21" t="s">
        <v>60</v>
      </c>
      <c r="AF201" s="21">
        <v>0</v>
      </c>
      <c r="AJ201" s="21">
        <v>0</v>
      </c>
      <c r="AM201" s="21">
        <v>9778.3468883333699</v>
      </c>
      <c r="AN201" s="21">
        <v>5.3470216392509604</v>
      </c>
      <c r="AO201" s="21">
        <v>4.8227106756047702</v>
      </c>
      <c r="AP201" s="21">
        <v>10.6306587122316</v>
      </c>
    </row>
    <row r="202" spans="1:42">
      <c r="A202" s="24">
        <v>262</v>
      </c>
      <c r="B202" s="25">
        <v>89</v>
      </c>
      <c r="C202" s="22">
        <v>89</v>
      </c>
      <c r="D202" s="22"/>
      <c r="E202" s="26"/>
      <c r="F202" s="21">
        <v>0</v>
      </c>
      <c r="G202" s="22">
        <v>5.17028220904443</v>
      </c>
      <c r="H202" s="21">
        <v>4.6692579450171197</v>
      </c>
      <c r="I202" s="21">
        <v>8.2724515344710898</v>
      </c>
      <c r="J202" s="21">
        <v>0</v>
      </c>
      <c r="K202" s="21">
        <v>3.2365966628618099</v>
      </c>
      <c r="L202" s="21">
        <v>3.96886925326455</v>
      </c>
      <c r="M202" s="21">
        <v>529084.47550399904</v>
      </c>
      <c r="N202" s="21">
        <v>1268876.103624</v>
      </c>
      <c r="O202" s="21" t="s">
        <v>13</v>
      </c>
      <c r="P202" s="21">
        <v>12770</v>
      </c>
      <c r="Q202" s="21" t="s">
        <v>56</v>
      </c>
      <c r="R202" s="21" t="s">
        <v>57</v>
      </c>
      <c r="S202" s="21">
        <v>0</v>
      </c>
      <c r="T202" s="21" t="s">
        <v>58</v>
      </c>
      <c r="V202" s="21">
        <v>0</v>
      </c>
      <c r="W202" s="21">
        <v>0</v>
      </c>
      <c r="X202" s="21" t="s">
        <v>59</v>
      </c>
      <c r="Z202" s="21">
        <v>0</v>
      </c>
      <c r="AA202" s="21">
        <v>0</v>
      </c>
      <c r="AB202" s="21" t="s">
        <v>60</v>
      </c>
      <c r="AF202" s="21">
        <v>0</v>
      </c>
      <c r="AJ202" s="21">
        <v>0</v>
      </c>
      <c r="AM202" s="21">
        <v>9670.3418165242892</v>
      </c>
      <c r="AN202" s="21">
        <v>5.17028220904443</v>
      </c>
      <c r="AO202" s="21">
        <v>4.6692579450171197</v>
      </c>
      <c r="AP202" s="21">
        <v>10.6137647578493</v>
      </c>
    </row>
    <row r="203" spans="1:42">
      <c r="A203" s="24">
        <v>263</v>
      </c>
      <c r="B203" s="25"/>
      <c r="C203" s="22"/>
      <c r="D203" s="22"/>
      <c r="E203" s="26"/>
      <c r="F203" s="21">
        <v>0</v>
      </c>
      <c r="G203" s="22">
        <v>4.6073317372974696</v>
      </c>
      <c r="H203" s="21">
        <v>3.7827213730296299</v>
      </c>
      <c r="I203" s="21">
        <v>7.3717307796759499</v>
      </c>
      <c r="J203" s="21">
        <v>0</v>
      </c>
      <c r="K203" s="21">
        <v>2.8841896675482102</v>
      </c>
      <c r="L203" s="21">
        <v>3.2153131670751902</v>
      </c>
      <c r="M203" s="21">
        <v>531316.94354400004</v>
      </c>
      <c r="N203" s="21">
        <v>1267783.647472</v>
      </c>
      <c r="O203" s="21" t="s">
        <v>13</v>
      </c>
      <c r="P203" s="21">
        <v>12780</v>
      </c>
      <c r="Q203" s="21" t="s">
        <v>56</v>
      </c>
      <c r="R203" s="21" t="s">
        <v>68</v>
      </c>
      <c r="S203" s="21">
        <v>0</v>
      </c>
      <c r="T203" s="21" t="s">
        <v>58</v>
      </c>
      <c r="V203" s="21">
        <v>0</v>
      </c>
      <c r="W203" s="21">
        <v>0</v>
      </c>
      <c r="X203" s="21" t="s">
        <v>59</v>
      </c>
      <c r="Z203" s="21">
        <v>0</v>
      </c>
      <c r="AA203" s="21">
        <v>0</v>
      </c>
      <c r="AB203" s="21" t="s">
        <v>60</v>
      </c>
      <c r="AF203" s="21">
        <v>0</v>
      </c>
      <c r="AJ203" s="21">
        <v>0</v>
      </c>
      <c r="AM203" s="21">
        <v>7216.7624422725103</v>
      </c>
      <c r="AN203" s="21">
        <v>4.6073317372974696</v>
      </c>
      <c r="AO203" s="21">
        <v>3.7827213730296299</v>
      </c>
      <c r="AP203" s="21">
        <v>10.777033090592701</v>
      </c>
    </row>
    <row r="204" spans="1:42">
      <c r="A204" s="24">
        <v>264</v>
      </c>
      <c r="B204" s="25"/>
      <c r="C204" s="22"/>
      <c r="D204" s="22"/>
      <c r="E204" s="26"/>
      <c r="F204" s="21">
        <v>0</v>
      </c>
      <c r="G204" s="22">
        <v>4.8832119359829598</v>
      </c>
      <c r="H204" s="21">
        <v>3.7993306553475898</v>
      </c>
      <c r="I204" s="21">
        <v>7.81313909757273</v>
      </c>
      <c r="J204" s="21">
        <v>0</v>
      </c>
      <c r="K204" s="21">
        <v>3.0568906719253301</v>
      </c>
      <c r="L204" s="21">
        <v>3.2294310570454501</v>
      </c>
      <c r="M204" s="21">
        <v>530550.49643200205</v>
      </c>
      <c r="N204" s="21">
        <v>1267040.6395680001</v>
      </c>
      <c r="O204" s="21" t="s">
        <v>13</v>
      </c>
      <c r="P204" s="21">
        <v>12790</v>
      </c>
      <c r="Q204" s="21" t="s">
        <v>56</v>
      </c>
      <c r="R204" s="21" t="s">
        <v>122</v>
      </c>
      <c r="S204" s="21">
        <v>0</v>
      </c>
      <c r="T204" s="21" t="s">
        <v>58</v>
      </c>
      <c r="V204" s="21">
        <v>0</v>
      </c>
      <c r="W204" s="21">
        <v>0</v>
      </c>
      <c r="X204" s="21" t="s">
        <v>59</v>
      </c>
      <c r="Z204" s="21">
        <v>0</v>
      </c>
      <c r="AA204" s="21">
        <v>0</v>
      </c>
      <c r="AB204" s="21" t="s">
        <v>60</v>
      </c>
      <c r="AF204" s="21">
        <v>0</v>
      </c>
      <c r="AJ204" s="21">
        <v>0</v>
      </c>
      <c r="AM204" s="21">
        <v>7655.9664711707401</v>
      </c>
      <c r="AN204" s="21">
        <v>4.8832119359829598</v>
      </c>
      <c r="AO204" s="21">
        <v>3.7993306553475898</v>
      </c>
      <c r="AP204" s="21">
        <v>10.7546775178931</v>
      </c>
    </row>
    <row r="205" spans="1:42">
      <c r="A205" s="24">
        <v>265</v>
      </c>
      <c r="B205" s="25">
        <v>90</v>
      </c>
      <c r="C205" s="22">
        <v>90</v>
      </c>
      <c r="D205" s="22"/>
      <c r="E205" s="26"/>
      <c r="F205" s="21">
        <v>0</v>
      </c>
      <c r="G205" s="22">
        <v>4.8469729917170596</v>
      </c>
      <c r="H205" s="21">
        <v>3.67955704051223</v>
      </c>
      <c r="I205" s="21">
        <v>7.7551567867473103</v>
      </c>
      <c r="J205" s="21">
        <v>0</v>
      </c>
      <c r="K205" s="21">
        <v>3.0342050928148798</v>
      </c>
      <c r="L205" s="21">
        <v>3.1276234844354001</v>
      </c>
      <c r="M205" s="21">
        <v>529268.81806399999</v>
      </c>
      <c r="N205" s="21">
        <v>1266195.196608</v>
      </c>
      <c r="O205" s="21" t="s">
        <v>13</v>
      </c>
      <c r="P205" s="21">
        <v>12800</v>
      </c>
      <c r="Q205" s="21" t="s">
        <v>56</v>
      </c>
      <c r="R205" s="21" t="s">
        <v>57</v>
      </c>
      <c r="S205" s="21">
        <v>0</v>
      </c>
      <c r="T205" s="21" t="s">
        <v>58</v>
      </c>
      <c r="V205" s="21">
        <v>0</v>
      </c>
      <c r="W205" s="21">
        <v>0</v>
      </c>
      <c r="X205" s="21" t="s">
        <v>59</v>
      </c>
      <c r="Z205" s="21">
        <v>0</v>
      </c>
      <c r="AA205" s="21">
        <v>0</v>
      </c>
      <c r="AB205" s="21" t="s">
        <v>60</v>
      </c>
      <c r="AF205" s="21">
        <v>0</v>
      </c>
      <c r="AJ205" s="21">
        <v>0</v>
      </c>
      <c r="AM205" s="21">
        <v>8987.0345857828106</v>
      </c>
      <c r="AN205" s="21">
        <v>4.8469729917170596</v>
      </c>
      <c r="AO205" s="21">
        <v>3.67955704051223</v>
      </c>
      <c r="AP205" s="21">
        <v>10.683040164496299</v>
      </c>
    </row>
    <row r="206" spans="1:42">
      <c r="A206" s="24">
        <v>266</v>
      </c>
      <c r="B206" s="25"/>
      <c r="C206" s="22"/>
      <c r="D206" s="22"/>
      <c r="E206" s="26"/>
      <c r="F206" s="21">
        <v>0</v>
      </c>
      <c r="G206" s="22">
        <v>4.6366367724965603</v>
      </c>
      <c r="H206" s="21">
        <v>3.5393530303582201</v>
      </c>
      <c r="I206" s="21">
        <v>7.41861883599449</v>
      </c>
      <c r="J206" s="21">
        <v>0</v>
      </c>
      <c r="K206" s="21">
        <v>2.9025346195828399</v>
      </c>
      <c r="L206" s="21">
        <v>3.0084500758044901</v>
      </c>
      <c r="M206" s="21">
        <v>528555.89038399898</v>
      </c>
      <c r="N206" s="21">
        <v>1265532.4034</v>
      </c>
      <c r="O206" s="21" t="s">
        <v>13</v>
      </c>
      <c r="P206" s="21">
        <v>12810</v>
      </c>
      <c r="Q206" s="21" t="s">
        <v>56</v>
      </c>
      <c r="R206" s="21" t="s">
        <v>67</v>
      </c>
      <c r="S206" s="21">
        <v>0</v>
      </c>
      <c r="T206" s="21" t="s">
        <v>58</v>
      </c>
      <c r="V206" s="21">
        <v>0</v>
      </c>
      <c r="W206" s="21">
        <v>0</v>
      </c>
      <c r="X206" s="21" t="s">
        <v>59</v>
      </c>
      <c r="Z206" s="21">
        <v>0</v>
      </c>
      <c r="AA206" s="21">
        <v>0</v>
      </c>
      <c r="AB206" s="21" t="s">
        <v>60</v>
      </c>
      <c r="AF206" s="21">
        <v>0</v>
      </c>
      <c r="AJ206" s="21">
        <v>0</v>
      </c>
      <c r="AM206" s="21">
        <v>9412.2151192821802</v>
      </c>
      <c r="AN206" s="21">
        <v>4.6366367724965603</v>
      </c>
      <c r="AO206" s="21">
        <v>3.5393530303582201</v>
      </c>
      <c r="AP206" s="21">
        <v>10.6114471670756</v>
      </c>
    </row>
    <row r="207" spans="1:42">
      <c r="A207" s="24">
        <v>267</v>
      </c>
      <c r="B207" s="25">
        <v>91</v>
      </c>
      <c r="C207" s="27">
        <v>91</v>
      </c>
      <c r="D207" s="22"/>
      <c r="E207" s="26"/>
      <c r="F207" s="21">
        <v>0</v>
      </c>
      <c r="G207" s="22">
        <v>7.5547927148691496</v>
      </c>
      <c r="H207" s="21">
        <v>5.5169725181968801</v>
      </c>
      <c r="I207" s="21">
        <v>12.0876683437906</v>
      </c>
      <c r="J207" s="21">
        <v>0</v>
      </c>
      <c r="K207" s="21">
        <v>4.7293002395080901</v>
      </c>
      <c r="L207" s="21">
        <v>4.6894266404673504</v>
      </c>
      <c r="M207" s="21">
        <v>523384.92282400199</v>
      </c>
      <c r="N207" s="21">
        <v>1264030.4733599999</v>
      </c>
      <c r="O207" s="21" t="s">
        <v>13</v>
      </c>
      <c r="P207" s="21">
        <v>12820</v>
      </c>
      <c r="Q207" s="21" t="s">
        <v>56</v>
      </c>
      <c r="R207" s="21" t="s">
        <v>62</v>
      </c>
      <c r="S207" s="21">
        <v>0</v>
      </c>
      <c r="T207" s="21" t="s">
        <v>58</v>
      </c>
      <c r="V207" s="21">
        <v>0</v>
      </c>
      <c r="W207" s="21">
        <v>0</v>
      </c>
      <c r="X207" s="21" t="s">
        <v>59</v>
      </c>
      <c r="Z207" s="21">
        <v>0</v>
      </c>
      <c r="AA207" s="21">
        <v>0</v>
      </c>
      <c r="AB207" s="21" t="s">
        <v>60</v>
      </c>
      <c r="AF207" s="21">
        <v>0</v>
      </c>
      <c r="AJ207" s="21">
        <v>0</v>
      </c>
      <c r="AM207" s="21">
        <v>14297.2934320944</v>
      </c>
      <c r="AN207" s="21">
        <v>7.5547927148691496</v>
      </c>
      <c r="AO207" s="21">
        <v>5.5169725181968801</v>
      </c>
      <c r="AP207" s="21">
        <v>10.2056400557536</v>
      </c>
    </row>
    <row r="208" spans="1:42">
      <c r="A208" s="24">
        <v>268</v>
      </c>
      <c r="B208" s="25"/>
      <c r="C208" s="22"/>
      <c r="D208" s="22"/>
      <c r="E208" s="26"/>
      <c r="F208" s="21">
        <v>0</v>
      </c>
      <c r="G208" s="22">
        <v>6.9655446210417704</v>
      </c>
      <c r="H208" s="21">
        <v>5.6815389956136197</v>
      </c>
      <c r="I208" s="21">
        <v>11.144871393666801</v>
      </c>
      <c r="J208" s="21">
        <v>0</v>
      </c>
      <c r="K208" s="21">
        <v>4.3604309327721396</v>
      </c>
      <c r="L208" s="21">
        <v>4.8293081462715799</v>
      </c>
      <c r="M208" s="21">
        <v>523133.209391999</v>
      </c>
      <c r="N208" s="21">
        <v>1262478.622704</v>
      </c>
      <c r="O208" s="21" t="s">
        <v>13</v>
      </c>
      <c r="P208" s="21">
        <v>12830</v>
      </c>
      <c r="Q208" s="21" t="s">
        <v>56</v>
      </c>
      <c r="R208" s="21" t="s">
        <v>67</v>
      </c>
      <c r="S208" s="21">
        <v>0</v>
      </c>
      <c r="T208" s="21" t="s">
        <v>58</v>
      </c>
      <c r="V208" s="21">
        <v>0</v>
      </c>
      <c r="W208" s="21">
        <v>0</v>
      </c>
      <c r="X208" s="21" t="s">
        <v>59</v>
      </c>
      <c r="Z208" s="21">
        <v>0</v>
      </c>
      <c r="AA208" s="21">
        <v>0</v>
      </c>
      <c r="AB208" s="21" t="s">
        <v>60</v>
      </c>
      <c r="AF208" s="21">
        <v>0</v>
      </c>
      <c r="AJ208" s="21">
        <v>0</v>
      </c>
      <c r="AM208" s="21">
        <v>14400.6275518029</v>
      </c>
      <c r="AN208" s="21">
        <v>6.9655446210417704</v>
      </c>
      <c r="AO208" s="21">
        <v>5.6815389956136197</v>
      </c>
      <c r="AP208" s="21">
        <v>10.2921068993618</v>
      </c>
    </row>
    <row r="209" spans="1:42">
      <c r="A209" s="24">
        <v>269</v>
      </c>
      <c r="B209" s="25">
        <v>92</v>
      </c>
      <c r="C209" s="22">
        <v>92</v>
      </c>
      <c r="D209" s="22"/>
      <c r="E209" s="26"/>
      <c r="F209" s="21">
        <v>0</v>
      </c>
      <c r="G209" s="22">
        <v>5.2805553019509599</v>
      </c>
      <c r="H209" s="21">
        <v>5.5095766833973698</v>
      </c>
      <c r="I209" s="21">
        <v>8.4488884831215394</v>
      </c>
      <c r="J209" s="21">
        <v>0</v>
      </c>
      <c r="K209" s="21">
        <v>3.3056276190212999</v>
      </c>
      <c r="L209" s="21">
        <v>4.6831401808877597</v>
      </c>
      <c r="M209" s="21">
        <v>522891.611808002</v>
      </c>
      <c r="N209" s="21">
        <v>1261631.527608</v>
      </c>
      <c r="O209" s="21" t="s">
        <v>13</v>
      </c>
      <c r="P209" s="21">
        <v>12840</v>
      </c>
      <c r="Q209" s="21" t="s">
        <v>56</v>
      </c>
      <c r="R209" s="21" t="s">
        <v>57</v>
      </c>
      <c r="S209" s="21">
        <v>0</v>
      </c>
      <c r="T209" s="21" t="s">
        <v>58</v>
      </c>
      <c r="U209" s="21" t="s">
        <v>5</v>
      </c>
      <c r="V209" s="21">
        <v>0</v>
      </c>
      <c r="W209" s="21">
        <v>0</v>
      </c>
      <c r="X209" s="21" t="s">
        <v>59</v>
      </c>
      <c r="Z209" s="21">
        <v>1.22251</v>
      </c>
      <c r="AA209" s="21">
        <v>0</v>
      </c>
      <c r="AB209" s="21" t="s">
        <v>60</v>
      </c>
      <c r="AC209" s="21" t="s">
        <v>79</v>
      </c>
      <c r="AF209" s="21">
        <v>0</v>
      </c>
      <c r="AJ209" s="21">
        <v>0</v>
      </c>
      <c r="AM209" s="21">
        <v>14501.458856917199</v>
      </c>
      <c r="AN209" s="21">
        <v>5.2805553019509599</v>
      </c>
      <c r="AO209" s="21">
        <v>5.5095766833973698</v>
      </c>
      <c r="AP209" s="21">
        <v>10.270987479753099</v>
      </c>
    </row>
    <row r="210" spans="1:42">
      <c r="A210" s="24">
        <v>270</v>
      </c>
      <c r="B210" s="25"/>
      <c r="C210" s="27"/>
      <c r="D210" s="22"/>
      <c r="E210" s="26"/>
      <c r="F210" s="21">
        <v>0</v>
      </c>
      <c r="G210" s="22">
        <v>6.5059829503927098</v>
      </c>
      <c r="H210" s="21">
        <v>5.7151836414689798</v>
      </c>
      <c r="I210" s="21">
        <v>10.409572720628301</v>
      </c>
      <c r="J210" s="21">
        <v>0</v>
      </c>
      <c r="K210" s="21">
        <v>4.0727453269458298</v>
      </c>
      <c r="L210" s="21">
        <v>4.8579060952486302</v>
      </c>
      <c r="M210" s="21">
        <v>522923.351712003</v>
      </c>
      <c r="N210" s="21">
        <v>1259884.7567199999</v>
      </c>
      <c r="O210" s="21" t="s">
        <v>13</v>
      </c>
      <c r="P210" s="21">
        <v>12850</v>
      </c>
      <c r="Q210" s="21" t="s">
        <v>56</v>
      </c>
      <c r="R210" s="21" t="s">
        <v>57</v>
      </c>
      <c r="S210" s="21">
        <v>0</v>
      </c>
      <c r="T210" s="21" t="s">
        <v>58</v>
      </c>
      <c r="U210" s="21" t="s">
        <v>84</v>
      </c>
      <c r="V210" s="21">
        <v>0</v>
      </c>
      <c r="W210" s="21">
        <v>0</v>
      </c>
      <c r="X210" s="21" t="s">
        <v>59</v>
      </c>
      <c r="Z210" s="21">
        <v>15.8630071899999</v>
      </c>
      <c r="AA210" s="21">
        <v>0</v>
      </c>
      <c r="AB210" s="21" t="s">
        <v>60</v>
      </c>
      <c r="AC210" s="21" t="s">
        <v>86</v>
      </c>
      <c r="AF210" s="21">
        <v>0</v>
      </c>
      <c r="AJ210" s="21">
        <v>0</v>
      </c>
      <c r="AM210" s="21">
        <v>13652.723402327199</v>
      </c>
      <c r="AN210" s="21">
        <v>6.5059829503927098</v>
      </c>
      <c r="AO210" s="21">
        <v>5.7151836414689798</v>
      </c>
      <c r="AP210" s="21">
        <v>10.1816477473752</v>
      </c>
    </row>
    <row r="211" spans="1:42">
      <c r="A211" s="24">
        <v>271</v>
      </c>
      <c r="B211" s="25">
        <v>93</v>
      </c>
      <c r="C211" s="22">
        <v>93</v>
      </c>
      <c r="D211" s="22"/>
      <c r="E211" s="26"/>
      <c r="F211" s="21">
        <v>0</v>
      </c>
      <c r="G211" s="22">
        <v>6.7913696041610399</v>
      </c>
      <c r="H211" s="21">
        <v>5.7793670346792299</v>
      </c>
      <c r="I211" s="21">
        <v>10.866191366657601</v>
      </c>
      <c r="J211" s="21">
        <v>0</v>
      </c>
      <c r="K211" s="21">
        <v>4.25139737220481</v>
      </c>
      <c r="L211" s="21">
        <v>4.9124619794773396</v>
      </c>
      <c r="M211" s="21">
        <v>521922.41280800098</v>
      </c>
      <c r="N211" s="21">
        <v>1258421.2768079999</v>
      </c>
      <c r="O211" s="21" t="s">
        <v>13</v>
      </c>
      <c r="P211" s="21">
        <v>12860</v>
      </c>
      <c r="Q211" s="21" t="s">
        <v>56</v>
      </c>
      <c r="R211" s="21" t="s">
        <v>57</v>
      </c>
      <c r="S211" s="21">
        <v>0</v>
      </c>
      <c r="T211" s="21" t="s">
        <v>58</v>
      </c>
      <c r="V211" s="21">
        <v>0</v>
      </c>
      <c r="W211" s="21">
        <v>0</v>
      </c>
      <c r="X211" s="21" t="s">
        <v>59</v>
      </c>
      <c r="Z211" s="21">
        <v>0</v>
      </c>
      <c r="AA211" s="21">
        <v>0</v>
      </c>
      <c r="AB211" s="21" t="s">
        <v>60</v>
      </c>
      <c r="AF211" s="21">
        <v>0</v>
      </c>
      <c r="AJ211" s="21">
        <v>0</v>
      </c>
      <c r="AM211" s="21">
        <v>14175.2637872538</v>
      </c>
      <c r="AN211" s="21">
        <v>6.7913696041610399</v>
      </c>
      <c r="AO211" s="21">
        <v>5.7793670346792299</v>
      </c>
      <c r="AP211" s="21">
        <v>10.0899607156952</v>
      </c>
    </row>
    <row r="212" spans="1:42">
      <c r="A212" s="24">
        <v>272</v>
      </c>
      <c r="B212" s="25"/>
      <c r="C212" s="27"/>
      <c r="D212" s="22"/>
      <c r="E212" s="26"/>
      <c r="F212" s="21">
        <v>0</v>
      </c>
      <c r="G212" s="22">
        <v>5.0772414331185702</v>
      </c>
      <c r="H212" s="21">
        <v>3.4303023663713299</v>
      </c>
      <c r="I212" s="21">
        <v>8.1235862929897102</v>
      </c>
      <c r="J212" s="21">
        <v>0</v>
      </c>
      <c r="K212" s="21">
        <v>3.1783531371322198</v>
      </c>
      <c r="L212" s="21">
        <v>2.9157570114156299</v>
      </c>
      <c r="M212" s="21">
        <v>525328.065016001</v>
      </c>
      <c r="N212" s="21">
        <v>1256787.3471039999</v>
      </c>
      <c r="O212" s="21" t="s">
        <v>13</v>
      </c>
      <c r="P212" s="21">
        <v>12870</v>
      </c>
      <c r="Q212" s="21" t="s">
        <v>56</v>
      </c>
      <c r="R212" s="21" t="s">
        <v>66</v>
      </c>
      <c r="S212" s="21">
        <v>0</v>
      </c>
      <c r="T212" s="21" t="s">
        <v>58</v>
      </c>
      <c r="V212" s="21">
        <v>0</v>
      </c>
      <c r="W212" s="21">
        <v>0</v>
      </c>
      <c r="X212" s="21" t="s">
        <v>59</v>
      </c>
      <c r="Z212" s="21">
        <v>0</v>
      </c>
      <c r="AA212" s="21">
        <v>0</v>
      </c>
      <c r="AB212" s="21" t="s">
        <v>60</v>
      </c>
      <c r="AF212" s="21">
        <v>0</v>
      </c>
      <c r="AJ212" s="21">
        <v>0</v>
      </c>
      <c r="AM212" s="21">
        <v>8941.5172577940702</v>
      </c>
      <c r="AN212" s="21">
        <v>5.0772414331185702</v>
      </c>
      <c r="AO212" s="21">
        <v>3.4303023663713299</v>
      </c>
      <c r="AP212" s="21">
        <v>10.334596926507601</v>
      </c>
    </row>
    <row r="213" spans="1:42">
      <c r="A213" s="24">
        <v>273</v>
      </c>
      <c r="B213" s="25">
        <v>94</v>
      </c>
      <c r="C213" s="22">
        <v>94</v>
      </c>
      <c r="D213" s="22"/>
      <c r="E213" s="26"/>
      <c r="F213" s="21">
        <v>0</v>
      </c>
      <c r="G213" s="22">
        <v>7.4227084094711104</v>
      </c>
      <c r="H213" s="21">
        <v>5.7586073172768799</v>
      </c>
      <c r="I213" s="21">
        <v>11.8763334551537</v>
      </c>
      <c r="J213" s="21">
        <v>0</v>
      </c>
      <c r="K213" s="21">
        <v>4.6466154643289102</v>
      </c>
      <c r="L213" s="21">
        <v>4.8948162196853398</v>
      </c>
      <c r="M213" s="21">
        <v>520482.16808799998</v>
      </c>
      <c r="N213" s="21">
        <v>1257328.1600639999</v>
      </c>
      <c r="O213" s="21" t="s">
        <v>13</v>
      </c>
      <c r="P213" s="21">
        <v>12880</v>
      </c>
      <c r="Q213" s="21" t="s">
        <v>56</v>
      </c>
      <c r="R213" s="21" t="s">
        <v>93</v>
      </c>
      <c r="S213" s="21">
        <v>0</v>
      </c>
      <c r="T213" s="21" t="s">
        <v>58</v>
      </c>
      <c r="U213" s="21" t="s">
        <v>71</v>
      </c>
      <c r="V213" s="21">
        <v>0</v>
      </c>
      <c r="W213" s="21">
        <v>0</v>
      </c>
      <c r="X213" s="21" t="s">
        <v>59</v>
      </c>
      <c r="Z213" s="21">
        <v>0</v>
      </c>
      <c r="AA213" s="21">
        <v>0</v>
      </c>
      <c r="AB213" s="21" t="s">
        <v>60</v>
      </c>
      <c r="AC213" s="21" t="s">
        <v>71</v>
      </c>
      <c r="AF213" s="21">
        <v>0</v>
      </c>
      <c r="AJ213" s="21">
        <v>0</v>
      </c>
      <c r="AM213" s="21">
        <v>14208.0571908329</v>
      </c>
      <c r="AN213" s="21">
        <v>7.4227084094711104</v>
      </c>
      <c r="AO213" s="21">
        <v>5.7586073172768799</v>
      </c>
      <c r="AP213" s="21">
        <v>10.0287657320994</v>
      </c>
    </row>
    <row r="214" spans="1:42">
      <c r="A214" s="24">
        <v>274</v>
      </c>
      <c r="B214" s="25"/>
      <c r="C214" s="22"/>
      <c r="D214" s="22"/>
      <c r="E214" s="26"/>
      <c r="F214" s="21">
        <v>0</v>
      </c>
      <c r="G214" s="22">
        <v>7.6482811088705596</v>
      </c>
      <c r="H214" s="21">
        <v>5.8123025383373097</v>
      </c>
      <c r="I214" s="21">
        <v>12.237249774192801</v>
      </c>
      <c r="J214" s="21">
        <v>0</v>
      </c>
      <c r="K214" s="21">
        <v>4.7878239741529702</v>
      </c>
      <c r="L214" s="21">
        <v>4.94045715758672</v>
      </c>
      <c r="M214" s="21">
        <v>519825.84238400299</v>
      </c>
      <c r="N214" s="21">
        <v>1256446.7597759999</v>
      </c>
      <c r="O214" s="21" t="s">
        <v>13</v>
      </c>
      <c r="P214" s="21">
        <v>12890</v>
      </c>
      <c r="Q214" s="21" t="s">
        <v>56</v>
      </c>
      <c r="R214" s="21" t="s">
        <v>63</v>
      </c>
      <c r="S214" s="21">
        <v>0</v>
      </c>
      <c r="T214" s="21" t="s">
        <v>58</v>
      </c>
      <c r="V214" s="21">
        <v>0</v>
      </c>
      <c r="W214" s="21">
        <v>0</v>
      </c>
      <c r="X214" s="21" t="s">
        <v>59</v>
      </c>
      <c r="Z214" s="21">
        <v>0</v>
      </c>
      <c r="AA214" s="21">
        <v>0</v>
      </c>
      <c r="AB214" s="21" t="s">
        <v>60</v>
      </c>
      <c r="AF214" s="21">
        <v>0</v>
      </c>
      <c r="AJ214" s="21">
        <v>0</v>
      </c>
      <c r="AM214" s="21">
        <v>14517.555629120599</v>
      </c>
      <c r="AN214" s="21">
        <v>7.6482811088705596</v>
      </c>
      <c r="AO214" s="21">
        <v>5.8123025383373097</v>
      </c>
      <c r="AP214" s="21">
        <v>9.9771644313275694</v>
      </c>
    </row>
    <row r="215" spans="1:42">
      <c r="A215" s="24">
        <v>275</v>
      </c>
      <c r="B215" s="25">
        <v>95</v>
      </c>
      <c r="C215" s="22">
        <v>95</v>
      </c>
      <c r="D215" s="22"/>
      <c r="E215" s="26"/>
      <c r="F215" s="21">
        <v>0</v>
      </c>
      <c r="G215" s="22">
        <v>7.73061871166583</v>
      </c>
      <c r="H215" s="21">
        <v>5.80665490212811</v>
      </c>
      <c r="I215" s="21">
        <v>12.368989938665299</v>
      </c>
      <c r="J215" s="21">
        <v>0</v>
      </c>
      <c r="K215" s="21">
        <v>4.8393673135028097</v>
      </c>
      <c r="L215" s="21">
        <v>4.9356566668088897</v>
      </c>
      <c r="M215" s="21">
        <v>518960.28646400099</v>
      </c>
      <c r="N215" s="21">
        <v>1255396.6572799999</v>
      </c>
      <c r="O215" s="21" t="s">
        <v>13</v>
      </c>
      <c r="P215" s="21">
        <v>12900</v>
      </c>
      <c r="Q215" s="21" t="s">
        <v>56</v>
      </c>
      <c r="R215" s="21" t="s">
        <v>63</v>
      </c>
      <c r="S215" s="21">
        <v>0</v>
      </c>
      <c r="T215" s="21" t="s">
        <v>58</v>
      </c>
      <c r="V215" s="21">
        <v>0</v>
      </c>
      <c r="W215" s="21">
        <v>0</v>
      </c>
      <c r="X215" s="21" t="s">
        <v>59</v>
      </c>
      <c r="Z215" s="21">
        <v>0</v>
      </c>
      <c r="AA215" s="21">
        <v>0</v>
      </c>
      <c r="AB215" s="21" t="s">
        <v>60</v>
      </c>
      <c r="AF215" s="21">
        <v>0</v>
      </c>
      <c r="AJ215" s="21">
        <v>0</v>
      </c>
      <c r="AM215" s="21">
        <v>15110.444823353801</v>
      </c>
      <c r="AN215" s="21">
        <v>7.73061871166583</v>
      </c>
      <c r="AO215" s="21">
        <v>5.80665490212811</v>
      </c>
      <c r="AP215" s="21">
        <v>9.9373153152657405</v>
      </c>
    </row>
    <row r="216" spans="1:42">
      <c r="A216" s="24">
        <v>276</v>
      </c>
      <c r="B216" s="25"/>
      <c r="C216" s="27"/>
      <c r="D216" s="22"/>
      <c r="E216" s="26"/>
      <c r="F216" s="21">
        <v>0</v>
      </c>
      <c r="G216" s="22">
        <v>7.9125441879641798</v>
      </c>
      <c r="H216" s="21">
        <v>5.7901131992220201</v>
      </c>
      <c r="I216" s="21">
        <v>12.6600707007427</v>
      </c>
      <c r="J216" s="21">
        <v>0</v>
      </c>
      <c r="K216" s="21">
        <v>4.9532526616655801</v>
      </c>
      <c r="L216" s="21">
        <v>4.9215962193387197</v>
      </c>
      <c r="M216" s="21">
        <v>518153.35660800303</v>
      </c>
      <c r="N216" s="21">
        <v>1254606.7279920001</v>
      </c>
      <c r="O216" s="21" t="s">
        <v>13</v>
      </c>
      <c r="P216" s="21">
        <v>12910</v>
      </c>
      <c r="Q216" s="21" t="s">
        <v>56</v>
      </c>
      <c r="R216" s="21" t="s">
        <v>57</v>
      </c>
      <c r="S216" s="21">
        <v>0</v>
      </c>
      <c r="T216" s="21" t="s">
        <v>58</v>
      </c>
      <c r="V216" s="21">
        <v>0</v>
      </c>
      <c r="W216" s="21">
        <v>0</v>
      </c>
      <c r="X216" s="21" t="s">
        <v>59</v>
      </c>
      <c r="Z216" s="21">
        <v>0</v>
      </c>
      <c r="AA216" s="21">
        <v>0</v>
      </c>
      <c r="AB216" s="21" t="s">
        <v>60</v>
      </c>
      <c r="AF216" s="21">
        <v>0</v>
      </c>
      <c r="AJ216" s="21">
        <v>0</v>
      </c>
      <c r="AM216" s="21">
        <v>15384.890068455599</v>
      </c>
      <c r="AN216" s="21">
        <v>7.9125441879641798</v>
      </c>
      <c r="AO216" s="21">
        <v>5.7901131992220201</v>
      </c>
      <c r="AP216" s="21">
        <v>9.8938439826519406</v>
      </c>
    </row>
    <row r="217" spans="1:42">
      <c r="A217" s="24">
        <v>277</v>
      </c>
      <c r="B217" s="25">
        <v>96</v>
      </c>
      <c r="C217" s="22">
        <v>96</v>
      </c>
      <c r="D217" s="22"/>
      <c r="E217" s="26"/>
      <c r="F217" s="21">
        <v>0</v>
      </c>
      <c r="G217" s="22">
        <v>7.9623407354909297</v>
      </c>
      <c r="H217" s="21">
        <v>5.7058870360593001</v>
      </c>
      <c r="I217" s="21">
        <v>12.7397451767854</v>
      </c>
      <c r="J217" s="21">
        <v>0</v>
      </c>
      <c r="K217" s="21">
        <v>4.9844253004173202</v>
      </c>
      <c r="L217" s="21">
        <v>4.8500039806504001</v>
      </c>
      <c r="M217" s="21">
        <v>517313.27382400201</v>
      </c>
      <c r="N217" s="21">
        <v>1253778.2045839999</v>
      </c>
      <c r="O217" s="21" t="s">
        <v>13</v>
      </c>
      <c r="P217" s="21">
        <v>12920</v>
      </c>
      <c r="Q217" s="21" t="s">
        <v>56</v>
      </c>
      <c r="R217" s="21" t="s">
        <v>68</v>
      </c>
      <c r="S217" s="21">
        <v>0</v>
      </c>
      <c r="T217" s="21" t="s">
        <v>58</v>
      </c>
      <c r="V217" s="21">
        <v>0</v>
      </c>
      <c r="W217" s="21">
        <v>0</v>
      </c>
      <c r="X217" s="21" t="s">
        <v>59</v>
      </c>
      <c r="Z217" s="21">
        <v>0</v>
      </c>
      <c r="AA217" s="21">
        <v>0</v>
      </c>
      <c r="AB217" s="21" t="s">
        <v>60</v>
      </c>
      <c r="AF217" s="21">
        <v>0</v>
      </c>
      <c r="AJ217" s="21">
        <v>0</v>
      </c>
      <c r="AM217" s="21">
        <v>15743.4514913311</v>
      </c>
      <c r="AN217" s="21">
        <v>7.9623407354909297</v>
      </c>
      <c r="AO217" s="21">
        <v>5.7058870360593001</v>
      </c>
      <c r="AP217" s="21">
        <v>9.8701830952952498</v>
      </c>
    </row>
    <row r="218" spans="1:42">
      <c r="A218" s="24">
        <v>278</v>
      </c>
      <c r="B218" s="25"/>
      <c r="C218" s="22"/>
      <c r="D218" s="22"/>
      <c r="E218" s="26"/>
      <c r="F218" s="21">
        <v>0</v>
      </c>
      <c r="G218" s="22">
        <v>7.7502443724563399</v>
      </c>
      <c r="H218" s="21">
        <v>5.6286733875908403</v>
      </c>
      <c r="I218" s="21">
        <v>12.400390995930101</v>
      </c>
      <c r="J218" s="21">
        <v>0</v>
      </c>
      <c r="K218" s="21">
        <v>4.85165297715767</v>
      </c>
      <c r="L218" s="21">
        <v>4.7843723794522104</v>
      </c>
      <c r="M218" s="21">
        <v>516495.79680000199</v>
      </c>
      <c r="N218" s="21">
        <v>1252874.1365439999</v>
      </c>
      <c r="O218" s="21" t="s">
        <v>13</v>
      </c>
      <c r="P218" s="21">
        <v>12930</v>
      </c>
      <c r="Q218" s="21" t="s">
        <v>56</v>
      </c>
      <c r="R218" s="21" t="s">
        <v>57</v>
      </c>
      <c r="S218" s="21">
        <v>0</v>
      </c>
      <c r="T218" s="21" t="s">
        <v>58</v>
      </c>
      <c r="V218" s="21">
        <v>0</v>
      </c>
      <c r="W218" s="21">
        <v>0</v>
      </c>
      <c r="X218" s="21" t="s">
        <v>59</v>
      </c>
      <c r="Z218" s="21">
        <v>0</v>
      </c>
      <c r="AA218" s="21">
        <v>0</v>
      </c>
      <c r="AB218" s="21" t="s">
        <v>60</v>
      </c>
      <c r="AF218" s="21">
        <v>0</v>
      </c>
      <c r="AJ218" s="21">
        <v>0</v>
      </c>
      <c r="AM218" s="21">
        <v>16554.043591816899</v>
      </c>
      <c r="AN218" s="21">
        <v>7.7502443724563399</v>
      </c>
      <c r="AO218" s="21">
        <v>5.6286733875908403</v>
      </c>
      <c r="AP218" s="21">
        <v>9.8439568651723803</v>
      </c>
    </row>
    <row r="219" spans="1:42">
      <c r="A219" s="24">
        <v>279</v>
      </c>
      <c r="B219" s="25">
        <v>97</v>
      </c>
      <c r="C219" s="22">
        <v>97</v>
      </c>
      <c r="D219" s="22"/>
      <c r="E219" s="26"/>
      <c r="F219" s="21">
        <v>0</v>
      </c>
      <c r="G219" s="22">
        <v>7.6565764134609999</v>
      </c>
      <c r="H219" s="21">
        <v>5.4896517792842703</v>
      </c>
      <c r="I219" s="21">
        <v>12.250522261537601</v>
      </c>
      <c r="J219" s="21">
        <v>0</v>
      </c>
      <c r="K219" s="21">
        <v>4.79301683482658</v>
      </c>
      <c r="L219" s="21">
        <v>4.6662040123916304</v>
      </c>
      <c r="M219" s="21">
        <v>515533.73868800298</v>
      </c>
      <c r="N219" s="21">
        <v>1251676.441592</v>
      </c>
      <c r="O219" s="21" t="s">
        <v>13</v>
      </c>
      <c r="P219" s="21">
        <v>12940</v>
      </c>
      <c r="Q219" s="21" t="s">
        <v>56</v>
      </c>
      <c r="R219" s="21" t="s">
        <v>68</v>
      </c>
      <c r="S219" s="21">
        <v>0</v>
      </c>
      <c r="T219" s="21" t="s">
        <v>58</v>
      </c>
      <c r="V219" s="21">
        <v>0</v>
      </c>
      <c r="W219" s="21">
        <v>0</v>
      </c>
      <c r="X219" s="21" t="s">
        <v>59</v>
      </c>
      <c r="Z219" s="21">
        <v>0</v>
      </c>
      <c r="AA219" s="21">
        <v>0</v>
      </c>
      <c r="AB219" s="21" t="s">
        <v>60</v>
      </c>
      <c r="AF219" s="21">
        <v>0</v>
      </c>
      <c r="AJ219" s="21">
        <v>0</v>
      </c>
      <c r="AM219" s="21">
        <v>17390.0352462556</v>
      </c>
      <c r="AN219" s="21">
        <v>7.6565764134609999</v>
      </c>
      <c r="AO219" s="21">
        <v>5.4896517792842703</v>
      </c>
      <c r="AP219" s="21">
        <v>9.8142635410422496</v>
      </c>
    </row>
    <row r="220" spans="1:42">
      <c r="A220" s="24">
        <v>280</v>
      </c>
      <c r="B220" s="25"/>
      <c r="C220" s="27"/>
      <c r="D220" s="22"/>
      <c r="E220" s="26"/>
      <c r="F220" s="21">
        <v>0</v>
      </c>
      <c r="G220" s="22">
        <v>6.3768966377643101</v>
      </c>
      <c r="H220" s="21">
        <v>5.3634490956449703</v>
      </c>
      <c r="I220" s="21">
        <v>10.2030346204228</v>
      </c>
      <c r="J220" s="21">
        <v>0</v>
      </c>
      <c r="K220" s="21">
        <v>3.9919372952404499</v>
      </c>
      <c r="L220" s="21">
        <v>4.5589317312982196</v>
      </c>
      <c r="M220" s="21">
        <v>516654.148640003</v>
      </c>
      <c r="N220" s="21">
        <v>1249327.566352</v>
      </c>
      <c r="O220" s="21" t="s">
        <v>13</v>
      </c>
      <c r="P220" s="21">
        <v>12950</v>
      </c>
      <c r="Q220" s="21" t="s">
        <v>56</v>
      </c>
      <c r="R220" s="21" t="s">
        <v>63</v>
      </c>
      <c r="S220" s="21">
        <v>0</v>
      </c>
      <c r="T220" s="21" t="s">
        <v>58</v>
      </c>
      <c r="V220" s="21">
        <v>0</v>
      </c>
      <c r="W220" s="21">
        <v>0</v>
      </c>
      <c r="X220" s="21" t="s">
        <v>59</v>
      </c>
      <c r="Z220" s="21">
        <v>0</v>
      </c>
      <c r="AA220" s="21">
        <v>0</v>
      </c>
      <c r="AB220" s="21" t="s">
        <v>60</v>
      </c>
      <c r="AF220" s="21">
        <v>0</v>
      </c>
      <c r="AJ220" s="21">
        <v>0</v>
      </c>
      <c r="AM220" s="21">
        <v>15061.1667709596</v>
      </c>
      <c r="AN220" s="21">
        <v>6.3768966377643101</v>
      </c>
      <c r="AO220" s="21">
        <v>5.3634490956449703</v>
      </c>
      <c r="AP220" s="21">
        <v>9.82498809037134</v>
      </c>
    </row>
    <row r="221" spans="1:42">
      <c r="A221" s="24">
        <v>281</v>
      </c>
      <c r="B221" s="25">
        <v>98</v>
      </c>
      <c r="C221" s="22">
        <v>98</v>
      </c>
      <c r="D221" s="22"/>
      <c r="E221" s="26"/>
      <c r="F221" s="21">
        <v>0</v>
      </c>
      <c r="G221" s="22">
        <v>5.7453077830078998</v>
      </c>
      <c r="H221" s="21">
        <v>5.3580609556880301</v>
      </c>
      <c r="I221" s="21">
        <v>9.1924924528126404</v>
      </c>
      <c r="J221" s="21">
        <v>0</v>
      </c>
      <c r="K221" s="21">
        <v>3.59656267216294</v>
      </c>
      <c r="L221" s="21">
        <v>4.5543518123348203</v>
      </c>
      <c r="M221" s="21">
        <v>516433.42464800098</v>
      </c>
      <c r="N221" s="21">
        <v>1248186.9053519999</v>
      </c>
      <c r="O221" s="21" t="s">
        <v>13</v>
      </c>
      <c r="P221" s="21">
        <v>12960</v>
      </c>
      <c r="Q221" s="21" t="s">
        <v>56</v>
      </c>
      <c r="R221" s="21" t="s">
        <v>63</v>
      </c>
      <c r="S221" s="21">
        <v>0</v>
      </c>
      <c r="T221" s="21" t="s">
        <v>58</v>
      </c>
      <c r="V221" s="21">
        <v>0</v>
      </c>
      <c r="W221" s="21">
        <v>0</v>
      </c>
      <c r="X221" s="21" t="s">
        <v>59</v>
      </c>
      <c r="Z221" s="21">
        <v>0</v>
      </c>
      <c r="AA221" s="21">
        <v>0</v>
      </c>
      <c r="AB221" s="21" t="s">
        <v>60</v>
      </c>
      <c r="AF221" s="21">
        <v>0</v>
      </c>
      <c r="AJ221" s="21">
        <v>0</v>
      </c>
      <c r="AM221" s="21">
        <v>15213.7567214459</v>
      </c>
      <c r="AN221" s="21">
        <v>5.7453077830078998</v>
      </c>
      <c r="AO221" s="21">
        <v>5.3580609556880301</v>
      </c>
      <c r="AP221" s="21">
        <v>9.8311901733773404</v>
      </c>
    </row>
    <row r="222" spans="1:42">
      <c r="A222" s="24">
        <v>282</v>
      </c>
      <c r="B222" s="25"/>
      <c r="C222" s="22"/>
      <c r="D222" s="22"/>
      <c r="E222" s="26"/>
      <c r="F222" s="21">
        <v>0</v>
      </c>
      <c r="G222" s="22">
        <v>5.2714210576106701</v>
      </c>
      <c r="H222" s="21">
        <v>4.8820543766134197</v>
      </c>
      <c r="I222" s="21">
        <v>8.4342736921770793</v>
      </c>
      <c r="J222" s="21">
        <v>0</v>
      </c>
      <c r="K222" s="21">
        <v>3.2999095820642799</v>
      </c>
      <c r="L222" s="21">
        <v>4.1497462201214104</v>
      </c>
      <c r="M222" s="21">
        <v>515723.02912800002</v>
      </c>
      <c r="N222" s="21">
        <v>1247380.381232</v>
      </c>
      <c r="O222" s="21" t="s">
        <v>13</v>
      </c>
      <c r="P222" s="21">
        <v>12970</v>
      </c>
      <c r="Q222" s="21" t="s">
        <v>56</v>
      </c>
      <c r="R222" s="21" t="s">
        <v>57</v>
      </c>
      <c r="S222" s="21">
        <v>0</v>
      </c>
      <c r="T222" s="21" t="s">
        <v>58</v>
      </c>
      <c r="V222" s="21">
        <v>0</v>
      </c>
      <c r="W222" s="21">
        <v>0</v>
      </c>
      <c r="X222" s="21" t="s">
        <v>59</v>
      </c>
      <c r="Z222" s="21">
        <v>0</v>
      </c>
      <c r="AA222" s="21">
        <v>0</v>
      </c>
      <c r="AB222" s="21" t="s">
        <v>60</v>
      </c>
      <c r="AF222" s="21">
        <v>0</v>
      </c>
      <c r="AJ222" s="21">
        <v>0</v>
      </c>
      <c r="AM222" s="21">
        <v>15688.957819899</v>
      </c>
      <c r="AN222" s="21">
        <v>5.2714210576106701</v>
      </c>
      <c r="AO222" s="21">
        <v>4.8820543766134197</v>
      </c>
      <c r="AP222" s="21">
        <v>9.8266733325743605</v>
      </c>
    </row>
    <row r="223" spans="1:42">
      <c r="A223" s="24">
        <v>283</v>
      </c>
      <c r="B223" s="25">
        <v>99</v>
      </c>
      <c r="C223" s="22">
        <v>99</v>
      </c>
      <c r="D223" s="22"/>
      <c r="E223" s="26"/>
      <c r="F223" s="21">
        <v>0</v>
      </c>
      <c r="G223" s="22">
        <v>4.9570516050160602</v>
      </c>
      <c r="H223" s="21">
        <v>4.2584135217016303</v>
      </c>
      <c r="I223" s="21">
        <v>7.9312825680256998</v>
      </c>
      <c r="J223" s="21">
        <v>0</v>
      </c>
      <c r="K223" s="21">
        <v>3.1031143047400498</v>
      </c>
      <c r="L223" s="21">
        <v>3.6196514934463799</v>
      </c>
      <c r="M223" s="21">
        <v>514716.17507200298</v>
      </c>
      <c r="N223" s="21">
        <v>1246574.0509599999</v>
      </c>
      <c r="O223" s="21" t="s">
        <v>13</v>
      </c>
      <c r="P223" s="21">
        <v>13020</v>
      </c>
      <c r="Q223" s="21" t="s">
        <v>56</v>
      </c>
      <c r="R223" s="21" t="s">
        <v>62</v>
      </c>
      <c r="S223" s="21">
        <v>0</v>
      </c>
      <c r="T223" s="21" t="s">
        <v>58</v>
      </c>
      <c r="V223" s="21">
        <v>0</v>
      </c>
      <c r="W223" s="21">
        <v>0</v>
      </c>
      <c r="X223" s="21" t="s">
        <v>59</v>
      </c>
      <c r="Z223" s="21">
        <v>0</v>
      </c>
      <c r="AA223" s="21">
        <v>0</v>
      </c>
      <c r="AB223" s="21" t="s">
        <v>60</v>
      </c>
      <c r="AF223" s="21">
        <v>0</v>
      </c>
      <c r="AJ223" s="21">
        <v>0</v>
      </c>
      <c r="AM223" s="21">
        <v>16673.293297275901</v>
      </c>
      <c r="AN223" s="21">
        <v>4.9570516050160602</v>
      </c>
      <c r="AO223" s="21">
        <v>4.2584135217016303</v>
      </c>
      <c r="AP223" s="21">
        <v>9.7939300246606997</v>
      </c>
    </row>
    <row r="224" spans="1:42">
      <c r="A224" s="24">
        <v>285</v>
      </c>
      <c r="B224" s="25"/>
      <c r="C224" s="27"/>
      <c r="D224" s="22"/>
      <c r="E224" s="26"/>
      <c r="F224" s="21">
        <v>0</v>
      </c>
      <c r="G224" s="22">
        <v>5.1517140443917002</v>
      </c>
      <c r="H224" s="21">
        <v>4.1622384017290397</v>
      </c>
      <c r="I224" s="21">
        <v>8.2427424710267196</v>
      </c>
      <c r="J224" s="21">
        <v>0</v>
      </c>
      <c r="K224" s="21">
        <v>3.2249729917891998</v>
      </c>
      <c r="L224" s="21">
        <v>3.5379026414696799</v>
      </c>
      <c r="M224" s="21">
        <v>513653.02932799899</v>
      </c>
      <c r="N224" s="21">
        <v>1245835.4635119999</v>
      </c>
      <c r="O224" s="21" t="s">
        <v>13</v>
      </c>
      <c r="P224" s="21">
        <v>13050</v>
      </c>
      <c r="Q224" s="21" t="s">
        <v>56</v>
      </c>
      <c r="R224" s="21" t="s">
        <v>57</v>
      </c>
      <c r="S224" s="21">
        <v>0</v>
      </c>
      <c r="T224" s="21" t="s">
        <v>58</v>
      </c>
      <c r="V224" s="21">
        <v>0</v>
      </c>
      <c r="W224" s="21">
        <v>0</v>
      </c>
      <c r="X224" s="21" t="s">
        <v>59</v>
      </c>
      <c r="Z224" s="21">
        <v>0</v>
      </c>
      <c r="AA224" s="21">
        <v>0</v>
      </c>
      <c r="AB224" s="21" t="s">
        <v>60</v>
      </c>
      <c r="AF224" s="21">
        <v>0</v>
      </c>
      <c r="AJ224" s="21">
        <v>0</v>
      </c>
      <c r="AM224" s="21">
        <v>17696.295908205098</v>
      </c>
      <c r="AN224" s="21">
        <v>5.1517140443917002</v>
      </c>
      <c r="AO224" s="21">
        <v>4.1622384017290397</v>
      </c>
      <c r="AP224" s="21">
        <v>9.7455046719748299</v>
      </c>
    </row>
    <row r="225" spans="1:42">
      <c r="A225" s="24">
        <v>286</v>
      </c>
      <c r="B225" s="25">
        <v>100</v>
      </c>
      <c r="C225" s="22">
        <v>100</v>
      </c>
      <c r="D225" s="22"/>
      <c r="E225" s="26"/>
      <c r="F225" s="21">
        <v>0</v>
      </c>
      <c r="G225" s="22">
        <v>5.1731937629497304</v>
      </c>
      <c r="H225" s="21">
        <v>4.0998236805638202</v>
      </c>
      <c r="I225" s="21">
        <v>8.2771100207195705</v>
      </c>
      <c r="J225" s="21">
        <v>0</v>
      </c>
      <c r="K225" s="21">
        <v>3.2384192956065299</v>
      </c>
      <c r="L225" s="21">
        <v>3.4848501284792399</v>
      </c>
      <c r="M225" s="21">
        <v>512481.99651200301</v>
      </c>
      <c r="N225" s="21">
        <v>1245366.027944</v>
      </c>
      <c r="O225" s="21" t="s">
        <v>13</v>
      </c>
      <c r="P225" s="21">
        <v>13130</v>
      </c>
      <c r="Q225" s="21" t="s">
        <v>56</v>
      </c>
      <c r="R225" s="21" t="s">
        <v>67</v>
      </c>
      <c r="S225" s="21">
        <v>0</v>
      </c>
      <c r="T225" s="21" t="s">
        <v>58</v>
      </c>
      <c r="V225" s="21">
        <v>0</v>
      </c>
      <c r="W225" s="21">
        <v>0</v>
      </c>
      <c r="X225" s="21" t="s">
        <v>59</v>
      </c>
      <c r="Z225" s="21">
        <v>0</v>
      </c>
      <c r="AA225" s="21">
        <v>0</v>
      </c>
      <c r="AB225" s="21" t="s">
        <v>60</v>
      </c>
      <c r="AF225" s="21">
        <v>0</v>
      </c>
      <c r="AJ225" s="21">
        <v>0</v>
      </c>
      <c r="AM225" s="21">
        <v>19233.469723711401</v>
      </c>
      <c r="AN225" s="21">
        <v>5.1731937629497304</v>
      </c>
      <c r="AO225" s="21">
        <v>4.0998236805638202</v>
      </c>
      <c r="AP225" s="21">
        <v>9.7118584892305293</v>
      </c>
    </row>
    <row r="226" spans="1:42">
      <c r="A226" s="24">
        <v>287</v>
      </c>
      <c r="B226" s="25"/>
      <c r="C226" s="22"/>
      <c r="D226" s="22"/>
      <c r="E226" s="26"/>
      <c r="F226" s="21">
        <v>0</v>
      </c>
      <c r="G226" s="22">
        <v>5.06958097396579</v>
      </c>
      <c r="H226" s="21">
        <v>4.0579496480325696</v>
      </c>
      <c r="I226" s="21">
        <v>8.1113295583452594</v>
      </c>
      <c r="J226" s="21">
        <v>0</v>
      </c>
      <c r="K226" s="21">
        <v>3.1735576897025801</v>
      </c>
      <c r="L226" s="21">
        <v>3.4492572008276801</v>
      </c>
      <c r="M226" s="21">
        <v>511699.86050400097</v>
      </c>
      <c r="N226" s="21">
        <v>1244389.152432</v>
      </c>
      <c r="O226" s="21" t="s">
        <v>13</v>
      </c>
      <c r="P226" s="21">
        <v>13140</v>
      </c>
      <c r="Q226" s="21" t="s">
        <v>56</v>
      </c>
      <c r="R226" s="21" t="s">
        <v>57</v>
      </c>
      <c r="S226" s="21">
        <v>0</v>
      </c>
      <c r="T226" s="21" t="s">
        <v>58</v>
      </c>
      <c r="V226" s="21">
        <v>0</v>
      </c>
      <c r="W226" s="21">
        <v>0</v>
      </c>
      <c r="X226" s="21" t="s">
        <v>59</v>
      </c>
      <c r="Z226" s="21">
        <v>0</v>
      </c>
      <c r="AA226" s="21">
        <v>0</v>
      </c>
      <c r="AB226" s="21" t="s">
        <v>60</v>
      </c>
      <c r="AF226" s="21">
        <v>0</v>
      </c>
      <c r="AJ226" s="21">
        <v>0</v>
      </c>
      <c r="AM226" s="21">
        <v>20400.3911907076</v>
      </c>
      <c r="AN226" s="21">
        <v>5.06958097396579</v>
      </c>
      <c r="AO226" s="21">
        <v>4.0579496480325696</v>
      </c>
      <c r="AP226" s="21">
        <v>9.6733038096827499</v>
      </c>
    </row>
    <row r="227" spans="1:42">
      <c r="A227" s="24">
        <v>288</v>
      </c>
      <c r="B227" s="25">
        <v>101</v>
      </c>
      <c r="C227" s="22">
        <v>101</v>
      </c>
      <c r="D227" s="22"/>
      <c r="E227" s="26"/>
      <c r="F227" s="21">
        <v>0</v>
      </c>
      <c r="G227" s="22">
        <v>5.09027675136499</v>
      </c>
      <c r="H227" s="21">
        <v>4.0540457070196396</v>
      </c>
      <c r="I227" s="21">
        <v>8.1444428021839901</v>
      </c>
      <c r="J227" s="21">
        <v>0</v>
      </c>
      <c r="K227" s="21">
        <v>3.1865132463544801</v>
      </c>
      <c r="L227" s="21">
        <v>3.4459388509667002</v>
      </c>
      <c r="M227" s="21">
        <v>510213.53276799899</v>
      </c>
      <c r="N227" s="21">
        <v>1244057.5185199999</v>
      </c>
      <c r="O227" s="21" t="s">
        <v>13</v>
      </c>
      <c r="P227" s="21">
        <v>13180</v>
      </c>
      <c r="Q227" s="21" t="s">
        <v>56</v>
      </c>
      <c r="R227" s="21" t="s">
        <v>63</v>
      </c>
      <c r="S227" s="21">
        <v>0</v>
      </c>
      <c r="T227" s="21" t="s">
        <v>58</v>
      </c>
      <c r="V227" s="21">
        <v>0</v>
      </c>
      <c r="W227" s="21">
        <v>0</v>
      </c>
      <c r="X227" s="21" t="s">
        <v>59</v>
      </c>
      <c r="Z227" s="21">
        <v>0</v>
      </c>
      <c r="AA227" s="21">
        <v>0</v>
      </c>
      <c r="AB227" s="21" t="s">
        <v>60</v>
      </c>
      <c r="AF227" s="21">
        <v>0</v>
      </c>
      <c r="AJ227" s="21">
        <v>0</v>
      </c>
      <c r="AM227" s="21">
        <v>25887.4389685305</v>
      </c>
      <c r="AN227" s="21">
        <v>5.09027675136499</v>
      </c>
      <c r="AO227" s="21">
        <v>4.0540457070196396</v>
      </c>
      <c r="AP227" s="21">
        <v>9.6314299934174894</v>
      </c>
    </row>
    <row r="228" spans="1:42">
      <c r="A228" s="24">
        <v>289</v>
      </c>
      <c r="B228" s="25"/>
      <c r="C228" s="27"/>
      <c r="D228" s="22"/>
      <c r="E228" s="26"/>
      <c r="F228" s="21">
        <v>0</v>
      </c>
      <c r="G228" s="22">
        <v>5.1581026040338296</v>
      </c>
      <c r="H228" s="21">
        <v>4.0276791421581599</v>
      </c>
      <c r="I228" s="21">
        <v>8.2529641664541398</v>
      </c>
      <c r="J228" s="21">
        <v>0</v>
      </c>
      <c r="K228" s="21">
        <v>3.22897223012518</v>
      </c>
      <c r="L228" s="21">
        <v>3.4235272708344402</v>
      </c>
      <c r="M228" s="21">
        <v>508808.81635200197</v>
      </c>
      <c r="N228" s="21">
        <v>1243536.3002800001</v>
      </c>
      <c r="O228" s="21" t="s">
        <v>13</v>
      </c>
      <c r="P228" s="21">
        <v>13230</v>
      </c>
      <c r="Q228" s="21" t="s">
        <v>56</v>
      </c>
      <c r="R228" s="21" t="s">
        <v>57</v>
      </c>
      <c r="S228" s="21">
        <v>0</v>
      </c>
      <c r="T228" s="21" t="s">
        <v>58</v>
      </c>
      <c r="V228" s="21">
        <v>0</v>
      </c>
      <c r="W228" s="21">
        <v>0</v>
      </c>
      <c r="X228" s="21" t="s">
        <v>59</v>
      </c>
      <c r="Z228" s="21">
        <v>0</v>
      </c>
      <c r="AA228" s="21">
        <v>0</v>
      </c>
      <c r="AB228" s="21" t="s">
        <v>60</v>
      </c>
      <c r="AF228" s="21">
        <v>0</v>
      </c>
      <c r="AJ228" s="21">
        <v>0</v>
      </c>
      <c r="AM228" s="21">
        <v>23084.389771902199</v>
      </c>
      <c r="AN228" s="21">
        <v>5.1581026040338296</v>
      </c>
      <c r="AO228" s="21">
        <v>4.0276791421581599</v>
      </c>
      <c r="AP228" s="21">
        <v>9.5852956841013999</v>
      </c>
    </row>
    <row r="229" spans="1:42">
      <c r="A229" s="24">
        <v>291</v>
      </c>
      <c r="B229" s="25">
        <v>102</v>
      </c>
      <c r="C229" s="22">
        <v>102</v>
      </c>
      <c r="D229" s="22"/>
      <c r="E229" s="26"/>
      <c r="F229" s="21">
        <v>0</v>
      </c>
      <c r="G229" s="22">
        <v>5.0109434910376596</v>
      </c>
      <c r="H229" s="21">
        <v>3.9424834431936699</v>
      </c>
      <c r="I229" s="21">
        <v>8.0175095856602496</v>
      </c>
      <c r="J229" s="21">
        <v>0</v>
      </c>
      <c r="K229" s="21">
        <v>3.1368506253895698</v>
      </c>
      <c r="L229" s="21">
        <v>3.35111092671462</v>
      </c>
      <c r="M229" s="21">
        <v>507806.72485599999</v>
      </c>
      <c r="N229" s="21">
        <v>1242706.5098079999</v>
      </c>
      <c r="O229" s="21" t="s">
        <v>13</v>
      </c>
      <c r="P229" s="21">
        <v>13250</v>
      </c>
      <c r="Q229" s="21" t="s">
        <v>56</v>
      </c>
      <c r="R229" s="21" t="s">
        <v>62</v>
      </c>
      <c r="S229" s="21">
        <v>0</v>
      </c>
      <c r="T229" s="21" t="s">
        <v>58</v>
      </c>
      <c r="V229" s="21">
        <v>0</v>
      </c>
      <c r="W229" s="21">
        <v>0</v>
      </c>
      <c r="X229" s="21" t="s">
        <v>59</v>
      </c>
      <c r="Z229" s="21">
        <v>0</v>
      </c>
      <c r="AA229" s="21">
        <v>0</v>
      </c>
      <c r="AB229" s="21" t="s">
        <v>60</v>
      </c>
      <c r="AF229" s="21">
        <v>0</v>
      </c>
      <c r="AJ229" s="21">
        <v>0</v>
      </c>
      <c r="AM229" s="21">
        <v>21658.934584090101</v>
      </c>
      <c r="AN229" s="21">
        <v>5.0109434910376596</v>
      </c>
      <c r="AO229" s="21">
        <v>3.9424834431936699</v>
      </c>
      <c r="AP229" s="21">
        <v>9.5474893974691106</v>
      </c>
    </row>
    <row r="230" spans="1:42">
      <c r="A230" s="24">
        <v>292</v>
      </c>
      <c r="B230" s="25"/>
      <c r="C230" s="22"/>
      <c r="D230" s="22"/>
      <c r="E230" s="26"/>
      <c r="F230" s="21">
        <v>0</v>
      </c>
      <c r="G230" s="22">
        <v>5.0964038843232196</v>
      </c>
      <c r="H230" s="21">
        <v>3.9753008941113701</v>
      </c>
      <c r="I230" s="21">
        <v>8.1542462149171602</v>
      </c>
      <c r="J230" s="21">
        <v>0</v>
      </c>
      <c r="K230" s="21">
        <v>3.19034883158634</v>
      </c>
      <c r="L230" s="21">
        <v>3.3790057599946599</v>
      </c>
      <c r="M230" s="21">
        <v>506867.19115999999</v>
      </c>
      <c r="N230" s="21">
        <v>1242016.2046159999</v>
      </c>
      <c r="O230" s="21" t="s">
        <v>13</v>
      </c>
      <c r="P230" s="21">
        <v>13260</v>
      </c>
      <c r="Q230" s="21" t="s">
        <v>56</v>
      </c>
      <c r="R230" s="21" t="s">
        <v>70</v>
      </c>
      <c r="S230" s="21">
        <v>0</v>
      </c>
      <c r="T230" s="21" t="s">
        <v>58</v>
      </c>
      <c r="V230" s="21">
        <v>0</v>
      </c>
      <c r="W230" s="21">
        <v>0</v>
      </c>
      <c r="X230" s="21" t="s">
        <v>59</v>
      </c>
      <c r="Z230" s="21">
        <v>0</v>
      </c>
      <c r="AA230" s="21">
        <v>0</v>
      </c>
      <c r="AB230" s="21" t="s">
        <v>60</v>
      </c>
      <c r="AF230" s="21">
        <v>0</v>
      </c>
      <c r="AJ230" s="21">
        <v>0</v>
      </c>
      <c r="AM230" s="21">
        <v>22030.518399080102</v>
      </c>
      <c r="AN230" s="21">
        <v>5.0964038843232196</v>
      </c>
      <c r="AO230" s="21">
        <v>3.9753008941113701</v>
      </c>
      <c r="AP230" s="21">
        <v>9.5080858657301999</v>
      </c>
    </row>
    <row r="231" spans="1:42">
      <c r="A231" s="24">
        <v>293</v>
      </c>
      <c r="B231" s="25">
        <v>103</v>
      </c>
      <c r="C231" s="22">
        <v>103</v>
      </c>
      <c r="D231" s="22"/>
      <c r="E231" s="26"/>
      <c r="F231" s="21">
        <v>0</v>
      </c>
      <c r="G231" s="22">
        <v>5.2077502676295904</v>
      </c>
      <c r="H231" s="21">
        <v>3.9606895607572499</v>
      </c>
      <c r="I231" s="21">
        <v>8.3324004282073503</v>
      </c>
      <c r="J231" s="21">
        <v>0</v>
      </c>
      <c r="K231" s="21">
        <v>3.26005166753612</v>
      </c>
      <c r="L231" s="21">
        <v>3.3665861266436599</v>
      </c>
      <c r="M231" s="21">
        <v>505295.61524000001</v>
      </c>
      <c r="N231" s="21">
        <v>1241997.6663840001</v>
      </c>
      <c r="O231" s="21" t="s">
        <v>13</v>
      </c>
      <c r="P231" s="21">
        <v>13270</v>
      </c>
      <c r="Q231" s="21" t="s">
        <v>56</v>
      </c>
      <c r="R231" s="21" t="s">
        <v>62</v>
      </c>
      <c r="S231" s="21">
        <v>0</v>
      </c>
      <c r="T231" s="21" t="s">
        <v>58</v>
      </c>
      <c r="V231" s="21">
        <v>0</v>
      </c>
      <c r="W231" s="21">
        <v>0</v>
      </c>
      <c r="X231" s="21" t="s">
        <v>59</v>
      </c>
      <c r="Z231" s="21">
        <v>0</v>
      </c>
      <c r="AA231" s="21">
        <v>0</v>
      </c>
      <c r="AB231" s="21" t="s">
        <v>60</v>
      </c>
      <c r="AF231" s="21">
        <v>0</v>
      </c>
      <c r="AJ231" s="21">
        <v>0</v>
      </c>
      <c r="AM231" s="21">
        <v>22640.431050100098</v>
      </c>
      <c r="AN231" s="21">
        <v>5.2077502676295904</v>
      </c>
      <c r="AO231" s="21">
        <v>3.9606895607572499</v>
      </c>
      <c r="AP231" s="21">
        <v>9.4584062797375097</v>
      </c>
    </row>
    <row r="232" spans="1:42">
      <c r="A232" s="24">
        <v>294</v>
      </c>
      <c r="B232" s="25"/>
      <c r="C232" s="22"/>
      <c r="D232" s="22"/>
      <c r="E232" s="26"/>
      <c r="F232" s="21">
        <v>0</v>
      </c>
      <c r="G232" s="22">
        <v>5.25020036309395</v>
      </c>
      <c r="H232" s="21">
        <v>4.2038006925811802</v>
      </c>
      <c r="I232" s="21">
        <v>8.4003205809503303</v>
      </c>
      <c r="J232" s="21">
        <v>0</v>
      </c>
      <c r="K232" s="21">
        <v>3.2866254272968098</v>
      </c>
      <c r="L232" s="21">
        <v>3.5732305886939999</v>
      </c>
      <c r="M232" s="21">
        <v>503865.98952000198</v>
      </c>
      <c r="N232" s="21">
        <v>1241506.593968</v>
      </c>
      <c r="O232" s="21" t="s">
        <v>13</v>
      </c>
      <c r="P232" s="21">
        <v>13280</v>
      </c>
      <c r="Q232" s="21" t="s">
        <v>56</v>
      </c>
      <c r="R232" s="21" t="s">
        <v>62</v>
      </c>
      <c r="S232" s="21">
        <v>0</v>
      </c>
      <c r="T232" s="21" t="s">
        <v>58</v>
      </c>
      <c r="V232" s="21">
        <v>0</v>
      </c>
      <c r="W232" s="21">
        <v>0</v>
      </c>
      <c r="X232" s="21" t="s">
        <v>59</v>
      </c>
      <c r="Z232" s="21">
        <v>0</v>
      </c>
      <c r="AA232" s="21">
        <v>0</v>
      </c>
      <c r="AB232" s="21" t="s">
        <v>60</v>
      </c>
      <c r="AF232" s="21">
        <v>0</v>
      </c>
      <c r="AJ232" s="21">
        <v>0</v>
      </c>
      <c r="AM232" s="21">
        <v>22911.653392141699</v>
      </c>
      <c r="AN232" s="21">
        <v>5.25020036309395</v>
      </c>
      <c r="AO232" s="21">
        <v>4.2038006925811802</v>
      </c>
      <c r="AP232" s="21">
        <v>9.4203866937698209</v>
      </c>
    </row>
    <row r="233" spans="1:42">
      <c r="A233" s="24">
        <v>296</v>
      </c>
      <c r="B233" s="25">
        <v>104</v>
      </c>
      <c r="C233" s="22">
        <v>104</v>
      </c>
      <c r="D233" s="22"/>
      <c r="E233" s="26"/>
      <c r="F233" s="21">
        <v>0</v>
      </c>
      <c r="G233" s="22">
        <v>5.2217051694949701</v>
      </c>
      <c r="H233" s="21">
        <v>4.8984565397099704</v>
      </c>
      <c r="I233" s="21">
        <v>8.3547282711919593</v>
      </c>
      <c r="J233" s="21">
        <v>0</v>
      </c>
      <c r="K233" s="21">
        <v>3.26878743610385</v>
      </c>
      <c r="L233" s="21">
        <v>4.1636880587534701</v>
      </c>
      <c r="M233" s="21">
        <v>501965.329231999</v>
      </c>
      <c r="N233" s="21">
        <v>1240937.2069600001</v>
      </c>
      <c r="O233" s="21" t="s">
        <v>13</v>
      </c>
      <c r="P233" s="21">
        <v>13490</v>
      </c>
      <c r="Q233" s="21" t="s">
        <v>56</v>
      </c>
      <c r="R233" s="21" t="s">
        <v>63</v>
      </c>
      <c r="S233" s="21">
        <v>0</v>
      </c>
      <c r="T233" s="21" t="s">
        <v>58</v>
      </c>
      <c r="V233" s="21">
        <v>0</v>
      </c>
      <c r="W233" s="21">
        <v>0</v>
      </c>
      <c r="X233" s="21" t="s">
        <v>59</v>
      </c>
      <c r="Z233" s="21">
        <v>0</v>
      </c>
      <c r="AA233" s="21">
        <v>0</v>
      </c>
      <c r="AB233" s="21" t="s">
        <v>60</v>
      </c>
      <c r="AF233" s="21">
        <v>0</v>
      </c>
      <c r="AJ233" s="21">
        <v>0</v>
      </c>
      <c r="AM233" s="21">
        <v>23832.310484378198</v>
      </c>
      <c r="AN233" s="21">
        <v>5.2217051694949701</v>
      </c>
      <c r="AO233" s="21">
        <v>4.8984565397099704</v>
      </c>
      <c r="AP233" s="21">
        <v>9.3594376765876302</v>
      </c>
    </row>
    <row r="234" spans="1:42">
      <c r="A234" s="24">
        <v>297</v>
      </c>
      <c r="B234" s="25"/>
      <c r="C234" s="27"/>
      <c r="D234" s="22"/>
      <c r="E234" s="26"/>
      <c r="F234" s="21">
        <v>0</v>
      </c>
      <c r="G234" s="22">
        <v>5.1497856790310896</v>
      </c>
      <c r="H234" s="21">
        <v>5.7353107505241701</v>
      </c>
      <c r="I234" s="21">
        <v>8.2396570864497392</v>
      </c>
      <c r="J234" s="21">
        <v>0</v>
      </c>
      <c r="K234" s="21">
        <v>3.2237658350734599</v>
      </c>
      <c r="L234" s="21">
        <v>4.8750141379455396</v>
      </c>
      <c r="M234" s="21">
        <v>500542.88966400101</v>
      </c>
      <c r="N234" s="21">
        <v>1239825.6208639999</v>
      </c>
      <c r="O234" s="21" t="s">
        <v>13</v>
      </c>
      <c r="P234" s="21">
        <v>13500</v>
      </c>
      <c r="Q234" s="21" t="s">
        <v>56</v>
      </c>
      <c r="R234" s="21" t="s">
        <v>68</v>
      </c>
      <c r="S234" s="21">
        <v>0</v>
      </c>
      <c r="T234" s="21" t="s">
        <v>58</v>
      </c>
      <c r="V234" s="21">
        <v>0</v>
      </c>
      <c r="W234" s="21">
        <v>0</v>
      </c>
      <c r="X234" s="21" t="s">
        <v>59</v>
      </c>
      <c r="Z234" s="21">
        <v>0</v>
      </c>
      <c r="AA234" s="21">
        <v>0</v>
      </c>
      <c r="AB234" s="21" t="s">
        <v>60</v>
      </c>
      <c r="AF234" s="21">
        <v>0</v>
      </c>
      <c r="AJ234" s="21">
        <v>0</v>
      </c>
      <c r="AM234" s="21">
        <v>16514.302891655501</v>
      </c>
      <c r="AN234" s="21">
        <v>5.1497856790310896</v>
      </c>
      <c r="AO234" s="21">
        <v>5.7353107505241701</v>
      </c>
      <c r="AP234" s="21">
        <v>9.3062360176436201</v>
      </c>
    </row>
    <row r="235" spans="1:42">
      <c r="A235" s="24">
        <v>298</v>
      </c>
      <c r="B235" s="25"/>
      <c r="C235" s="22"/>
      <c r="D235" s="22"/>
      <c r="E235" s="26"/>
      <c r="F235" s="21">
        <v>0</v>
      </c>
      <c r="G235" s="22">
        <v>6.5712335141099798</v>
      </c>
      <c r="H235" s="21">
        <v>4.5326174525168597</v>
      </c>
      <c r="I235" s="21">
        <v>10.5139736225759</v>
      </c>
      <c r="J235" s="21">
        <v>0</v>
      </c>
      <c r="K235" s="21">
        <v>4.1135921798328496</v>
      </c>
      <c r="L235" s="21">
        <v>3.8527248346393299</v>
      </c>
      <c r="M235" s="21">
        <v>502004.37369600299</v>
      </c>
      <c r="N235" s="21">
        <v>1235859.71612</v>
      </c>
      <c r="O235" s="21" t="s">
        <v>13</v>
      </c>
      <c r="P235" s="21">
        <v>13510</v>
      </c>
      <c r="Q235" s="21" t="s">
        <v>56</v>
      </c>
      <c r="R235" s="21" t="s">
        <v>127</v>
      </c>
      <c r="S235" s="21">
        <v>0</v>
      </c>
      <c r="T235" s="21" t="s">
        <v>58</v>
      </c>
      <c r="V235" s="21">
        <v>0</v>
      </c>
      <c r="W235" s="21">
        <v>0</v>
      </c>
      <c r="X235" s="21" t="s">
        <v>59</v>
      </c>
      <c r="Z235" s="21">
        <v>0</v>
      </c>
      <c r="AA235" s="21">
        <v>0</v>
      </c>
      <c r="AB235" s="21" t="s">
        <v>60</v>
      </c>
      <c r="AF235" s="21">
        <v>0</v>
      </c>
      <c r="AJ235" s="21">
        <v>0</v>
      </c>
      <c r="AM235" s="21">
        <v>1558.03829890989</v>
      </c>
      <c r="AN235" s="21">
        <v>6.5712335141099798</v>
      </c>
      <c r="AO235" s="21">
        <v>4.5326174525168597</v>
      </c>
      <c r="AP235" s="21">
        <v>9.3397001392873307</v>
      </c>
    </row>
    <row r="236" spans="1:42">
      <c r="A236" s="24">
        <v>299</v>
      </c>
      <c r="B236" s="25">
        <v>106</v>
      </c>
      <c r="C236" s="22">
        <v>106</v>
      </c>
      <c r="D236" s="22"/>
      <c r="E236" s="26"/>
      <c r="F236" s="21">
        <v>0</v>
      </c>
      <c r="G236" s="22">
        <v>6.7284545260057298</v>
      </c>
      <c r="H236" s="21">
        <v>4.5314554734841304</v>
      </c>
      <c r="I236" s="21">
        <v>10.765527241609099</v>
      </c>
      <c r="J236" s="21">
        <v>0</v>
      </c>
      <c r="K236" s="21">
        <v>4.2120125332795899</v>
      </c>
      <c r="L236" s="21">
        <v>3.85173715246151</v>
      </c>
      <c r="M236" s="21">
        <v>501893.037704002</v>
      </c>
      <c r="N236" s="21">
        <v>1234176.3207360001</v>
      </c>
      <c r="O236" s="21" t="s">
        <v>13</v>
      </c>
      <c r="P236" s="21">
        <v>13520</v>
      </c>
      <c r="Q236" s="21" t="s">
        <v>56</v>
      </c>
      <c r="R236" s="21" t="s">
        <v>62</v>
      </c>
      <c r="S236" s="21">
        <v>0</v>
      </c>
      <c r="T236" s="21" t="s">
        <v>58</v>
      </c>
      <c r="V236" s="21">
        <v>0</v>
      </c>
      <c r="W236" s="21">
        <v>0</v>
      </c>
      <c r="X236" s="21" t="s">
        <v>59</v>
      </c>
      <c r="Z236" s="21">
        <v>0</v>
      </c>
      <c r="AA236" s="21">
        <v>0</v>
      </c>
      <c r="AB236" s="21" t="s">
        <v>60</v>
      </c>
      <c r="AF236" s="21">
        <v>0</v>
      </c>
      <c r="AJ236" s="21">
        <v>0</v>
      </c>
      <c r="AM236" s="21">
        <v>13183.3254698603</v>
      </c>
      <c r="AN236" s="21">
        <v>6.7284545260057298</v>
      </c>
      <c r="AO236" s="21">
        <v>4.5314554734841304</v>
      </c>
      <c r="AP236" s="21">
        <v>9.31714580510247</v>
      </c>
    </row>
    <row r="237" spans="1:42">
      <c r="A237" s="24">
        <v>300</v>
      </c>
      <c r="B237" s="25"/>
      <c r="C237" s="22"/>
      <c r="D237" s="22"/>
      <c r="E237" s="26"/>
      <c r="F237" s="21">
        <v>0</v>
      </c>
      <c r="G237" s="22">
        <v>6.0486549042972104</v>
      </c>
      <c r="H237" s="21">
        <v>4.4677668487379103</v>
      </c>
      <c r="I237" s="21">
        <v>9.6778478468755402</v>
      </c>
      <c r="J237" s="21">
        <v>0</v>
      </c>
      <c r="K237" s="21">
        <v>3.78645797009005</v>
      </c>
      <c r="L237" s="21">
        <v>3.79760182142723</v>
      </c>
      <c r="M237" s="21">
        <v>501767.83715199999</v>
      </c>
      <c r="N237" s="21">
        <v>1232346.179464</v>
      </c>
      <c r="O237" s="21" t="s">
        <v>13</v>
      </c>
      <c r="P237" s="21">
        <v>13530</v>
      </c>
      <c r="Q237" s="21" t="s">
        <v>56</v>
      </c>
      <c r="R237" s="21" t="s">
        <v>57</v>
      </c>
      <c r="S237" s="21">
        <v>0</v>
      </c>
      <c r="T237" s="21" t="s">
        <v>58</v>
      </c>
      <c r="V237" s="21">
        <v>0</v>
      </c>
      <c r="W237" s="21">
        <v>0</v>
      </c>
      <c r="X237" s="21" t="s">
        <v>59</v>
      </c>
      <c r="Z237" s="21">
        <v>0</v>
      </c>
      <c r="AA237" s="21">
        <v>0</v>
      </c>
      <c r="AB237" s="21" t="s">
        <v>60</v>
      </c>
      <c r="AF237" s="21">
        <v>0</v>
      </c>
      <c r="AJ237" s="21">
        <v>0</v>
      </c>
      <c r="AM237" s="21">
        <v>17418.829226862501</v>
      </c>
      <c r="AN237" s="21">
        <v>6.0486549042972104</v>
      </c>
      <c r="AO237" s="21">
        <v>4.4677668487379103</v>
      </c>
      <c r="AP237" s="21">
        <v>9.2891022401102106</v>
      </c>
    </row>
    <row r="238" spans="1:42">
      <c r="A238" s="24">
        <v>301</v>
      </c>
      <c r="B238" s="25">
        <v>107</v>
      </c>
      <c r="C238" s="22">
        <v>107</v>
      </c>
      <c r="D238" s="22"/>
      <c r="E238" s="26"/>
      <c r="F238" s="21">
        <v>0</v>
      </c>
      <c r="G238" s="22">
        <v>4.7162927279942197</v>
      </c>
      <c r="H238" s="21">
        <v>4.8339667619346196</v>
      </c>
      <c r="I238" s="21">
        <v>7.5460683647907496</v>
      </c>
      <c r="J238" s="21">
        <v>0</v>
      </c>
      <c r="K238" s="21">
        <v>2.9523992477243799</v>
      </c>
      <c r="L238" s="21">
        <v>4.1088717476444199</v>
      </c>
      <c r="M238" s="21">
        <v>500717.35843999998</v>
      </c>
      <c r="N238" s="21">
        <v>1231777.4323839999</v>
      </c>
      <c r="O238" s="21" t="s">
        <v>13</v>
      </c>
      <c r="P238" s="21">
        <v>13590</v>
      </c>
      <c r="Q238" s="21" t="s">
        <v>56</v>
      </c>
      <c r="R238" s="21" t="s">
        <v>63</v>
      </c>
      <c r="S238" s="21">
        <v>0</v>
      </c>
      <c r="T238" s="21" t="s">
        <v>58</v>
      </c>
      <c r="V238" s="21">
        <v>0</v>
      </c>
      <c r="W238" s="21">
        <v>0</v>
      </c>
      <c r="X238" s="21" t="s">
        <v>59</v>
      </c>
      <c r="Z238" s="21">
        <v>0</v>
      </c>
      <c r="AA238" s="21">
        <v>0</v>
      </c>
      <c r="AB238" s="21" t="s">
        <v>60</v>
      </c>
      <c r="AF238" s="21">
        <v>0</v>
      </c>
      <c r="AJ238" s="21">
        <v>0</v>
      </c>
      <c r="AM238" s="21">
        <v>23037.3617293555</v>
      </c>
      <c r="AN238" s="21">
        <v>4.7162927279942197</v>
      </c>
      <c r="AO238" s="21">
        <v>4.8339667619346196</v>
      </c>
      <c r="AP238" s="21">
        <v>9.24863231332567</v>
      </c>
    </row>
    <row r="239" spans="1:42">
      <c r="A239" s="24">
        <v>302</v>
      </c>
      <c r="B239" s="25">
        <v>108</v>
      </c>
      <c r="C239" s="27">
        <v>108</v>
      </c>
      <c r="D239" s="22"/>
      <c r="E239" s="26"/>
      <c r="F239" s="21">
        <v>0</v>
      </c>
      <c r="G239" s="22">
        <v>5.0994715860856603</v>
      </c>
      <c r="H239" s="21">
        <v>3.8332071862094099</v>
      </c>
      <c r="I239" s="21">
        <v>8.1591545377370505</v>
      </c>
      <c r="J239" s="21">
        <v>0</v>
      </c>
      <c r="K239" s="21">
        <v>3.1922692128896202</v>
      </c>
      <c r="L239" s="21">
        <v>3.258226108278</v>
      </c>
      <c r="M239" s="21">
        <v>498714.99716000201</v>
      </c>
      <c r="N239" s="21">
        <v>1230892.3053600001</v>
      </c>
      <c r="O239" s="21" t="s">
        <v>13</v>
      </c>
      <c r="P239" s="21">
        <v>13600</v>
      </c>
      <c r="Q239" s="21" t="s">
        <v>56</v>
      </c>
      <c r="R239" s="21" t="s">
        <v>67</v>
      </c>
      <c r="S239" s="21">
        <v>0</v>
      </c>
      <c r="T239" s="21" t="s">
        <v>58</v>
      </c>
      <c r="V239" s="21">
        <v>0</v>
      </c>
      <c r="W239" s="21">
        <v>0</v>
      </c>
      <c r="X239" s="21" t="s">
        <v>59</v>
      </c>
      <c r="Z239" s="21">
        <v>0</v>
      </c>
      <c r="AA239" s="21">
        <v>0</v>
      </c>
      <c r="AB239" s="21" t="s">
        <v>60</v>
      </c>
      <c r="AF239" s="21">
        <v>0</v>
      </c>
      <c r="AJ239" s="21">
        <v>0</v>
      </c>
      <c r="AM239" s="21">
        <v>15689.347406983299</v>
      </c>
      <c r="AN239" s="21">
        <v>5.0994715860856603</v>
      </c>
      <c r="AO239" s="21">
        <v>3.8332071862094099</v>
      </c>
      <c r="AP239" s="21">
        <v>9.1868058802878192</v>
      </c>
    </row>
    <row r="240" spans="1:42">
      <c r="A240" s="24">
        <v>303</v>
      </c>
      <c r="B240" s="25"/>
      <c r="C240" s="22"/>
      <c r="D240" s="22"/>
      <c r="E240" s="26"/>
      <c r="F240" s="21">
        <v>0</v>
      </c>
      <c r="G240" s="22">
        <v>4.6719957461838799</v>
      </c>
      <c r="H240" s="21">
        <v>3.4724556901296499</v>
      </c>
      <c r="I240" s="21">
        <v>7.47519319389421</v>
      </c>
      <c r="J240" s="21">
        <v>0</v>
      </c>
      <c r="K240" s="21">
        <v>2.9246693371111099</v>
      </c>
      <c r="L240" s="21">
        <v>2.9515873366102001</v>
      </c>
      <c r="M240" s="21">
        <v>499431.22189599997</v>
      </c>
      <c r="N240" s="21">
        <v>1228156.5259120001</v>
      </c>
      <c r="O240" s="21" t="s">
        <v>13</v>
      </c>
      <c r="P240" s="21">
        <v>13610</v>
      </c>
      <c r="Q240" s="21" t="s">
        <v>56</v>
      </c>
      <c r="R240" s="21" t="s">
        <v>61</v>
      </c>
      <c r="S240" s="21">
        <v>0</v>
      </c>
      <c r="T240" s="21" t="s">
        <v>58</v>
      </c>
      <c r="V240" s="21">
        <v>0</v>
      </c>
      <c r="W240" s="21">
        <v>0</v>
      </c>
      <c r="X240" s="21" t="s">
        <v>59</v>
      </c>
      <c r="Z240" s="21">
        <v>0</v>
      </c>
      <c r="AA240" s="21">
        <v>0</v>
      </c>
      <c r="AB240" s="21" t="s">
        <v>60</v>
      </c>
      <c r="AF240" s="21">
        <v>0</v>
      </c>
      <c r="AJ240" s="21">
        <v>0</v>
      </c>
      <c r="AM240" s="21">
        <v>11721.5088154111</v>
      </c>
      <c r="AN240" s="21">
        <v>4.6719957461838799</v>
      </c>
      <c r="AO240" s="21">
        <v>3.4724556901296499</v>
      </c>
      <c r="AP240" s="21">
        <v>9.1679643560034592</v>
      </c>
    </row>
    <row r="241" spans="1:42">
      <c r="A241" s="24">
        <v>304</v>
      </c>
      <c r="B241" s="25">
        <v>109</v>
      </c>
      <c r="C241" s="22">
        <v>109</v>
      </c>
      <c r="D241" s="22"/>
      <c r="E241" s="26"/>
      <c r="F241" s="21">
        <v>0</v>
      </c>
      <c r="G241" s="22">
        <v>7.2395341086729497</v>
      </c>
      <c r="H241" s="21">
        <v>5.1057572459907501</v>
      </c>
      <c r="I241" s="21">
        <v>11.583254573876699</v>
      </c>
      <c r="J241" s="21">
        <v>0</v>
      </c>
      <c r="K241" s="21">
        <v>4.5319483520292598</v>
      </c>
      <c r="L241" s="21">
        <v>4.33989365909214</v>
      </c>
      <c r="M241" s="21">
        <v>495858.77151999902</v>
      </c>
      <c r="N241" s="21">
        <v>1230582.2587679999</v>
      </c>
      <c r="O241" s="21" t="s">
        <v>13</v>
      </c>
      <c r="P241" s="21">
        <v>13620</v>
      </c>
      <c r="Q241" s="21" t="s">
        <v>56</v>
      </c>
      <c r="R241" s="21" t="s">
        <v>63</v>
      </c>
      <c r="S241" s="21">
        <v>0</v>
      </c>
      <c r="T241" s="21" t="s">
        <v>58</v>
      </c>
      <c r="V241" s="21">
        <v>0</v>
      </c>
      <c r="W241" s="21">
        <v>0</v>
      </c>
      <c r="X241" s="21" t="s">
        <v>59</v>
      </c>
      <c r="Z241" s="21">
        <v>0</v>
      </c>
      <c r="AA241" s="21">
        <v>0</v>
      </c>
      <c r="AB241" s="21" t="s">
        <v>60</v>
      </c>
      <c r="AF241" s="21">
        <v>0</v>
      </c>
      <c r="AJ241" s="21">
        <v>0</v>
      </c>
      <c r="AM241" s="21">
        <v>12561.5727424079</v>
      </c>
      <c r="AN241" s="21">
        <v>7.2395341086729497</v>
      </c>
      <c r="AO241" s="21">
        <v>5.1057572459907501</v>
      </c>
      <c r="AP241" s="21">
        <v>9.0488143067762898</v>
      </c>
    </row>
    <row r="242" spans="1:42">
      <c r="A242" s="24">
        <v>305</v>
      </c>
      <c r="B242" s="25"/>
      <c r="C242" s="22"/>
      <c r="D242" s="22"/>
      <c r="E242" s="26"/>
      <c r="F242" s="21">
        <v>0</v>
      </c>
      <c r="G242" s="22">
        <v>6.3801213613204801</v>
      </c>
      <c r="H242" s="21">
        <v>4.9177511340634199</v>
      </c>
      <c r="I242" s="21">
        <v>10.2081941781127</v>
      </c>
      <c r="J242" s="21">
        <v>0</v>
      </c>
      <c r="K242" s="21">
        <v>3.9939559721866198</v>
      </c>
      <c r="L242" s="21">
        <v>4.1800884639539104</v>
      </c>
      <c r="M242" s="21">
        <v>495950.40127200203</v>
      </c>
      <c r="N242" s="21">
        <v>1226982.1212559999</v>
      </c>
      <c r="O242" s="21" t="s">
        <v>13</v>
      </c>
      <c r="P242" s="21">
        <v>13630</v>
      </c>
      <c r="Q242" s="21" t="s">
        <v>56</v>
      </c>
      <c r="R242" s="21" t="s">
        <v>62</v>
      </c>
      <c r="S242" s="21">
        <v>0</v>
      </c>
      <c r="T242" s="21" t="s">
        <v>58</v>
      </c>
      <c r="V242" s="21">
        <v>0</v>
      </c>
      <c r="W242" s="21">
        <v>0</v>
      </c>
      <c r="X242" s="21" t="s">
        <v>59</v>
      </c>
      <c r="Z242" s="21">
        <v>0</v>
      </c>
      <c r="AA242" s="21">
        <v>0</v>
      </c>
      <c r="AB242" s="21" t="s">
        <v>60</v>
      </c>
      <c r="AF242" s="21">
        <v>0</v>
      </c>
      <c r="AJ242" s="21">
        <v>0</v>
      </c>
      <c r="AM242" s="21">
        <v>8881.3214209241996</v>
      </c>
      <c r="AN242" s="21">
        <v>6.3801213613204801</v>
      </c>
      <c r="AO242" s="21">
        <v>4.9177511340634199</v>
      </c>
      <c r="AP242" s="21">
        <v>8.9691843950561303</v>
      </c>
    </row>
    <row r="243" spans="1:42">
      <c r="A243" s="24">
        <v>306</v>
      </c>
      <c r="B243" s="25">
        <v>110</v>
      </c>
      <c r="C243" s="27">
        <v>110</v>
      </c>
      <c r="D243" s="22"/>
      <c r="E243" s="26"/>
      <c r="F243" s="21">
        <v>0</v>
      </c>
      <c r="G243" s="22">
        <v>6.7157448553865997</v>
      </c>
      <c r="H243" s="21">
        <v>4.9970390119354597</v>
      </c>
      <c r="I243" s="21">
        <v>10.745191768618501</v>
      </c>
      <c r="J243" s="21">
        <v>0</v>
      </c>
      <c r="K243" s="21">
        <v>4.2040562794720104</v>
      </c>
      <c r="L243" s="21">
        <v>4.2474831601451397</v>
      </c>
      <c r="M243" s="21">
        <v>493112.04080799897</v>
      </c>
      <c r="N243" s="21">
        <v>1228306.5921440001</v>
      </c>
      <c r="O243" s="21" t="s">
        <v>13</v>
      </c>
      <c r="P243" s="21">
        <v>13650</v>
      </c>
      <c r="Q243" s="21" t="s">
        <v>56</v>
      </c>
      <c r="R243" s="21" t="s">
        <v>67</v>
      </c>
      <c r="S243" s="21">
        <v>0</v>
      </c>
      <c r="T243" s="21" t="s">
        <v>58</v>
      </c>
      <c r="V243" s="21">
        <v>0</v>
      </c>
      <c r="W243" s="21">
        <v>0</v>
      </c>
      <c r="X243" s="21" t="s">
        <v>59</v>
      </c>
      <c r="Z243" s="21">
        <v>0</v>
      </c>
      <c r="AA243" s="21">
        <v>0</v>
      </c>
      <c r="AB243" s="21" t="s">
        <v>60</v>
      </c>
      <c r="AF243" s="21">
        <v>0</v>
      </c>
      <c r="AJ243" s="21">
        <v>0</v>
      </c>
      <c r="AM243" s="21">
        <v>10254.062672454</v>
      </c>
      <c r="AN243" s="21">
        <v>6.7157448553865997</v>
      </c>
      <c r="AO243" s="21">
        <v>4.9970390119354597</v>
      </c>
      <c r="AP243" s="21">
        <v>8.9238312859852904</v>
      </c>
    </row>
    <row r="244" spans="1:42">
      <c r="A244" s="24">
        <v>307</v>
      </c>
      <c r="B244" s="25"/>
      <c r="C244" s="22"/>
      <c r="D244" s="22"/>
      <c r="E244" s="26"/>
      <c r="F244" s="21">
        <v>0</v>
      </c>
      <c r="G244" s="22">
        <v>4.8902736682946903</v>
      </c>
      <c r="H244" s="21">
        <v>4.4603785389347896</v>
      </c>
      <c r="I244" s="21">
        <v>7.8244378692714998</v>
      </c>
      <c r="J244" s="21">
        <v>0</v>
      </c>
      <c r="K244" s="21">
        <v>3.0613113163524699</v>
      </c>
      <c r="L244" s="21">
        <v>3.7913217580945702</v>
      </c>
      <c r="M244" s="21">
        <v>491842.18749600201</v>
      </c>
      <c r="N244" s="21">
        <v>1226776.494776</v>
      </c>
      <c r="O244" s="21" t="s">
        <v>13</v>
      </c>
      <c r="P244" s="21">
        <v>13660</v>
      </c>
      <c r="Q244" s="21" t="s">
        <v>56</v>
      </c>
      <c r="R244" s="21" t="s">
        <v>67</v>
      </c>
      <c r="S244" s="21">
        <v>0</v>
      </c>
      <c r="T244" s="21" t="s">
        <v>58</v>
      </c>
      <c r="V244" s="21">
        <v>0</v>
      </c>
      <c r="W244" s="21">
        <v>0</v>
      </c>
      <c r="X244" s="21" t="s">
        <v>59</v>
      </c>
      <c r="Z244" s="21">
        <v>0</v>
      </c>
      <c r="AA244" s="21">
        <v>0</v>
      </c>
      <c r="AB244" s="21" t="s">
        <v>60</v>
      </c>
      <c r="AF244" s="21">
        <v>0</v>
      </c>
      <c r="AJ244" s="21">
        <v>0</v>
      </c>
      <c r="AM244" s="21">
        <v>13554.6529939143</v>
      </c>
      <c r="AN244" s="21">
        <v>4.8902736682946903</v>
      </c>
      <c r="AO244" s="21">
        <v>4.4603785389347896</v>
      </c>
      <c r="AP244" s="21">
        <v>8.8822979952201493</v>
      </c>
    </row>
    <row r="245" spans="1:42">
      <c r="A245" s="24">
        <v>308</v>
      </c>
      <c r="B245" s="25"/>
      <c r="C245" s="22"/>
      <c r="D245" s="22"/>
      <c r="E245" s="26"/>
      <c r="F245" s="21">
        <v>0</v>
      </c>
      <c r="G245" s="22">
        <v>4.9870215404493896</v>
      </c>
      <c r="H245" s="21">
        <v>4.6086203323673303</v>
      </c>
      <c r="I245" s="21">
        <v>7.9792344647190303</v>
      </c>
      <c r="J245" s="21">
        <v>0</v>
      </c>
      <c r="K245" s="21">
        <v>3.1218754843213201</v>
      </c>
      <c r="L245" s="21">
        <v>3.9173272825122298</v>
      </c>
      <c r="M245" s="21">
        <v>489983.05004000198</v>
      </c>
      <c r="N245" s="21">
        <v>1225936.5828799999</v>
      </c>
      <c r="O245" s="21" t="s">
        <v>13</v>
      </c>
      <c r="P245" s="21">
        <v>13680</v>
      </c>
      <c r="Q245" s="21" t="s">
        <v>56</v>
      </c>
      <c r="R245" s="21" t="s">
        <v>68</v>
      </c>
      <c r="S245" s="21">
        <v>0</v>
      </c>
      <c r="T245" s="21" t="s">
        <v>58</v>
      </c>
      <c r="V245" s="21">
        <v>0</v>
      </c>
      <c r="W245" s="21">
        <v>0</v>
      </c>
      <c r="X245" s="21" t="s">
        <v>59</v>
      </c>
      <c r="Z245" s="21">
        <v>0</v>
      </c>
      <c r="AA245" s="21">
        <v>0</v>
      </c>
      <c r="AB245" s="21" t="s">
        <v>60</v>
      </c>
      <c r="AF245" s="21">
        <v>0</v>
      </c>
      <c r="AJ245" s="21">
        <v>0</v>
      </c>
      <c r="AM245" s="21">
        <v>14592.7275717335</v>
      </c>
      <c r="AN245" s="21">
        <v>4.9870215404493896</v>
      </c>
      <c r="AO245" s="21">
        <v>4.6086203323673303</v>
      </c>
      <c r="AP245" s="21">
        <v>8.82286430763304</v>
      </c>
    </row>
    <row r="246" spans="1:42">
      <c r="A246" s="24">
        <v>309</v>
      </c>
      <c r="B246" s="25">
        <v>111</v>
      </c>
      <c r="C246" s="27">
        <v>111</v>
      </c>
      <c r="D246" s="22"/>
      <c r="E246" s="26"/>
      <c r="F246" s="21">
        <v>0</v>
      </c>
      <c r="G246" s="22">
        <v>4.4996790966218301</v>
      </c>
      <c r="H246" s="21">
        <v>4.9001031702612803</v>
      </c>
      <c r="I246" s="21">
        <v>7.19948655459494</v>
      </c>
      <c r="J246" s="21">
        <v>0</v>
      </c>
      <c r="K246" s="21">
        <v>2.8167991144852702</v>
      </c>
      <c r="L246" s="21">
        <v>4.1650876947220903</v>
      </c>
      <c r="M246" s="21">
        <v>489140.94513600302</v>
      </c>
      <c r="N246" s="21">
        <v>1224424.5097680001</v>
      </c>
      <c r="O246" s="21" t="s">
        <v>13</v>
      </c>
      <c r="P246" s="21">
        <v>13690</v>
      </c>
      <c r="Q246" s="21" t="s">
        <v>56</v>
      </c>
      <c r="R246" s="21" t="s">
        <v>67</v>
      </c>
      <c r="S246" s="21">
        <v>0</v>
      </c>
      <c r="T246" s="21" t="s">
        <v>58</v>
      </c>
      <c r="V246" s="21">
        <v>0</v>
      </c>
      <c r="W246" s="21">
        <v>0</v>
      </c>
      <c r="X246" s="21" t="s">
        <v>59</v>
      </c>
      <c r="Z246" s="21">
        <v>0</v>
      </c>
      <c r="AA246" s="21">
        <v>0</v>
      </c>
      <c r="AB246" s="21" t="s">
        <v>60</v>
      </c>
      <c r="AF246" s="21">
        <v>0</v>
      </c>
      <c r="AJ246" s="21">
        <v>0</v>
      </c>
      <c r="AM246" s="21">
        <v>12811.7793223222</v>
      </c>
      <c r="AN246" s="21">
        <v>4.4996790966218301</v>
      </c>
      <c r="AO246" s="21">
        <v>4.9001031702612803</v>
      </c>
      <c r="AP246" s="21">
        <v>8.79788238068444</v>
      </c>
    </row>
    <row r="247" spans="1:42">
      <c r="A247" s="24">
        <v>310</v>
      </c>
      <c r="B247" s="25"/>
      <c r="C247" s="22"/>
      <c r="D247" s="22"/>
      <c r="E247" s="26"/>
      <c r="F247" s="21">
        <v>0</v>
      </c>
      <c r="G247" s="22">
        <v>4.9365814091779896</v>
      </c>
      <c r="H247" s="21">
        <v>4.4334538747293797</v>
      </c>
      <c r="I247" s="21">
        <v>7.8985302546847898</v>
      </c>
      <c r="J247" s="21">
        <v>0</v>
      </c>
      <c r="K247" s="21">
        <v>3.0902999621454201</v>
      </c>
      <c r="L247" s="21">
        <v>3.7684357935199699</v>
      </c>
      <c r="M247" s="21">
        <v>489753.04725599999</v>
      </c>
      <c r="N247" s="21">
        <v>1222606.85152</v>
      </c>
      <c r="O247" s="21" t="s">
        <v>13</v>
      </c>
      <c r="P247" s="21">
        <v>13700</v>
      </c>
      <c r="Q247" s="21" t="s">
        <v>56</v>
      </c>
      <c r="R247" s="21" t="s">
        <v>61</v>
      </c>
      <c r="S247" s="21">
        <v>0</v>
      </c>
      <c r="T247" s="21" t="s">
        <v>58</v>
      </c>
      <c r="V247" s="21">
        <v>0</v>
      </c>
      <c r="W247" s="21">
        <v>0</v>
      </c>
      <c r="X247" s="21" t="s">
        <v>59</v>
      </c>
      <c r="Z247" s="21">
        <v>0</v>
      </c>
      <c r="AA247" s="21">
        <v>0</v>
      </c>
      <c r="AB247" s="21" t="s">
        <v>60</v>
      </c>
      <c r="AF247" s="21">
        <v>0</v>
      </c>
      <c r="AJ247" s="21">
        <v>0</v>
      </c>
      <c r="AM247" s="21">
        <v>12905.608027417</v>
      </c>
      <c r="AN247" s="21">
        <v>4.9365814091779896</v>
      </c>
      <c r="AO247" s="21">
        <v>4.4334538747293797</v>
      </c>
      <c r="AP247" s="21">
        <v>8.7857409287889201</v>
      </c>
    </row>
    <row r="248" spans="1:42">
      <c r="A248" s="24">
        <v>311</v>
      </c>
      <c r="B248" s="25">
        <v>112</v>
      </c>
      <c r="C248" s="22">
        <v>112</v>
      </c>
      <c r="D248" s="22"/>
      <c r="E248" s="26"/>
      <c r="F248" s="21">
        <v>0</v>
      </c>
      <c r="G248" s="22">
        <v>5.5552423058898297</v>
      </c>
      <c r="H248" s="21">
        <v>5.7337529187601204</v>
      </c>
      <c r="I248" s="21">
        <v>8.8883876894237392</v>
      </c>
      <c r="J248" s="21">
        <v>0</v>
      </c>
      <c r="K248" s="21">
        <v>3.4775816834870299</v>
      </c>
      <c r="L248" s="21">
        <v>4.8736899809461001</v>
      </c>
      <c r="M248" s="21">
        <v>488029.81528799899</v>
      </c>
      <c r="N248" s="21">
        <v>1221967.605432</v>
      </c>
      <c r="O248" s="21" t="s">
        <v>13</v>
      </c>
      <c r="P248" s="21">
        <v>13710</v>
      </c>
      <c r="Q248" s="21" t="s">
        <v>56</v>
      </c>
      <c r="R248" s="21" t="s">
        <v>67</v>
      </c>
      <c r="S248" s="21">
        <v>0</v>
      </c>
      <c r="T248" s="21" t="s">
        <v>58</v>
      </c>
      <c r="V248" s="21">
        <v>0</v>
      </c>
      <c r="W248" s="21">
        <v>0</v>
      </c>
      <c r="X248" s="21" t="s">
        <v>59</v>
      </c>
      <c r="Z248" s="21">
        <v>0</v>
      </c>
      <c r="AA248" s="21">
        <v>0</v>
      </c>
      <c r="AB248" s="21" t="s">
        <v>60</v>
      </c>
      <c r="AF248" s="21">
        <v>0</v>
      </c>
      <c r="AJ248" s="21">
        <v>0</v>
      </c>
      <c r="AM248" s="21">
        <v>13785.959670787201</v>
      </c>
      <c r="AN248" s="21">
        <v>5.5552423058898297</v>
      </c>
      <c r="AO248" s="21">
        <v>5.7337529187601204</v>
      </c>
      <c r="AP248" s="21">
        <v>8.7141782595240702</v>
      </c>
    </row>
    <row r="249" spans="1:42">
      <c r="A249" s="24">
        <v>312</v>
      </c>
      <c r="B249" s="25"/>
      <c r="C249" s="22"/>
      <c r="D249" s="22"/>
      <c r="E249" s="26"/>
      <c r="F249" s="21">
        <v>0</v>
      </c>
      <c r="G249" s="22">
        <v>5.2191489950000403</v>
      </c>
      <c r="H249" s="21">
        <v>5.1262546139139804</v>
      </c>
      <c r="I249" s="21">
        <v>8.3506383920000697</v>
      </c>
      <c r="J249" s="21">
        <v>0</v>
      </c>
      <c r="K249" s="21">
        <v>3.2671872708700298</v>
      </c>
      <c r="L249" s="21">
        <v>4.3573164218268801</v>
      </c>
      <c r="M249" s="21">
        <v>487340.04047200002</v>
      </c>
      <c r="N249" s="21">
        <v>1220676.8162080001</v>
      </c>
      <c r="O249" s="21" t="s">
        <v>13</v>
      </c>
      <c r="P249" s="21">
        <v>13720</v>
      </c>
      <c r="Q249" s="21" t="s">
        <v>56</v>
      </c>
      <c r="R249" s="21" t="s">
        <v>68</v>
      </c>
      <c r="S249" s="21">
        <v>0</v>
      </c>
      <c r="T249" s="21" t="s">
        <v>58</v>
      </c>
      <c r="V249" s="21">
        <v>0</v>
      </c>
      <c r="W249" s="21">
        <v>0</v>
      </c>
      <c r="X249" s="21" t="s">
        <v>59</v>
      </c>
      <c r="Z249" s="21">
        <v>0</v>
      </c>
      <c r="AA249" s="21">
        <v>0</v>
      </c>
      <c r="AB249" s="21" t="s">
        <v>60</v>
      </c>
      <c r="AF249" s="21">
        <v>0</v>
      </c>
      <c r="AJ249" s="21">
        <v>0</v>
      </c>
      <c r="AM249" s="21">
        <v>13312.3060506773</v>
      </c>
      <c r="AN249" s="21">
        <v>5.2191489950000403</v>
      </c>
      <c r="AO249" s="21">
        <v>5.1262546139139804</v>
      </c>
      <c r="AP249" s="21">
        <v>8.6670556928361506</v>
      </c>
    </row>
    <row r="250" spans="1:42">
      <c r="A250" s="24">
        <v>313</v>
      </c>
      <c r="B250" s="25">
        <v>113</v>
      </c>
      <c r="C250" s="27">
        <v>113</v>
      </c>
      <c r="D250" s="22"/>
      <c r="E250" s="26"/>
      <c r="F250" s="21">
        <v>0</v>
      </c>
      <c r="G250" s="22">
        <v>4.7103313135173401</v>
      </c>
      <c r="H250" s="21">
        <v>4.4416866026736903</v>
      </c>
      <c r="I250" s="21">
        <v>7.53653010162774</v>
      </c>
      <c r="J250" s="21">
        <v>0</v>
      </c>
      <c r="K250" s="21">
        <v>2.94866740226185</v>
      </c>
      <c r="L250" s="21">
        <v>3.77543361227263</v>
      </c>
      <c r="M250" s="21">
        <v>486693.06047199998</v>
      </c>
      <c r="N250" s="21">
        <v>1218618.0048159999</v>
      </c>
      <c r="O250" s="21" t="s">
        <v>13</v>
      </c>
      <c r="P250" s="21">
        <v>13730</v>
      </c>
      <c r="Q250" s="21" t="s">
        <v>56</v>
      </c>
      <c r="R250" s="21" t="s">
        <v>57</v>
      </c>
      <c r="S250" s="21">
        <v>0</v>
      </c>
      <c r="T250" s="21" t="s">
        <v>58</v>
      </c>
      <c r="V250" s="21">
        <v>0</v>
      </c>
      <c r="W250" s="21">
        <v>0</v>
      </c>
      <c r="X250" s="21" t="s">
        <v>59</v>
      </c>
      <c r="Z250" s="21">
        <v>0</v>
      </c>
      <c r="AA250" s="21">
        <v>0</v>
      </c>
      <c r="AB250" s="21" t="s">
        <v>60</v>
      </c>
      <c r="AF250" s="21">
        <v>0</v>
      </c>
      <c r="AJ250" s="21">
        <v>0</v>
      </c>
      <c r="AM250" s="21">
        <v>13734.4671282117</v>
      </c>
      <c r="AN250" s="21">
        <v>4.7103313135173401</v>
      </c>
      <c r="AO250" s="21">
        <v>4.4416866026736903</v>
      </c>
      <c r="AP250" s="21">
        <v>8.6298876961817506</v>
      </c>
    </row>
    <row r="251" spans="1:42">
      <c r="A251" s="24">
        <v>314</v>
      </c>
      <c r="B251" s="25"/>
      <c r="C251" s="22"/>
      <c r="D251" s="22"/>
      <c r="E251" s="26"/>
      <c r="F251" s="21">
        <v>0</v>
      </c>
      <c r="G251" s="22">
        <v>5.1027324703056198</v>
      </c>
      <c r="H251" s="21">
        <v>5.4299525203215699</v>
      </c>
      <c r="I251" s="21">
        <v>8.1643719524889899</v>
      </c>
      <c r="J251" s="21">
        <v>0</v>
      </c>
      <c r="K251" s="21">
        <v>3.1943105264113201</v>
      </c>
      <c r="L251" s="21">
        <v>4.6154596422733301</v>
      </c>
      <c r="M251" s="21">
        <v>485043.03908800299</v>
      </c>
      <c r="N251" s="21">
        <v>1217239.6405760001</v>
      </c>
      <c r="O251" s="21" t="s">
        <v>13</v>
      </c>
      <c r="P251" s="21">
        <v>13740</v>
      </c>
      <c r="Q251" s="21" t="s">
        <v>56</v>
      </c>
      <c r="R251" s="21" t="s">
        <v>70</v>
      </c>
      <c r="S251" s="21">
        <v>0</v>
      </c>
      <c r="T251" s="21" t="s">
        <v>58</v>
      </c>
      <c r="V251" s="21">
        <v>0</v>
      </c>
      <c r="W251" s="21">
        <v>0</v>
      </c>
      <c r="X251" s="21" t="s">
        <v>59</v>
      </c>
      <c r="Z251" s="21">
        <v>0</v>
      </c>
      <c r="AA251" s="21">
        <v>0</v>
      </c>
      <c r="AB251" s="21" t="s">
        <v>60</v>
      </c>
      <c r="AF251" s="21">
        <v>0</v>
      </c>
      <c r="AJ251" s="21">
        <v>0</v>
      </c>
      <c r="AM251" s="21">
        <v>16244.034840210599</v>
      </c>
      <c r="AN251" s="21">
        <v>5.1027324703056198</v>
      </c>
      <c r="AO251" s="21">
        <v>5.4299525203215699</v>
      </c>
      <c r="AP251" s="21">
        <v>8.5459407384862391</v>
      </c>
    </row>
    <row r="252" spans="1:42">
      <c r="A252" s="24">
        <v>315</v>
      </c>
      <c r="B252" s="25"/>
      <c r="C252" s="27"/>
      <c r="D252" s="22"/>
      <c r="E252" s="26"/>
      <c r="F252" s="21">
        <v>0</v>
      </c>
      <c r="G252" s="22">
        <v>5.1214678489931096</v>
      </c>
      <c r="H252" s="21">
        <v>5.9135904448030701</v>
      </c>
      <c r="I252" s="21">
        <v>8.1943485583889792</v>
      </c>
      <c r="J252" s="21">
        <v>0</v>
      </c>
      <c r="K252" s="21">
        <v>3.2060388734696899</v>
      </c>
      <c r="L252" s="21">
        <v>5.0265518780826097</v>
      </c>
      <c r="M252" s="21">
        <v>484579.648232001</v>
      </c>
      <c r="N252" s="21">
        <v>1216306.027608</v>
      </c>
      <c r="O252" s="21" t="s">
        <v>13</v>
      </c>
      <c r="P252" s="21">
        <v>13750</v>
      </c>
      <c r="Q252" s="21" t="s">
        <v>56</v>
      </c>
      <c r="R252" s="21" t="s">
        <v>57</v>
      </c>
      <c r="S252" s="21">
        <v>0</v>
      </c>
      <c r="T252" s="21" t="s">
        <v>58</v>
      </c>
      <c r="V252" s="21">
        <v>0</v>
      </c>
      <c r="W252" s="21">
        <v>0</v>
      </c>
      <c r="X252" s="21" t="s">
        <v>59</v>
      </c>
      <c r="Z252" s="21">
        <v>0</v>
      </c>
      <c r="AA252" s="21">
        <v>0</v>
      </c>
      <c r="AB252" s="21" t="s">
        <v>60</v>
      </c>
      <c r="AF252" s="21">
        <v>0</v>
      </c>
      <c r="AJ252" s="21">
        <v>0</v>
      </c>
      <c r="AM252" s="21">
        <v>12980.5195796928</v>
      </c>
      <c r="AN252" s="21">
        <v>5.1214678489931096</v>
      </c>
      <c r="AO252" s="21">
        <v>5.9135904448030701</v>
      </c>
      <c r="AP252" s="21">
        <v>8.4886906711054095</v>
      </c>
    </row>
    <row r="253" spans="1:42">
      <c r="A253" s="24">
        <v>316</v>
      </c>
      <c r="B253" s="25">
        <v>114</v>
      </c>
      <c r="C253" s="22">
        <v>114</v>
      </c>
      <c r="D253" s="22"/>
      <c r="E253" s="26"/>
      <c r="F253" s="21">
        <v>0</v>
      </c>
      <c r="G253" s="22">
        <v>6.1381414638976697</v>
      </c>
      <c r="H253" s="21">
        <v>6.0720115368466301</v>
      </c>
      <c r="I253" s="21">
        <v>9.8210263422362694</v>
      </c>
      <c r="J253" s="21">
        <v>0</v>
      </c>
      <c r="K253" s="21">
        <v>3.8424765563999399</v>
      </c>
      <c r="L253" s="21">
        <v>5.1612098063196301</v>
      </c>
      <c r="M253" s="21">
        <v>482925.22640000202</v>
      </c>
      <c r="N253" s="21">
        <v>1215156.737584</v>
      </c>
      <c r="O253" s="21" t="s">
        <v>13</v>
      </c>
      <c r="P253" s="21">
        <v>13870</v>
      </c>
      <c r="Q253" s="21" t="s">
        <v>56</v>
      </c>
      <c r="R253" s="21" t="s">
        <v>62</v>
      </c>
      <c r="S253" s="21">
        <v>0</v>
      </c>
      <c r="T253" s="21" t="s">
        <v>58</v>
      </c>
      <c r="V253" s="21">
        <v>0</v>
      </c>
      <c r="W253" s="21">
        <v>0</v>
      </c>
      <c r="X253" s="21" t="s">
        <v>59</v>
      </c>
      <c r="Z253" s="21">
        <v>0</v>
      </c>
      <c r="AA253" s="21">
        <v>0</v>
      </c>
      <c r="AB253" s="21" t="s">
        <v>60</v>
      </c>
      <c r="AF253" s="21">
        <v>0</v>
      </c>
      <c r="AJ253" s="21">
        <v>0</v>
      </c>
      <c r="AM253" s="21">
        <v>12317.572083402099</v>
      </c>
      <c r="AN253" s="21">
        <v>6.1381414638976697</v>
      </c>
      <c r="AO253" s="21">
        <v>6.0720115368466301</v>
      </c>
      <c r="AP253" s="21">
        <v>8.3967040308252603</v>
      </c>
    </row>
    <row r="254" spans="1:42">
      <c r="A254" s="24">
        <v>317</v>
      </c>
      <c r="B254" s="25"/>
      <c r="C254" s="22"/>
      <c r="D254" s="22"/>
      <c r="E254" s="26"/>
      <c r="F254" s="21">
        <v>0</v>
      </c>
      <c r="G254" s="22">
        <v>6.04839381384246</v>
      </c>
      <c r="H254" s="21">
        <v>6.1595583460321102</v>
      </c>
      <c r="I254" s="21">
        <v>9.6774301021479303</v>
      </c>
      <c r="J254" s="21">
        <v>0</v>
      </c>
      <c r="K254" s="21">
        <v>3.7862945274653801</v>
      </c>
      <c r="L254" s="21">
        <v>5.2356245941272901</v>
      </c>
      <c r="M254" s="21">
        <v>482155.45894400001</v>
      </c>
      <c r="N254" s="21">
        <v>1213634.8979440001</v>
      </c>
      <c r="O254" s="21" t="s">
        <v>13</v>
      </c>
      <c r="P254" s="21">
        <v>13880</v>
      </c>
      <c r="Q254" s="21" t="s">
        <v>56</v>
      </c>
      <c r="R254" s="21" t="s">
        <v>70</v>
      </c>
      <c r="S254" s="21">
        <v>0</v>
      </c>
      <c r="T254" s="21" t="s">
        <v>58</v>
      </c>
      <c r="V254" s="21">
        <v>0</v>
      </c>
      <c r="W254" s="21">
        <v>0</v>
      </c>
      <c r="X254" s="21" t="s">
        <v>59</v>
      </c>
      <c r="Z254" s="21">
        <v>0</v>
      </c>
      <c r="AA254" s="21">
        <v>0</v>
      </c>
      <c r="AB254" s="21" t="s">
        <v>60</v>
      </c>
      <c r="AF254" s="21">
        <v>0</v>
      </c>
      <c r="AJ254" s="21">
        <v>0</v>
      </c>
      <c r="AM254" s="21">
        <v>11189.494274017999</v>
      </c>
      <c r="AN254" s="21">
        <v>6.04839381384246</v>
      </c>
      <c r="AO254" s="21">
        <v>6.1595583460321102</v>
      </c>
      <c r="AP254" s="21">
        <v>8.3200057140971495</v>
      </c>
    </row>
    <row r="255" spans="1:42">
      <c r="A255" s="24">
        <v>318</v>
      </c>
      <c r="B255" s="25">
        <v>115</v>
      </c>
      <c r="C255" s="22">
        <v>115</v>
      </c>
      <c r="D255" s="22"/>
      <c r="E255" s="26"/>
      <c r="F255" s="21">
        <v>0</v>
      </c>
      <c r="G255" s="22">
        <v>6.5397326665434399</v>
      </c>
      <c r="H255" s="21">
        <v>5.9899680014702197</v>
      </c>
      <c r="I255" s="21">
        <v>10.4635722664695</v>
      </c>
      <c r="J255" s="21">
        <v>0</v>
      </c>
      <c r="K255" s="21">
        <v>4.0938726492561903</v>
      </c>
      <c r="L255" s="21">
        <v>5.0914728012496804</v>
      </c>
      <c r="M255" s="21">
        <v>481034.44284799998</v>
      </c>
      <c r="N255" s="21">
        <v>1211597.4140959999</v>
      </c>
      <c r="O255" s="21" t="s">
        <v>13</v>
      </c>
      <c r="P255" s="21">
        <v>13890</v>
      </c>
      <c r="Q255" s="21" t="s">
        <v>56</v>
      </c>
      <c r="R255" s="21" t="s">
        <v>82</v>
      </c>
      <c r="S255" s="21">
        <v>0</v>
      </c>
      <c r="T255" s="21" t="s">
        <v>58</v>
      </c>
      <c r="V255" s="21">
        <v>0</v>
      </c>
      <c r="W255" s="21">
        <v>0</v>
      </c>
      <c r="X255" s="21" t="s">
        <v>59</v>
      </c>
      <c r="Z255" s="21">
        <v>0</v>
      </c>
      <c r="AA255" s="21">
        <v>0</v>
      </c>
      <c r="AB255" s="21" t="s">
        <v>60</v>
      </c>
      <c r="AF255" s="21">
        <v>0</v>
      </c>
      <c r="AJ255" s="21">
        <v>0</v>
      </c>
      <c r="AM255" s="21">
        <v>10360.4880596803</v>
      </c>
      <c r="AN255" s="21">
        <v>6.5397326665434399</v>
      </c>
      <c r="AO255" s="21">
        <v>5.9899680014702197</v>
      </c>
      <c r="AP255" s="21">
        <v>8.23736186789092</v>
      </c>
    </row>
    <row r="256" spans="1:42">
      <c r="A256" s="24">
        <v>319</v>
      </c>
      <c r="B256" s="25"/>
      <c r="C256" s="27"/>
      <c r="D256" s="22"/>
      <c r="E256" s="26"/>
      <c r="F256" s="21">
        <v>0</v>
      </c>
      <c r="G256" s="22">
        <v>7.0271336838671203</v>
      </c>
      <c r="H256" s="21">
        <v>5.9898656093002796</v>
      </c>
      <c r="I256" s="21">
        <v>11.2434138941874</v>
      </c>
      <c r="J256" s="21">
        <v>0</v>
      </c>
      <c r="K256" s="21">
        <v>4.3989856861008203</v>
      </c>
      <c r="L256" s="21">
        <v>5.0913857679052299</v>
      </c>
      <c r="M256" s="21">
        <v>480049.539863999</v>
      </c>
      <c r="N256" s="21">
        <v>1209886.1377280001</v>
      </c>
      <c r="O256" s="21" t="s">
        <v>13</v>
      </c>
      <c r="P256" s="21">
        <v>13900</v>
      </c>
      <c r="Q256" s="21" t="s">
        <v>56</v>
      </c>
      <c r="R256" s="21" t="s">
        <v>69</v>
      </c>
      <c r="S256" s="21">
        <v>0</v>
      </c>
      <c r="T256" s="21" t="s">
        <v>58</v>
      </c>
      <c r="V256" s="21">
        <v>0</v>
      </c>
      <c r="W256" s="21">
        <v>0</v>
      </c>
      <c r="X256" s="21" t="s">
        <v>59</v>
      </c>
      <c r="Z256" s="21">
        <v>0</v>
      </c>
      <c r="AA256" s="21">
        <v>0</v>
      </c>
      <c r="AB256" s="21" t="s">
        <v>60</v>
      </c>
      <c r="AF256" s="21">
        <v>0</v>
      </c>
      <c r="AJ256" s="21">
        <v>0</v>
      </c>
      <c r="AM256" s="21">
        <v>9819.4643725257392</v>
      </c>
      <c r="AN256" s="21">
        <v>7.0271336838671203</v>
      </c>
      <c r="AO256" s="21">
        <v>5.9898656093002796</v>
      </c>
      <c r="AP256" s="21">
        <v>8.1673271953819899</v>
      </c>
    </row>
    <row r="257" spans="1:42">
      <c r="A257" s="24">
        <v>320</v>
      </c>
      <c r="B257" s="25"/>
      <c r="C257" s="22"/>
      <c r="D257" s="22"/>
      <c r="E257" s="26"/>
      <c r="F257" s="21">
        <v>0</v>
      </c>
      <c r="G257" s="22">
        <v>6.7575672263111803</v>
      </c>
      <c r="H257" s="21">
        <v>6.1222233661764998</v>
      </c>
      <c r="I257" s="21">
        <v>10.8121075620978</v>
      </c>
      <c r="J257" s="21">
        <v>0</v>
      </c>
      <c r="K257" s="21">
        <v>4.2302370836707999</v>
      </c>
      <c r="L257" s="21">
        <v>5.20388986125002</v>
      </c>
      <c r="M257" s="21">
        <v>479212.44942400203</v>
      </c>
      <c r="N257" s="21">
        <v>1208480.946368</v>
      </c>
      <c r="O257" s="21" t="s">
        <v>13</v>
      </c>
      <c r="P257" s="21">
        <v>13910</v>
      </c>
      <c r="Q257" s="21" t="s">
        <v>56</v>
      </c>
      <c r="R257" s="21" t="s">
        <v>93</v>
      </c>
      <c r="S257" s="21">
        <v>0</v>
      </c>
      <c r="T257" s="21" t="s">
        <v>58</v>
      </c>
      <c r="V257" s="21">
        <v>0</v>
      </c>
      <c r="W257" s="21">
        <v>0</v>
      </c>
      <c r="X257" s="21" t="s">
        <v>59</v>
      </c>
      <c r="Z257" s="21">
        <v>0</v>
      </c>
      <c r="AA257" s="21">
        <v>0</v>
      </c>
      <c r="AB257" s="21" t="s">
        <v>60</v>
      </c>
      <c r="AF257" s="21">
        <v>0</v>
      </c>
      <c r="AJ257" s="21">
        <v>0</v>
      </c>
      <c r="AM257" s="21">
        <v>9251.6724632245096</v>
      </c>
      <c r="AN257" s="21">
        <v>6.7575672263111803</v>
      </c>
      <c r="AO257" s="21">
        <v>6.1222233661764998</v>
      </c>
      <c r="AP257" s="21">
        <v>8.1085325485996602</v>
      </c>
    </row>
    <row r="258" spans="1:42">
      <c r="A258" s="24">
        <v>321</v>
      </c>
      <c r="B258" s="25">
        <v>116</v>
      </c>
      <c r="C258" s="22">
        <v>116</v>
      </c>
      <c r="D258" s="22"/>
      <c r="E258" s="26"/>
      <c r="F258" s="21">
        <v>0</v>
      </c>
      <c r="G258" s="22">
        <v>7.0398323408707801</v>
      </c>
      <c r="H258" s="21">
        <v>6.04737638355867</v>
      </c>
      <c r="I258" s="21">
        <v>11.2637317453932</v>
      </c>
      <c r="J258" s="21">
        <v>0</v>
      </c>
      <c r="K258" s="21">
        <v>4.4069350453851097</v>
      </c>
      <c r="L258" s="21">
        <v>5.1402699260248701</v>
      </c>
      <c r="M258" s="21">
        <v>478547.14045600197</v>
      </c>
      <c r="N258" s="21">
        <v>1207366.8087599999</v>
      </c>
      <c r="O258" s="21" t="s">
        <v>13</v>
      </c>
      <c r="P258" s="21">
        <v>13920</v>
      </c>
      <c r="Q258" s="21" t="s">
        <v>56</v>
      </c>
      <c r="R258" s="21" t="s">
        <v>63</v>
      </c>
      <c r="S258" s="21">
        <v>0</v>
      </c>
      <c r="T258" s="21" t="s">
        <v>58</v>
      </c>
      <c r="V258" s="21">
        <v>0</v>
      </c>
      <c r="W258" s="21">
        <v>0</v>
      </c>
      <c r="X258" s="21" t="s">
        <v>59</v>
      </c>
      <c r="Z258" s="21">
        <v>0</v>
      </c>
      <c r="AA258" s="21">
        <v>0</v>
      </c>
      <c r="AB258" s="21" t="s">
        <v>60</v>
      </c>
      <c r="AF258" s="21">
        <v>0</v>
      </c>
      <c r="AJ258" s="21">
        <v>0</v>
      </c>
      <c r="AM258" s="21">
        <v>9291.6021512853895</v>
      </c>
      <c r="AN258" s="21">
        <v>7.0398323408707801</v>
      </c>
      <c r="AO258" s="21">
        <v>6.04737638355867</v>
      </c>
      <c r="AP258" s="21">
        <v>8.0723120908652195</v>
      </c>
    </row>
    <row r="259" spans="1:42">
      <c r="A259" s="24">
        <v>322</v>
      </c>
      <c r="B259" s="25"/>
      <c r="C259" s="27"/>
      <c r="D259" s="22"/>
      <c r="E259" s="26"/>
      <c r="F259" s="21">
        <v>0</v>
      </c>
      <c r="G259" s="22">
        <v>7.7372822305185203</v>
      </c>
      <c r="H259" s="21">
        <v>5.8876697200137098</v>
      </c>
      <c r="I259" s="21">
        <v>12.379651568829599</v>
      </c>
      <c r="J259" s="21">
        <v>0</v>
      </c>
      <c r="K259" s="21">
        <v>4.8435386763045898</v>
      </c>
      <c r="L259" s="21">
        <v>5.0045192620116596</v>
      </c>
      <c r="M259" s="21">
        <v>477831.831496</v>
      </c>
      <c r="N259" s="21">
        <v>1205826.0061280001</v>
      </c>
      <c r="O259" s="21" t="s">
        <v>13</v>
      </c>
      <c r="P259" s="21">
        <v>13930</v>
      </c>
      <c r="Q259" s="21" t="s">
        <v>56</v>
      </c>
      <c r="R259" s="21" t="s">
        <v>63</v>
      </c>
      <c r="S259" s="21">
        <v>0</v>
      </c>
      <c r="T259" s="21" t="s">
        <v>58</v>
      </c>
      <c r="V259" s="21">
        <v>0</v>
      </c>
      <c r="W259" s="21">
        <v>0</v>
      </c>
      <c r="X259" s="21" t="s">
        <v>59</v>
      </c>
      <c r="Z259" s="21">
        <v>0</v>
      </c>
      <c r="AA259" s="21">
        <v>0</v>
      </c>
      <c r="AB259" s="21" t="s">
        <v>60</v>
      </c>
      <c r="AF259" s="21">
        <v>0</v>
      </c>
      <c r="AJ259" s="21">
        <v>0</v>
      </c>
      <c r="AM259" s="21">
        <v>8855.0166439713794</v>
      </c>
      <c r="AN259" s="21">
        <v>7.7372822305185203</v>
      </c>
      <c r="AO259" s="21">
        <v>5.8876697200137098</v>
      </c>
      <c r="AP259" s="21">
        <v>8.0249098994327497</v>
      </c>
    </row>
    <row r="260" spans="1:42">
      <c r="A260" s="24">
        <v>324</v>
      </c>
      <c r="B260" s="25">
        <v>105</v>
      </c>
      <c r="C260" s="22">
        <v>105</v>
      </c>
      <c r="D260" s="22"/>
      <c r="E260" s="26"/>
      <c r="F260" s="21">
        <v>0</v>
      </c>
      <c r="G260" s="22">
        <v>6.88722842835113</v>
      </c>
      <c r="H260" s="21">
        <v>5.5013980640976303</v>
      </c>
      <c r="I260" s="21">
        <v>11.019565485361801</v>
      </c>
      <c r="J260" s="21">
        <v>0</v>
      </c>
      <c r="K260" s="21">
        <v>4.3114049961478003</v>
      </c>
      <c r="L260" s="21">
        <v>4.6761883544829796</v>
      </c>
      <c r="M260" s="21">
        <v>408571.97338400001</v>
      </c>
      <c r="N260" s="21">
        <v>1184671.16692</v>
      </c>
      <c r="O260" s="21" t="s">
        <v>13</v>
      </c>
      <c r="P260" s="21">
        <v>13940</v>
      </c>
      <c r="Q260" s="21" t="s">
        <v>56</v>
      </c>
      <c r="R260" s="21" t="s">
        <v>128</v>
      </c>
      <c r="S260" s="21">
        <v>0</v>
      </c>
      <c r="T260" s="21" t="s">
        <v>58</v>
      </c>
      <c r="V260" s="21">
        <v>0</v>
      </c>
      <c r="W260" s="21">
        <v>0</v>
      </c>
      <c r="X260" s="21" t="s">
        <v>85</v>
      </c>
      <c r="Z260" s="21">
        <v>0</v>
      </c>
      <c r="AA260" s="21">
        <v>0</v>
      </c>
      <c r="AB260" s="21" t="s">
        <v>60</v>
      </c>
      <c r="AF260" s="21">
        <v>0</v>
      </c>
      <c r="AJ260" s="21">
        <v>0</v>
      </c>
      <c r="AM260" s="21">
        <v>1834.9624166076401</v>
      </c>
      <c r="AN260" s="21">
        <v>6.88722842835113</v>
      </c>
      <c r="AO260" s="21">
        <v>5.5013980640976303</v>
      </c>
      <c r="AP260" s="21">
        <v>7.7918013388763301</v>
      </c>
    </row>
    <row r="261" spans="1:42">
      <c r="A261" s="24">
        <v>325</v>
      </c>
      <c r="B261" s="25">
        <v>117</v>
      </c>
      <c r="C261" s="22">
        <v>117</v>
      </c>
      <c r="D261" s="22"/>
      <c r="E261" s="26"/>
      <c r="F261" s="21">
        <v>0</v>
      </c>
      <c r="G261" s="22">
        <v>8.1632292461689797</v>
      </c>
      <c r="H261" s="21">
        <v>5.3317933384288096</v>
      </c>
      <c r="I261" s="21">
        <v>13.061166793870299</v>
      </c>
      <c r="J261" s="21">
        <v>0</v>
      </c>
      <c r="K261" s="21">
        <v>5.1101815081017801</v>
      </c>
      <c r="L261" s="21">
        <v>4.53202433766449</v>
      </c>
      <c r="M261" s="21">
        <v>515046.16701600299</v>
      </c>
      <c r="N261" s="21">
        <v>1287153.854424</v>
      </c>
      <c r="O261" s="21" t="s">
        <v>13</v>
      </c>
      <c r="P261" s="21">
        <v>13950</v>
      </c>
      <c r="Q261" s="21" t="s">
        <v>56</v>
      </c>
      <c r="R261" s="21" t="s">
        <v>76</v>
      </c>
      <c r="S261" s="21">
        <v>0</v>
      </c>
      <c r="T261" s="21" t="s">
        <v>58</v>
      </c>
      <c r="U261" s="21" t="s">
        <v>77</v>
      </c>
      <c r="V261" s="21">
        <v>-544.0146484375</v>
      </c>
      <c r="W261" s="21">
        <v>59.9648628234863</v>
      </c>
      <c r="X261" s="21" t="s">
        <v>59</v>
      </c>
      <c r="Z261" s="21">
        <v>2.4535360336303702</v>
      </c>
      <c r="AA261" s="21">
        <v>0</v>
      </c>
      <c r="AB261" s="21" t="s">
        <v>60</v>
      </c>
      <c r="AC261" s="21" t="s">
        <v>78</v>
      </c>
      <c r="AF261" s="21">
        <v>0</v>
      </c>
      <c r="AJ261" s="21">
        <v>0</v>
      </c>
      <c r="AM261" s="21">
        <v>4787.1948179074998</v>
      </c>
      <c r="AN261" s="21">
        <v>8.1632292461689797</v>
      </c>
      <c r="AO261" s="21">
        <v>5.3317933384288096</v>
      </c>
      <c r="AP261" s="21">
        <v>10.4306272969114</v>
      </c>
    </row>
    <row r="262" spans="1:42">
      <c r="A262" s="24"/>
      <c r="B262" s="25"/>
      <c r="C262" s="27"/>
      <c r="D262" s="22"/>
      <c r="E262" s="26"/>
      <c r="G262" s="22"/>
    </row>
    <row r="263" spans="1:42">
      <c r="A263" s="24"/>
      <c r="B263" s="25"/>
      <c r="C263" s="22"/>
      <c r="D263" s="22"/>
      <c r="E263" s="26"/>
      <c r="G263" s="22"/>
    </row>
    <row r="264" spans="1:42">
      <c r="A264" s="24"/>
      <c r="B264" s="25"/>
      <c r="C264" s="22"/>
      <c r="D264" s="22"/>
      <c r="E264" s="26"/>
      <c r="G264" s="22"/>
    </row>
    <row r="265" spans="1:42">
      <c r="A265" s="24"/>
      <c r="B265" s="25"/>
      <c r="C265" s="22"/>
      <c r="D265" s="22"/>
      <c r="E265" s="26"/>
      <c r="G265" s="22"/>
    </row>
    <row r="266" spans="1:42">
      <c r="A266" s="24"/>
      <c r="B266" s="25"/>
      <c r="C266" s="27"/>
      <c r="D266" s="22"/>
      <c r="E266" s="26"/>
      <c r="G266" s="22"/>
    </row>
    <row r="267" spans="1:42">
      <c r="A267" s="24"/>
      <c r="B267" s="25"/>
      <c r="C267" s="22"/>
      <c r="D267" s="22"/>
      <c r="E267" s="26"/>
      <c r="G267" s="22"/>
    </row>
    <row r="268" spans="1:42">
      <c r="A268" s="24"/>
      <c r="B268" s="25"/>
      <c r="C268" s="27"/>
      <c r="D268" s="22"/>
      <c r="E268" s="26"/>
      <c r="G268" s="22"/>
    </row>
    <row r="269" spans="1:42">
      <c r="A269" s="24"/>
      <c r="B269" s="25"/>
      <c r="C269" s="22"/>
      <c r="D269" s="22"/>
      <c r="E269" s="26"/>
      <c r="G269" s="22"/>
    </row>
    <row r="270" spans="1:42">
      <c r="A270" s="24"/>
      <c r="B270" s="25"/>
      <c r="C270" s="22"/>
      <c r="D270" s="22"/>
      <c r="E270" s="26"/>
      <c r="G270" s="22"/>
    </row>
    <row r="271" spans="1:42">
      <c r="A271" s="24"/>
      <c r="B271" s="25"/>
      <c r="C271" s="22"/>
      <c r="D271" s="22"/>
      <c r="E271" s="26"/>
      <c r="G271" s="22"/>
    </row>
    <row r="272" spans="1:42">
      <c r="A272" s="24"/>
      <c r="B272" s="25"/>
      <c r="C272" s="27"/>
      <c r="D272" s="22"/>
      <c r="E272" s="26"/>
      <c r="G272" s="22"/>
    </row>
    <row r="273" spans="1:7">
      <c r="A273" s="24"/>
      <c r="B273" s="25"/>
      <c r="C273" s="22"/>
      <c r="D273" s="22"/>
      <c r="E273" s="26"/>
      <c r="G273" s="22"/>
    </row>
    <row r="274" spans="1:7">
      <c r="A274" s="24"/>
      <c r="B274" s="25"/>
      <c r="C274" s="22"/>
      <c r="D274" s="22"/>
      <c r="E274" s="26"/>
      <c r="G274" s="22"/>
    </row>
    <row r="275" spans="1:7">
      <c r="A275" s="24"/>
      <c r="B275" s="25"/>
      <c r="C275" s="22"/>
      <c r="D275" s="22"/>
      <c r="E275" s="26"/>
      <c r="G275" s="22"/>
    </row>
    <row r="276" spans="1:7">
      <c r="A276" s="24"/>
      <c r="B276" s="25"/>
      <c r="C276" s="22"/>
      <c r="D276" s="22"/>
      <c r="E276" s="26"/>
      <c r="G276" s="22"/>
    </row>
    <row r="277" spans="1:7">
      <c r="A277" s="24"/>
      <c r="B277" s="25"/>
      <c r="C277" s="22"/>
      <c r="D277" s="22"/>
      <c r="E277" s="26"/>
      <c r="G277" s="22"/>
    </row>
    <row r="278" spans="1:7">
      <c r="A278" s="24"/>
      <c r="B278" s="25"/>
      <c r="C278" s="22"/>
      <c r="D278" s="22"/>
      <c r="E278" s="26"/>
      <c r="G278" s="22"/>
    </row>
    <row r="279" spans="1:7">
      <c r="A279" s="24"/>
      <c r="B279" s="25"/>
      <c r="C279" s="27"/>
      <c r="D279" s="22"/>
      <c r="E279" s="26"/>
      <c r="G279" s="22"/>
    </row>
    <row r="280" spans="1:7">
      <c r="A280" s="24"/>
      <c r="B280" s="25"/>
      <c r="C280" s="22"/>
      <c r="D280" s="22"/>
      <c r="E280" s="26"/>
      <c r="G280" s="22"/>
    </row>
    <row r="281" spans="1:7">
      <c r="A281" s="24"/>
      <c r="B281" s="25"/>
      <c r="C281" s="22"/>
      <c r="D281" s="22"/>
      <c r="E281" s="26"/>
      <c r="G281" s="22"/>
    </row>
    <row r="282" spans="1:7">
      <c r="A282" s="24"/>
      <c r="B282" s="25"/>
      <c r="C282" s="22"/>
      <c r="D282" s="22"/>
      <c r="E282" s="26"/>
      <c r="G282" s="22"/>
    </row>
    <row r="283" spans="1:7">
      <c r="A283" s="24"/>
      <c r="B283" s="25"/>
      <c r="D283" s="22"/>
      <c r="E283" s="26"/>
      <c r="G283" s="22"/>
    </row>
    <row r="284" spans="1:7">
      <c r="A284" s="24"/>
      <c r="B284" s="25"/>
      <c r="D284" s="22"/>
      <c r="E284" s="26"/>
      <c r="G284" s="22"/>
    </row>
    <row r="285" spans="1:7">
      <c r="A285" s="24"/>
      <c r="B285" s="25"/>
      <c r="D285" s="22"/>
      <c r="E285" s="26"/>
      <c r="G285" s="22"/>
    </row>
    <row r="286" spans="1:7">
      <c r="A286" s="24"/>
      <c r="B286" s="25"/>
      <c r="C286" s="27"/>
      <c r="D286" s="22"/>
      <c r="E286" s="26"/>
      <c r="G286" s="22"/>
    </row>
    <row r="287" spans="1:7">
      <c r="A287" s="24"/>
      <c r="B287" s="25"/>
      <c r="C287" s="22"/>
      <c r="D287" s="22"/>
      <c r="E287" s="26"/>
      <c r="G287" s="22"/>
    </row>
    <row r="288" spans="1:7">
      <c r="A288" s="24"/>
      <c r="B288" s="25"/>
      <c r="C288" s="22"/>
      <c r="D288" s="22"/>
      <c r="E288" s="26"/>
      <c r="G288" s="22"/>
    </row>
    <row r="289" spans="1:7">
      <c r="A289" s="24"/>
      <c r="B289" s="25"/>
      <c r="C289" s="27"/>
      <c r="D289" s="22"/>
      <c r="E289" s="26"/>
      <c r="G289" s="22"/>
    </row>
    <row r="290" spans="1:7">
      <c r="A290" s="24"/>
      <c r="B290" s="25"/>
      <c r="C290" s="22"/>
      <c r="D290" s="22"/>
      <c r="E290" s="26"/>
      <c r="G290" s="22"/>
    </row>
    <row r="291" spans="1:7">
      <c r="A291" s="24"/>
      <c r="B291" s="25"/>
      <c r="C291" s="22"/>
      <c r="D291" s="22"/>
      <c r="E291" s="26"/>
      <c r="G291" s="22"/>
    </row>
    <row r="292" spans="1:7">
      <c r="A292" s="24"/>
      <c r="B292" s="25"/>
      <c r="C292" s="22"/>
      <c r="D292" s="22"/>
      <c r="E292" s="26"/>
      <c r="G292" s="22"/>
    </row>
    <row r="293" spans="1:7">
      <c r="A293" s="24"/>
      <c r="B293" s="25"/>
      <c r="C293" s="22"/>
      <c r="D293" s="22"/>
      <c r="E293" s="26"/>
      <c r="G293" s="22"/>
    </row>
    <row r="294" spans="1:7">
      <c r="A294" s="24"/>
      <c r="B294" s="25"/>
      <c r="C294" s="22"/>
      <c r="D294" s="22"/>
      <c r="E294" s="26"/>
      <c r="G294" s="22"/>
    </row>
    <row r="295" spans="1:7">
      <c r="A295" s="24"/>
      <c r="B295" s="25"/>
      <c r="C295" s="27"/>
      <c r="D295" s="22"/>
      <c r="E295" s="26"/>
      <c r="G295" s="22"/>
    </row>
    <row r="296" spans="1:7">
      <c r="A296" s="24"/>
      <c r="B296" s="25"/>
      <c r="C296" s="22"/>
      <c r="D296" s="22"/>
      <c r="E296" s="26"/>
      <c r="G296" s="22"/>
    </row>
    <row r="297" spans="1:7">
      <c r="A297" s="24"/>
      <c r="B297" s="25"/>
      <c r="C297" s="22"/>
      <c r="D297" s="22"/>
      <c r="E297" s="26"/>
      <c r="G297" s="22"/>
    </row>
    <row r="298" spans="1:7">
      <c r="A298" s="24"/>
      <c r="B298" s="25"/>
      <c r="C298" s="22"/>
      <c r="D298" s="22"/>
      <c r="E298" s="26"/>
      <c r="G298" s="22"/>
    </row>
    <row r="299" spans="1:7">
      <c r="A299" s="24"/>
      <c r="B299" s="25"/>
      <c r="C299" s="22"/>
      <c r="D299" s="22"/>
      <c r="E299" s="26"/>
      <c r="G299" s="22"/>
    </row>
    <row r="300" spans="1:7">
      <c r="A300" s="24"/>
      <c r="B300" s="25"/>
      <c r="C300" s="27"/>
      <c r="D300" s="22"/>
      <c r="E300" s="26"/>
      <c r="G300" s="22"/>
    </row>
    <row r="301" spans="1:7">
      <c r="A301" s="24"/>
      <c r="B301" s="25"/>
      <c r="C301" s="22"/>
      <c r="D301" s="22"/>
      <c r="E301" s="26"/>
      <c r="G301" s="22"/>
    </row>
    <row r="302" spans="1:7">
      <c r="A302" s="24"/>
      <c r="B302" s="25"/>
      <c r="C302" s="22"/>
      <c r="D302" s="22"/>
      <c r="E302" s="26"/>
      <c r="G302" s="22"/>
    </row>
    <row r="303" spans="1:7">
      <c r="A303" s="24"/>
      <c r="B303" s="25"/>
      <c r="C303" s="22"/>
      <c r="D303" s="22"/>
      <c r="E303" s="26"/>
      <c r="G303" s="22"/>
    </row>
    <row r="304" spans="1:7">
      <c r="A304" s="24"/>
      <c r="B304" s="25"/>
      <c r="C304" s="27"/>
      <c r="D304" s="22"/>
      <c r="E304" s="26"/>
      <c r="G304" s="22"/>
    </row>
    <row r="305" spans="1:7">
      <c r="A305" s="24"/>
      <c r="B305" s="25"/>
      <c r="C305" s="22"/>
      <c r="D305" s="22"/>
      <c r="E305" s="26"/>
      <c r="G305" s="22"/>
    </row>
    <row r="306" spans="1:7">
      <c r="A306" s="24"/>
      <c r="B306" s="25"/>
      <c r="C306" s="22"/>
      <c r="D306" s="22"/>
      <c r="E306" s="26"/>
      <c r="G306" s="22"/>
    </row>
    <row r="307" spans="1:7">
      <c r="A307" s="24"/>
      <c r="B307" s="25"/>
      <c r="C307" s="22"/>
      <c r="D307" s="22"/>
      <c r="E307" s="26"/>
      <c r="G307" s="22"/>
    </row>
    <row r="308" spans="1:7">
      <c r="A308" s="24"/>
      <c r="B308" s="25"/>
      <c r="C308" s="27"/>
      <c r="D308" s="22"/>
      <c r="E308" s="26"/>
      <c r="G308" s="22"/>
    </row>
    <row r="309" spans="1:7">
      <c r="A309" s="24"/>
      <c r="B309" s="25"/>
      <c r="C309" s="22"/>
      <c r="D309" s="22"/>
      <c r="E309" s="26"/>
      <c r="G309" s="22"/>
    </row>
    <row r="310" spans="1:7">
      <c r="A310" s="24"/>
      <c r="B310" s="25"/>
      <c r="C310" s="22"/>
      <c r="D310" s="22"/>
      <c r="E310" s="26"/>
      <c r="G310" s="22"/>
    </row>
    <row r="311" spans="1:7">
      <c r="A311" s="24"/>
      <c r="B311" s="25"/>
      <c r="C311" s="22"/>
      <c r="D311" s="22"/>
      <c r="E311" s="26"/>
      <c r="G311" s="22"/>
    </row>
    <row r="312" spans="1:7">
      <c r="A312" s="24"/>
      <c r="B312" s="25"/>
      <c r="C312" s="22"/>
      <c r="D312" s="22"/>
      <c r="E312" s="26"/>
      <c r="G312" s="22"/>
    </row>
    <row r="313" spans="1:7">
      <c r="A313" s="24"/>
      <c r="B313" s="25"/>
      <c r="C313" s="22"/>
      <c r="D313" s="22"/>
      <c r="E313" s="26"/>
      <c r="G313" s="22"/>
    </row>
    <row r="314" spans="1:7">
      <c r="A314" s="24"/>
      <c r="B314" s="25"/>
      <c r="C314" s="22"/>
      <c r="D314" s="22"/>
      <c r="E314" s="26"/>
      <c r="G314" s="22"/>
    </row>
    <row r="315" spans="1:7">
      <c r="A315" s="24"/>
      <c r="B315" s="25"/>
      <c r="C315" s="27"/>
      <c r="D315" s="22"/>
      <c r="E315" s="26"/>
      <c r="G315" s="22"/>
    </row>
    <row r="316" spans="1:7">
      <c r="A316" s="24"/>
      <c r="B316" s="25"/>
      <c r="C316" s="22"/>
      <c r="D316" s="22"/>
      <c r="E316" s="26"/>
      <c r="G316" s="22"/>
    </row>
    <row r="317" spans="1:7">
      <c r="A317" s="24"/>
      <c r="B317" s="25"/>
      <c r="C317" s="22"/>
      <c r="D317" s="22"/>
      <c r="E317" s="26"/>
      <c r="G317" s="22"/>
    </row>
    <row r="318" spans="1:7">
      <c r="A318" s="24"/>
      <c r="B318" s="25"/>
      <c r="C318" s="22"/>
      <c r="D318" s="22"/>
      <c r="E318" s="26"/>
      <c r="G318" s="22"/>
    </row>
    <row r="319" spans="1:7">
      <c r="A319" s="24"/>
      <c r="B319" s="25"/>
      <c r="C319" s="22"/>
      <c r="D319" s="22"/>
      <c r="E319" s="26"/>
      <c r="G319" s="22"/>
    </row>
    <row r="320" spans="1:7">
      <c r="A320" s="24"/>
      <c r="B320" s="25"/>
      <c r="C320" s="22"/>
      <c r="D320" s="22"/>
      <c r="E320" s="26"/>
      <c r="G320" s="22"/>
    </row>
    <row r="321" spans="1:7">
      <c r="A321" s="24"/>
      <c r="B321" s="25"/>
      <c r="C321" s="22"/>
      <c r="D321" s="22"/>
      <c r="E321" s="26"/>
      <c r="G321" s="22"/>
    </row>
    <row r="322" spans="1:7">
      <c r="A322" s="24"/>
      <c r="B322" s="25"/>
      <c r="C322" s="22"/>
      <c r="D322" s="22"/>
      <c r="E322" s="26"/>
      <c r="G322" s="22"/>
    </row>
    <row r="323" spans="1:7">
      <c r="A323" s="24"/>
      <c r="B323" s="25"/>
      <c r="C323" s="22"/>
      <c r="D323" s="22"/>
      <c r="E323" s="26"/>
      <c r="G323" s="22"/>
    </row>
    <row r="324" spans="1:7">
      <c r="A324" s="24"/>
      <c r="B324" s="25"/>
      <c r="C324" s="22"/>
      <c r="D324" s="22"/>
      <c r="E324" s="26"/>
      <c r="G324" s="22"/>
    </row>
    <row r="325" spans="1:7">
      <c r="A325" s="24"/>
      <c r="B325" s="25"/>
      <c r="C325" s="27"/>
      <c r="D325" s="22"/>
      <c r="E325" s="26"/>
      <c r="G325" s="22"/>
    </row>
    <row r="326" spans="1:7">
      <c r="A326" s="24"/>
      <c r="B326" s="25"/>
      <c r="C326" s="22"/>
      <c r="D326" s="22"/>
      <c r="E326" s="26"/>
      <c r="G326" s="22"/>
    </row>
    <row r="327" spans="1:7">
      <c r="A327" s="24"/>
      <c r="B327" s="25"/>
      <c r="C327" s="22"/>
      <c r="D327" s="22"/>
      <c r="E327" s="26"/>
      <c r="G327" s="22"/>
    </row>
    <row r="328" spans="1:7">
      <c r="A328" s="24"/>
      <c r="B328" s="25"/>
      <c r="C328" s="22"/>
      <c r="D328" s="22"/>
      <c r="E328" s="26"/>
      <c r="G328" s="22"/>
    </row>
    <row r="329" spans="1:7">
      <c r="A329" s="24"/>
      <c r="B329" s="25"/>
      <c r="C329" s="27"/>
      <c r="D329" s="22"/>
      <c r="E329" s="26"/>
      <c r="G329" s="22"/>
    </row>
    <row r="330" spans="1:7">
      <c r="A330" s="24"/>
      <c r="B330" s="25"/>
      <c r="C330" s="22"/>
      <c r="D330" s="22"/>
      <c r="E330" s="26"/>
      <c r="G330" s="22"/>
    </row>
    <row r="331" spans="1:7">
      <c r="A331" s="24"/>
      <c r="B331" s="25"/>
      <c r="C331" s="22"/>
      <c r="D331" s="22"/>
      <c r="E331" s="26"/>
      <c r="G331" s="22"/>
    </row>
    <row r="332" spans="1:7">
      <c r="A332" s="24"/>
      <c r="B332" s="25"/>
      <c r="C332" s="27"/>
      <c r="D332" s="22"/>
      <c r="E332" s="26"/>
      <c r="G332" s="22"/>
    </row>
    <row r="333" spans="1:7">
      <c r="A333" s="24"/>
      <c r="B333" s="25"/>
      <c r="C333" s="22"/>
      <c r="D333" s="22"/>
      <c r="E333" s="26"/>
      <c r="G333" s="22"/>
    </row>
    <row r="334" spans="1:7">
      <c r="A334" s="24"/>
      <c r="B334" s="25"/>
      <c r="C334" s="22"/>
      <c r="D334" s="22"/>
      <c r="E334" s="26"/>
      <c r="G334" s="22"/>
    </row>
    <row r="335" spans="1:7">
      <c r="A335" s="24"/>
      <c r="B335" s="25"/>
      <c r="C335" s="22"/>
      <c r="D335" s="22"/>
      <c r="E335" s="26"/>
      <c r="G335" s="22"/>
    </row>
    <row r="336" spans="1:7">
      <c r="A336" s="24"/>
      <c r="B336" s="25"/>
      <c r="C336" s="27"/>
      <c r="D336" s="22"/>
      <c r="E336" s="26"/>
      <c r="G336" s="22"/>
    </row>
    <row r="337" spans="1:7">
      <c r="A337" s="24"/>
      <c r="B337" s="25"/>
      <c r="C337" s="22"/>
      <c r="D337" s="22"/>
      <c r="E337" s="26"/>
      <c r="G337" s="22"/>
    </row>
    <row r="338" spans="1:7">
      <c r="A338" s="24"/>
      <c r="B338" s="25"/>
      <c r="C338" s="22"/>
      <c r="D338" s="22"/>
      <c r="E338" s="26"/>
      <c r="G338" s="22"/>
    </row>
    <row r="339" spans="1:7">
      <c r="A339" s="24"/>
      <c r="B339" s="25"/>
      <c r="C339" s="22"/>
      <c r="D339" s="22"/>
      <c r="E339" s="26"/>
      <c r="G339" s="22"/>
    </row>
    <row r="340" spans="1:7">
      <c r="A340" s="24"/>
      <c r="B340" s="25"/>
      <c r="C340" s="22"/>
      <c r="D340" s="22"/>
      <c r="E340" s="26"/>
      <c r="G340" s="22"/>
    </row>
    <row r="341" spans="1:7">
      <c r="A341" s="24"/>
      <c r="B341" s="25"/>
      <c r="C341" s="22"/>
      <c r="D341" s="22"/>
      <c r="E341" s="26"/>
      <c r="G341" s="22"/>
    </row>
    <row r="342" spans="1:7">
      <c r="A342" s="24"/>
      <c r="B342" s="25"/>
      <c r="C342" s="22"/>
      <c r="D342" s="22"/>
      <c r="E342" s="26"/>
      <c r="G342" s="22"/>
    </row>
    <row r="343" spans="1:7">
      <c r="A343" s="24"/>
      <c r="B343" s="25"/>
      <c r="C343" s="22"/>
      <c r="D343" s="22"/>
      <c r="E343" s="26"/>
      <c r="G343" s="22"/>
    </row>
    <row r="344" spans="1:7">
      <c r="A344" s="24"/>
      <c r="B344" s="25"/>
      <c r="C344" s="27"/>
      <c r="D344" s="22"/>
      <c r="E344" s="26"/>
      <c r="G344" s="22"/>
    </row>
    <row r="345" spans="1:7">
      <c r="A345" s="24"/>
      <c r="B345" s="25"/>
      <c r="C345" s="22"/>
      <c r="D345" s="22"/>
    </row>
    <row r="346" spans="1:7">
      <c r="A346" s="24"/>
      <c r="B346" s="25"/>
      <c r="C346" s="22"/>
      <c r="D346" s="22"/>
    </row>
    <row r="347" spans="1:7">
      <c r="A347" s="24"/>
      <c r="B347" s="25"/>
      <c r="C347" s="22"/>
      <c r="D347" s="22"/>
    </row>
    <row r="348" spans="1:7">
      <c r="A348" s="24"/>
      <c r="B348" s="25"/>
      <c r="C348" s="27"/>
      <c r="D348" s="22"/>
    </row>
    <row r="349" spans="1:7">
      <c r="A349" s="24"/>
      <c r="B349" s="25"/>
      <c r="C349" s="22"/>
      <c r="D349" s="22"/>
    </row>
    <row r="350" spans="1:7">
      <c r="A350" s="24"/>
      <c r="B350" s="25"/>
      <c r="C350" s="22"/>
      <c r="D350" s="22"/>
    </row>
    <row r="351" spans="1:7">
      <c r="A351" s="24"/>
      <c r="B351" s="25"/>
      <c r="C351" s="22"/>
      <c r="D351" s="22"/>
    </row>
    <row r="352" spans="1:7">
      <c r="A352" s="24"/>
      <c r="B352" s="25"/>
      <c r="C352" s="22"/>
      <c r="D352" s="22"/>
    </row>
    <row r="353" spans="1:4">
      <c r="A353" s="24"/>
      <c r="B353" s="25"/>
      <c r="C353" s="22"/>
      <c r="D353" s="22"/>
    </row>
    <row r="354" spans="1:4">
      <c r="A354" s="24"/>
      <c r="B354" s="25"/>
      <c r="C354" s="22"/>
      <c r="D354" s="22"/>
    </row>
    <row r="355" spans="1:4">
      <c r="A355" s="24"/>
      <c r="B355" s="25"/>
      <c r="C355" s="27"/>
      <c r="D355" s="22"/>
    </row>
    <row r="356" spans="1:4">
      <c r="A356" s="24"/>
      <c r="B356" s="25"/>
      <c r="C356" s="22"/>
      <c r="D356" s="22"/>
    </row>
    <row r="357" spans="1:4">
      <c r="A357" s="24"/>
      <c r="B357" s="25"/>
      <c r="C357" s="22"/>
      <c r="D357" s="22"/>
    </row>
    <row r="358" spans="1:4">
      <c r="A358" s="24"/>
      <c r="B358" s="25"/>
      <c r="C358" s="22"/>
      <c r="D358" s="22"/>
    </row>
    <row r="359" spans="1:4">
      <c r="A359" s="24"/>
      <c r="B359" s="25"/>
      <c r="C359" s="22"/>
      <c r="D359" s="22"/>
    </row>
    <row r="360" spans="1:4">
      <c r="A360" s="24"/>
      <c r="B360" s="25"/>
      <c r="C360" s="22"/>
      <c r="D360" s="22"/>
    </row>
    <row r="361" spans="1:4">
      <c r="A361" s="24"/>
      <c r="B361" s="25"/>
      <c r="C361" s="22"/>
      <c r="D361" s="22"/>
    </row>
    <row r="362" spans="1:4">
      <c r="A362" s="24"/>
      <c r="B362" s="25"/>
      <c r="C362" s="27"/>
      <c r="D362" s="22"/>
    </row>
    <row r="363" spans="1:4">
      <c r="A363" s="24"/>
      <c r="B363" s="25"/>
      <c r="C363" s="22"/>
      <c r="D363" s="22"/>
    </row>
    <row r="364" spans="1:4">
      <c r="A364" s="24"/>
      <c r="B364" s="25"/>
      <c r="C364" s="22"/>
      <c r="D364" s="22"/>
    </row>
    <row r="365" spans="1:4">
      <c r="A365" s="24"/>
      <c r="B365" s="25"/>
      <c r="C365" s="22"/>
      <c r="D365" s="22"/>
    </row>
    <row r="366" spans="1:4">
      <c r="A366" s="24"/>
      <c r="B366" s="25"/>
      <c r="C366" s="27"/>
      <c r="D366" s="22"/>
    </row>
    <row r="367" spans="1:4">
      <c r="A367" s="24"/>
      <c r="B367" s="25"/>
      <c r="C367" s="22"/>
      <c r="D367" s="22"/>
    </row>
    <row r="368" spans="1:4">
      <c r="A368" s="24"/>
      <c r="B368" s="25"/>
      <c r="C368" s="22"/>
      <c r="D368" s="22"/>
    </row>
    <row r="369" spans="1:4">
      <c r="A369" s="24"/>
      <c r="B369" s="25"/>
      <c r="C369" s="22"/>
      <c r="D369" s="22"/>
    </row>
    <row r="370" spans="1:4">
      <c r="A370" s="24"/>
      <c r="B370" s="25"/>
      <c r="C370" s="22"/>
      <c r="D370" s="22"/>
    </row>
    <row r="371" spans="1:4">
      <c r="A371" s="24"/>
      <c r="B371" s="25"/>
      <c r="C371" s="27"/>
      <c r="D371" s="22"/>
    </row>
    <row r="372" spans="1:4">
      <c r="A372" s="24"/>
      <c r="B372" s="25"/>
      <c r="C372" s="22"/>
      <c r="D372" s="22"/>
    </row>
    <row r="373" spans="1:4">
      <c r="A373" s="24"/>
      <c r="B373" s="25"/>
      <c r="C373" s="22"/>
      <c r="D373" s="22"/>
    </row>
    <row r="374" spans="1:4">
      <c r="A374" s="24"/>
      <c r="B374" s="25"/>
      <c r="C374" s="22"/>
      <c r="D374" s="22"/>
    </row>
    <row r="375" spans="1:4">
      <c r="A375" s="24"/>
      <c r="B375" s="25"/>
      <c r="C375" s="27"/>
      <c r="D375" s="22"/>
    </row>
    <row r="376" spans="1:4">
      <c r="A376" s="24"/>
      <c r="B376" s="25"/>
      <c r="C376" s="22"/>
      <c r="D376" s="22"/>
    </row>
    <row r="377" spans="1:4">
      <c r="A377" s="24"/>
      <c r="B377" s="25"/>
      <c r="C377" s="22"/>
      <c r="D377" s="22"/>
    </row>
    <row r="378" spans="1:4">
      <c r="A378" s="24"/>
      <c r="B378" s="25"/>
      <c r="C378" s="22"/>
      <c r="D378" s="22"/>
    </row>
    <row r="379" spans="1:4">
      <c r="A379" s="24"/>
      <c r="B379" s="25"/>
      <c r="C379" s="22"/>
      <c r="D379" s="22"/>
    </row>
    <row r="380" spans="1:4">
      <c r="A380" s="24"/>
      <c r="B380" s="25"/>
      <c r="C380" s="22"/>
      <c r="D380" s="22"/>
    </row>
    <row r="381" spans="1:4">
      <c r="A381" s="24"/>
      <c r="B381" s="25"/>
      <c r="C381" s="27"/>
      <c r="D381" s="22"/>
    </row>
    <row r="382" spans="1:4">
      <c r="A382" s="24"/>
      <c r="B382" s="25"/>
      <c r="C382" s="22"/>
      <c r="D382" s="22"/>
    </row>
    <row r="383" spans="1:4">
      <c r="A383" s="24"/>
      <c r="B383" s="25"/>
      <c r="C383" s="22"/>
      <c r="D383" s="22"/>
    </row>
    <row r="384" spans="1:4">
      <c r="A384" s="24"/>
      <c r="B384" s="25"/>
      <c r="C384" s="22"/>
      <c r="D384" s="22"/>
    </row>
    <row r="385" spans="1:4">
      <c r="A385" s="24"/>
      <c r="B385" s="25"/>
      <c r="C385" s="27"/>
      <c r="D385" s="22"/>
    </row>
    <row r="386" spans="1:4">
      <c r="A386" s="24"/>
      <c r="B386" s="25"/>
      <c r="C386" s="22"/>
      <c r="D386" s="22"/>
    </row>
    <row r="387" spans="1:4">
      <c r="A387" s="24"/>
      <c r="B387" s="25"/>
      <c r="C387" s="22"/>
      <c r="D387" s="22"/>
    </row>
    <row r="388" spans="1:4">
      <c r="A388" s="24"/>
      <c r="B388" s="25"/>
      <c r="C388" s="22"/>
      <c r="D388" s="22"/>
    </row>
    <row r="389" spans="1:4">
      <c r="A389" s="24"/>
      <c r="B389" s="25"/>
      <c r="C389" s="27"/>
      <c r="D389" s="22"/>
    </row>
    <row r="390" spans="1:4">
      <c r="A390" s="24"/>
      <c r="B390" s="25"/>
      <c r="C390" s="22"/>
      <c r="D390" s="22"/>
    </row>
    <row r="391" spans="1:4">
      <c r="A391" s="24"/>
      <c r="B391" s="25"/>
      <c r="C391" s="22"/>
      <c r="D391" s="22"/>
    </row>
    <row r="392" spans="1:4">
      <c r="A392" s="24"/>
      <c r="B392" s="25"/>
      <c r="C392" s="27"/>
      <c r="D392" s="22"/>
    </row>
    <row r="393" spans="1:4">
      <c r="A393" s="24"/>
      <c r="B393" s="25"/>
      <c r="C393" s="22"/>
      <c r="D393" s="22"/>
    </row>
    <row r="394" spans="1:4">
      <c r="A394" s="24"/>
      <c r="B394" s="25"/>
      <c r="C394" s="22"/>
      <c r="D394" s="22"/>
    </row>
    <row r="395" spans="1:4">
      <c r="A395" s="24"/>
      <c r="B395" s="25"/>
      <c r="C395" s="22"/>
      <c r="D395" s="22"/>
    </row>
    <row r="396" spans="1:4">
      <c r="A396" s="24"/>
      <c r="B396" s="25"/>
      <c r="C396" s="27"/>
      <c r="D396" s="22"/>
    </row>
    <row r="397" spans="1:4">
      <c r="A397" s="24"/>
      <c r="B397" s="25"/>
      <c r="C397" s="22"/>
      <c r="D397" s="22"/>
    </row>
    <row r="398" spans="1:4">
      <c r="A398" s="24"/>
      <c r="B398" s="25"/>
      <c r="C398" s="22"/>
      <c r="D398" s="22"/>
    </row>
    <row r="399" spans="1:4">
      <c r="A399" s="24"/>
      <c r="B399" s="25"/>
      <c r="C399" s="22"/>
      <c r="D399" s="22"/>
    </row>
    <row r="400" spans="1:4">
      <c r="A400" s="24"/>
      <c r="B400" s="25"/>
      <c r="C400" s="22"/>
      <c r="D400" s="22"/>
    </row>
    <row r="401" spans="1:4">
      <c r="A401" s="24"/>
      <c r="B401" s="25"/>
      <c r="C401" s="27"/>
      <c r="D401" s="22"/>
    </row>
    <row r="402" spans="1:4">
      <c r="A402" s="24"/>
      <c r="B402" s="25"/>
      <c r="C402" s="22"/>
      <c r="D402" s="22"/>
    </row>
    <row r="403" spans="1:4">
      <c r="A403" s="25"/>
      <c r="B403" s="25"/>
      <c r="C403" s="22"/>
      <c r="D403" s="22"/>
    </row>
    <row r="404" spans="1:4">
      <c r="A404" s="25"/>
      <c r="B404" s="25"/>
      <c r="C404" s="22"/>
      <c r="D404" s="22"/>
    </row>
    <row r="405" spans="1:4">
      <c r="A405" s="25"/>
      <c r="B405" s="25"/>
      <c r="C405" s="27"/>
      <c r="D405" s="22"/>
    </row>
    <row r="406" spans="1:4">
      <c r="A406" s="25"/>
      <c r="B406" s="25"/>
      <c r="C406" s="22"/>
      <c r="D406" s="22"/>
    </row>
    <row r="407" spans="1:4">
      <c r="A407" s="25"/>
      <c r="B407" s="25"/>
      <c r="C407" s="22"/>
      <c r="D407" s="22"/>
    </row>
    <row r="408" spans="1:4">
      <c r="A408" s="25"/>
      <c r="B408" s="25"/>
      <c r="C408" s="27"/>
      <c r="D408" s="22"/>
    </row>
    <row r="409" spans="1:4">
      <c r="A409" s="25"/>
      <c r="B409" s="25"/>
      <c r="C409" s="22"/>
      <c r="D409" s="22"/>
    </row>
    <row r="410" spans="1:4">
      <c r="A410" s="25"/>
      <c r="B410" s="25"/>
      <c r="C410" s="22"/>
      <c r="D410" s="22"/>
    </row>
    <row r="411" spans="1:4">
      <c r="A411" s="30"/>
      <c r="B411" s="31"/>
      <c r="C411" s="27"/>
    </row>
    <row r="412" spans="1:4">
      <c r="A412" s="30"/>
      <c r="B412" s="31"/>
      <c r="C412" s="22"/>
    </row>
    <row r="413" spans="1:4">
      <c r="A413" s="30"/>
      <c r="B413" s="31"/>
      <c r="C413" s="22"/>
    </row>
    <row r="414" spans="1:4">
      <c r="A414" s="30"/>
      <c r="B414" s="31"/>
      <c r="C414" s="27"/>
    </row>
    <row r="415" spans="1:4">
      <c r="A415" s="30"/>
      <c r="B415" s="31"/>
      <c r="C415" s="22"/>
    </row>
    <row r="416" spans="1:4">
      <c r="A416" s="30"/>
      <c r="B416" s="31"/>
      <c r="C416" s="27"/>
    </row>
    <row r="417" spans="1:3">
      <c r="A417" s="30"/>
      <c r="B417" s="31"/>
      <c r="C417" s="22"/>
    </row>
    <row r="418" spans="1:3">
      <c r="A418" s="30"/>
      <c r="B418" s="31"/>
      <c r="C418" s="22"/>
    </row>
    <row r="419" spans="1:3">
      <c r="A419" s="30"/>
      <c r="B419" s="31"/>
      <c r="C419" s="27"/>
    </row>
    <row r="420" spans="1:3">
      <c r="A420" s="30"/>
      <c r="B420" s="31"/>
      <c r="C420" s="22"/>
    </row>
    <row r="421" spans="1:3">
      <c r="A421" s="30"/>
      <c r="B421" s="31"/>
      <c r="C421" s="22"/>
    </row>
    <row r="422" spans="1:3">
      <c r="A422" s="30"/>
      <c r="B422" s="31"/>
      <c r="C422" s="22"/>
    </row>
    <row r="423" spans="1:3">
      <c r="A423" s="30"/>
      <c r="B423" s="31"/>
      <c r="C423" s="27"/>
    </row>
    <row r="424" spans="1:3">
      <c r="A424" s="30"/>
      <c r="B424" s="31"/>
      <c r="C424" s="22"/>
    </row>
    <row r="425" spans="1:3">
      <c r="A425" s="30"/>
      <c r="B425" s="31"/>
      <c r="C425" s="22"/>
    </row>
    <row r="426" spans="1:3">
      <c r="A426" s="30"/>
      <c r="B426" s="31"/>
      <c r="C426" s="27"/>
    </row>
    <row r="427" spans="1:3">
      <c r="A427" s="30"/>
      <c r="B427" s="31"/>
      <c r="C427" s="22"/>
    </row>
    <row r="428" spans="1:3">
      <c r="A428" s="30"/>
      <c r="B428" s="31"/>
      <c r="C428" s="22"/>
    </row>
    <row r="429" spans="1:3">
      <c r="A429" s="30"/>
      <c r="B429" s="31"/>
      <c r="C429" s="27"/>
    </row>
    <row r="430" spans="1:3">
      <c r="A430" s="30"/>
      <c r="B430" s="31"/>
      <c r="C430" s="22"/>
    </row>
    <row r="431" spans="1:3">
      <c r="A431" s="30"/>
      <c r="B431" s="31"/>
      <c r="C431" s="27"/>
    </row>
    <row r="432" spans="1:3">
      <c r="A432" s="30"/>
      <c r="B432" s="31"/>
      <c r="C432" s="22"/>
    </row>
    <row r="433" spans="1:3">
      <c r="A433" s="30"/>
      <c r="B433" s="31"/>
      <c r="C433" s="27"/>
    </row>
    <row r="434" spans="1:3">
      <c r="A434" s="30"/>
      <c r="B434" s="31"/>
      <c r="C434" s="22"/>
    </row>
    <row r="435" spans="1:3">
      <c r="A435" s="30"/>
      <c r="B435" s="31"/>
      <c r="C435" s="22"/>
    </row>
    <row r="436" spans="1:3">
      <c r="A436" s="30"/>
      <c r="B436" s="31"/>
      <c r="C436" s="27"/>
    </row>
    <row r="437" spans="1:3">
      <c r="A437" s="30"/>
      <c r="B437" s="31"/>
      <c r="C437" s="22"/>
    </row>
    <row r="438" spans="1:3">
      <c r="A438" s="30"/>
      <c r="B438" s="31"/>
      <c r="C438" s="22"/>
    </row>
    <row r="439" spans="1:3">
      <c r="A439" s="30"/>
      <c r="B439" s="31"/>
      <c r="C439" s="27"/>
    </row>
    <row r="440" spans="1:3">
      <c r="A440" s="30"/>
      <c r="B440" s="31"/>
      <c r="C440" s="22"/>
    </row>
    <row r="441" spans="1:3">
      <c r="A441" s="30"/>
      <c r="B441" s="31"/>
      <c r="C441" s="22"/>
    </row>
    <row r="442" spans="1:3">
      <c r="A442" s="30"/>
      <c r="B442" s="31"/>
      <c r="C442" s="27"/>
    </row>
    <row r="443" spans="1:3">
      <c r="A443" s="30"/>
      <c r="B443" s="31"/>
      <c r="C443" s="22"/>
    </row>
    <row r="444" spans="1:3">
      <c r="A444" s="30"/>
      <c r="B444" s="31"/>
      <c r="C444" s="22"/>
    </row>
    <row r="445" spans="1:3">
      <c r="A445" s="30"/>
      <c r="B445" s="31"/>
      <c r="C445" s="27"/>
    </row>
    <row r="446" spans="1:3">
      <c r="A446" s="30"/>
      <c r="B446" s="31"/>
      <c r="C446" s="22"/>
    </row>
    <row r="447" spans="1:3">
      <c r="A447" s="30"/>
      <c r="B447" s="31"/>
      <c r="C447" s="22"/>
    </row>
    <row r="448" spans="1:3">
      <c r="A448" s="30"/>
      <c r="B448" s="31"/>
      <c r="C448" s="27"/>
    </row>
    <row r="449" spans="1:3">
      <c r="A449" s="30"/>
      <c r="B449" s="31"/>
      <c r="C449" s="22"/>
    </row>
    <row r="450" spans="1:3">
      <c r="A450" s="30"/>
      <c r="B450" s="31"/>
      <c r="C450" s="22"/>
    </row>
    <row r="451" spans="1:3">
      <c r="A451" s="30"/>
      <c r="B451" s="31"/>
      <c r="C451" s="22"/>
    </row>
    <row r="452" spans="1:3">
      <c r="A452" s="30"/>
      <c r="B452" s="31"/>
      <c r="C452" s="27"/>
    </row>
    <row r="453" spans="1:3">
      <c r="A453" s="30"/>
      <c r="B453" s="31"/>
      <c r="C453" s="22"/>
    </row>
    <row r="454" spans="1:3">
      <c r="A454" s="30"/>
      <c r="B454" s="31"/>
      <c r="C454" s="22"/>
    </row>
    <row r="455" spans="1:3">
      <c r="A455" s="30"/>
      <c r="B455" s="31"/>
      <c r="C455" s="27"/>
    </row>
    <row r="456" spans="1:3">
      <c r="A456" s="30"/>
      <c r="B456" s="31"/>
      <c r="C456" s="22"/>
    </row>
    <row r="457" spans="1:3">
      <c r="A457" s="30"/>
      <c r="B457" s="31"/>
      <c r="C457" s="22"/>
    </row>
    <row r="458" spans="1:3">
      <c r="A458" s="30"/>
      <c r="B458" s="31"/>
      <c r="C458" s="22"/>
    </row>
    <row r="459" spans="1:3">
      <c r="A459" s="30"/>
      <c r="B459" s="31"/>
      <c r="C459" s="22"/>
    </row>
    <row r="460" spans="1:3">
      <c r="A460" s="30"/>
      <c r="B460" s="31"/>
      <c r="C460" s="27"/>
    </row>
    <row r="461" spans="1:3">
      <c r="A461" s="30"/>
      <c r="B461" s="31"/>
      <c r="C461" s="22"/>
    </row>
    <row r="462" spans="1:3">
      <c r="A462" s="30"/>
      <c r="B462" s="31"/>
      <c r="C462" s="22"/>
    </row>
    <row r="463" spans="1:3">
      <c r="A463" s="30"/>
      <c r="B463" s="31"/>
      <c r="C463" s="22"/>
    </row>
    <row r="464" spans="1:3">
      <c r="A464" s="30"/>
      <c r="B464" s="31"/>
      <c r="C464" s="22"/>
    </row>
    <row r="465" spans="1:3">
      <c r="A465" s="30"/>
      <c r="B465" s="31"/>
      <c r="C465" s="27"/>
    </row>
    <row r="466" spans="1:3">
      <c r="A466" s="30"/>
      <c r="B466" s="31"/>
      <c r="C466" s="22"/>
    </row>
    <row r="467" spans="1:3">
      <c r="A467" s="30"/>
      <c r="B467" s="31"/>
      <c r="C467" s="22"/>
    </row>
    <row r="468" spans="1:3">
      <c r="A468" s="30"/>
      <c r="B468" s="31"/>
      <c r="C468" s="22"/>
    </row>
    <row r="469" spans="1:3">
      <c r="A469" s="30"/>
      <c r="B469" s="31"/>
      <c r="C469" s="22"/>
    </row>
    <row r="470" spans="1:3">
      <c r="A470" s="30"/>
      <c r="B470" s="31"/>
      <c r="C470" s="22"/>
    </row>
    <row r="471" spans="1:3">
      <c r="A471" s="30"/>
      <c r="B471" s="31"/>
      <c r="C471" s="27"/>
    </row>
    <row r="472" spans="1:3">
      <c r="A472" s="30"/>
      <c r="B472" s="31"/>
      <c r="C472" s="22"/>
    </row>
    <row r="473" spans="1:3">
      <c r="A473" s="30"/>
      <c r="B473" s="31"/>
      <c r="C473" s="22"/>
    </row>
    <row r="474" spans="1:3">
      <c r="A474" s="30"/>
      <c r="B474" s="31"/>
      <c r="C474" s="22"/>
    </row>
    <row r="475" spans="1:3">
      <c r="A475" s="30"/>
      <c r="B475" s="31"/>
      <c r="C475" s="22"/>
    </row>
    <row r="476" spans="1:3">
      <c r="A476" s="30"/>
      <c r="B476" s="31"/>
      <c r="C476" s="22"/>
    </row>
    <row r="477" spans="1:3">
      <c r="C477" s="27"/>
    </row>
    <row r="478" spans="1:3">
      <c r="C478" s="22"/>
    </row>
    <row r="479" spans="1:3">
      <c r="C479" s="22"/>
    </row>
    <row r="480" spans="1:3">
      <c r="C480" s="22"/>
    </row>
    <row r="481" spans="3:3">
      <c r="C481" s="22"/>
    </row>
    <row r="482" spans="3:3">
      <c r="C482" s="22"/>
    </row>
    <row r="483" spans="3:3">
      <c r="C483" s="22"/>
    </row>
    <row r="484" spans="3:3">
      <c r="C484" s="27"/>
    </row>
  </sheetData>
  <sortState ref="A2:BL486">
    <sortCondition ref="P1"/>
  </sortState>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D261"/>
  <sheetViews>
    <sheetView topLeftCell="A151" workbookViewId="0">
      <selection activeCell="D261" sqref="D2:D261"/>
    </sheetView>
  </sheetViews>
  <sheetFormatPr defaultRowHeight="15"/>
  <cols>
    <col min="1" max="1" width="11.85546875" style="35" bestFit="1" customWidth="1"/>
    <col min="2" max="2" width="9.5703125" style="37" customWidth="1"/>
    <col min="3" max="3" width="12.28515625" style="35" bestFit="1" customWidth="1"/>
  </cols>
  <sheetData>
    <row r="1" spans="1:4">
      <c r="A1" s="35" t="s">
        <v>133</v>
      </c>
      <c r="B1" s="37" t="s">
        <v>131</v>
      </c>
      <c r="C1" s="35" t="s">
        <v>132</v>
      </c>
    </row>
    <row r="2" spans="1:4">
      <c r="A2" s="35">
        <v>10010</v>
      </c>
      <c r="B2" s="37" t="s">
        <v>134</v>
      </c>
      <c r="C2" s="35">
        <v>16</v>
      </c>
      <c r="D2" t="str">
        <f>(B2&amp;" "&amp;C2)</f>
        <v>VE 16</v>
      </c>
    </row>
    <row r="3" spans="1:4">
      <c r="A3" s="35">
        <v>10020</v>
      </c>
      <c r="B3" s="37" t="s">
        <v>134</v>
      </c>
      <c r="C3" s="35">
        <v>16</v>
      </c>
      <c r="D3" t="str">
        <f t="shared" ref="D3:D64" si="0">(B3&amp;" "&amp;C3)</f>
        <v>VE 16</v>
      </c>
    </row>
    <row r="4" spans="1:4">
      <c r="A4" s="35">
        <v>10030</v>
      </c>
      <c r="B4" s="37" t="s">
        <v>134</v>
      </c>
      <c r="C4" s="35">
        <v>16</v>
      </c>
      <c r="D4" t="str">
        <f t="shared" si="0"/>
        <v>VE 16</v>
      </c>
    </row>
    <row r="5" spans="1:4">
      <c r="A5" s="35">
        <v>10040</v>
      </c>
      <c r="B5" s="37" t="s">
        <v>134</v>
      </c>
      <c r="C5" s="35">
        <v>15</v>
      </c>
      <c r="D5" t="str">
        <f t="shared" si="0"/>
        <v>VE 15</v>
      </c>
    </row>
    <row r="6" spans="1:4">
      <c r="A6" s="35">
        <v>10050</v>
      </c>
      <c r="B6" s="37" t="s">
        <v>134</v>
      </c>
      <c r="C6" s="35">
        <v>16</v>
      </c>
      <c r="D6" t="str">
        <f t="shared" si="0"/>
        <v>VE 16</v>
      </c>
    </row>
    <row r="7" spans="1:4">
      <c r="A7" s="35">
        <v>10060</v>
      </c>
      <c r="B7" s="37" t="s">
        <v>134</v>
      </c>
      <c r="C7" s="35">
        <v>16</v>
      </c>
      <c r="D7" t="str">
        <f t="shared" si="0"/>
        <v>VE 16</v>
      </c>
    </row>
    <row r="8" spans="1:4">
      <c r="A8" s="35">
        <v>10070</v>
      </c>
      <c r="B8" s="37" t="s">
        <v>134</v>
      </c>
      <c r="C8" s="35">
        <v>16</v>
      </c>
      <c r="D8" t="str">
        <f t="shared" si="0"/>
        <v>VE 16</v>
      </c>
    </row>
    <row r="9" spans="1:4">
      <c r="A9" s="35">
        <v>10080</v>
      </c>
      <c r="B9" s="37" t="s">
        <v>134</v>
      </c>
      <c r="C9" s="35">
        <v>16</v>
      </c>
      <c r="D9" t="str">
        <f t="shared" si="0"/>
        <v>VE 16</v>
      </c>
    </row>
    <row r="10" spans="1:4">
      <c r="A10" s="35">
        <v>10090</v>
      </c>
      <c r="B10" s="37" t="s">
        <v>134</v>
      </c>
      <c r="C10" s="35">
        <v>16</v>
      </c>
      <c r="D10" t="str">
        <f t="shared" si="0"/>
        <v>VE 16</v>
      </c>
    </row>
    <row r="11" spans="1:4">
      <c r="A11" s="35">
        <v>10100</v>
      </c>
      <c r="B11" s="37" t="s">
        <v>134</v>
      </c>
      <c r="C11" s="35">
        <v>16</v>
      </c>
      <c r="D11" t="str">
        <f t="shared" si="0"/>
        <v>VE 16</v>
      </c>
    </row>
    <row r="12" spans="1:4">
      <c r="A12" s="35">
        <v>10120</v>
      </c>
      <c r="B12" s="37" t="s">
        <v>134</v>
      </c>
      <c r="C12" s="35">
        <v>15</v>
      </c>
      <c r="D12" t="str">
        <f t="shared" si="0"/>
        <v>VE 15</v>
      </c>
    </row>
    <row r="13" spans="1:4">
      <c r="A13" s="35">
        <v>10130</v>
      </c>
      <c r="B13" s="37" t="s">
        <v>134</v>
      </c>
      <c r="C13" s="35">
        <v>15</v>
      </c>
      <c r="D13" t="str">
        <f t="shared" si="0"/>
        <v>VE 15</v>
      </c>
    </row>
    <row r="14" spans="1:4">
      <c r="A14" s="35">
        <v>10140</v>
      </c>
      <c r="B14" s="37" t="s">
        <v>134</v>
      </c>
      <c r="C14" s="35">
        <v>15</v>
      </c>
      <c r="D14" t="str">
        <f t="shared" si="0"/>
        <v>VE 15</v>
      </c>
    </row>
    <row r="15" spans="1:4">
      <c r="A15" s="35">
        <v>10150</v>
      </c>
      <c r="B15" s="37" t="s">
        <v>134</v>
      </c>
      <c r="C15" s="35">
        <v>16</v>
      </c>
      <c r="D15" t="str">
        <f t="shared" si="0"/>
        <v>VE 16</v>
      </c>
    </row>
    <row r="16" spans="1:4">
      <c r="A16" s="35">
        <v>10160</v>
      </c>
      <c r="B16" s="37" t="s">
        <v>134</v>
      </c>
      <c r="C16" s="35">
        <v>16</v>
      </c>
      <c r="D16" t="str">
        <f t="shared" si="0"/>
        <v>VE 16</v>
      </c>
    </row>
    <row r="17" spans="1:4">
      <c r="A17" s="35">
        <v>10170</v>
      </c>
      <c r="B17" s="37" t="s">
        <v>134</v>
      </c>
      <c r="C17" s="35">
        <v>16</v>
      </c>
      <c r="D17" t="str">
        <f t="shared" si="0"/>
        <v>VE 16</v>
      </c>
    </row>
    <row r="18" spans="1:4">
      <c r="A18" s="35">
        <v>10180</v>
      </c>
      <c r="B18" s="37" t="s">
        <v>134</v>
      </c>
      <c r="C18" s="35">
        <v>16</v>
      </c>
      <c r="D18" t="str">
        <f t="shared" si="0"/>
        <v>VE 16</v>
      </c>
    </row>
    <row r="19" spans="1:4">
      <c r="A19" s="35">
        <v>10190</v>
      </c>
      <c r="B19" s="37" t="s">
        <v>134</v>
      </c>
      <c r="C19" s="35">
        <v>16</v>
      </c>
      <c r="D19" t="str">
        <f t="shared" si="0"/>
        <v>VE 16</v>
      </c>
    </row>
    <row r="20" spans="1:4">
      <c r="A20" s="35">
        <v>10200</v>
      </c>
      <c r="B20" s="37" t="s">
        <v>134</v>
      </c>
      <c r="C20" s="35">
        <v>16</v>
      </c>
      <c r="D20" t="str">
        <f t="shared" si="0"/>
        <v>VE 16</v>
      </c>
    </row>
    <row r="21" spans="1:4">
      <c r="A21" s="35">
        <v>10210</v>
      </c>
      <c r="B21" s="37" t="s">
        <v>134</v>
      </c>
      <c r="C21" s="35">
        <v>16</v>
      </c>
      <c r="D21" t="str">
        <f t="shared" si="0"/>
        <v>VE 16</v>
      </c>
    </row>
    <row r="22" spans="1:4">
      <c r="A22" s="35">
        <v>10220</v>
      </c>
      <c r="B22" s="37" t="s">
        <v>134</v>
      </c>
      <c r="C22" s="35">
        <v>16</v>
      </c>
      <c r="D22" t="str">
        <f t="shared" si="0"/>
        <v>VE 16</v>
      </c>
    </row>
    <row r="23" spans="1:4">
      <c r="A23" s="35">
        <v>10230</v>
      </c>
      <c r="B23" s="37" t="s">
        <v>134</v>
      </c>
      <c r="C23" s="35">
        <v>16</v>
      </c>
      <c r="D23" t="str">
        <f t="shared" si="0"/>
        <v>VE 16</v>
      </c>
    </row>
    <row r="24" spans="1:4">
      <c r="A24" s="35">
        <v>10240</v>
      </c>
      <c r="B24" s="37" t="s">
        <v>134</v>
      </c>
      <c r="C24" s="35">
        <v>16</v>
      </c>
      <c r="D24" t="str">
        <f t="shared" si="0"/>
        <v>VE 16</v>
      </c>
    </row>
    <row r="25" spans="1:4">
      <c r="A25" s="35">
        <v>10250</v>
      </c>
      <c r="B25" s="37" t="s">
        <v>134</v>
      </c>
      <c r="C25" s="35">
        <v>16</v>
      </c>
      <c r="D25" t="str">
        <f t="shared" si="0"/>
        <v>VE 16</v>
      </c>
    </row>
    <row r="26" spans="1:4">
      <c r="A26" s="35">
        <v>10260</v>
      </c>
      <c r="B26" s="37" t="s">
        <v>134</v>
      </c>
      <c r="C26" s="35">
        <v>16</v>
      </c>
      <c r="D26" t="str">
        <f t="shared" si="0"/>
        <v>VE 16</v>
      </c>
    </row>
    <row r="27" spans="1:4">
      <c r="A27" s="35">
        <v>10320</v>
      </c>
      <c r="B27" s="37" t="s">
        <v>134</v>
      </c>
      <c r="C27" s="35">
        <v>16</v>
      </c>
      <c r="D27" t="str">
        <f t="shared" si="0"/>
        <v>VE 16</v>
      </c>
    </row>
    <row r="28" spans="1:4">
      <c r="A28" s="35">
        <v>10340</v>
      </c>
      <c r="B28" s="37" t="s">
        <v>134</v>
      </c>
      <c r="C28" s="35">
        <v>16</v>
      </c>
      <c r="D28" t="str">
        <f t="shared" si="0"/>
        <v>VE 16</v>
      </c>
    </row>
    <row r="29" spans="1:4">
      <c r="A29" s="35">
        <v>10350</v>
      </c>
      <c r="B29" s="37" t="s">
        <v>134</v>
      </c>
      <c r="C29" s="35">
        <v>16</v>
      </c>
      <c r="D29" t="str">
        <f t="shared" si="0"/>
        <v>VE 16</v>
      </c>
    </row>
    <row r="30" spans="1:4">
      <c r="A30" s="35">
        <v>10380</v>
      </c>
      <c r="B30" s="37" t="s">
        <v>134</v>
      </c>
      <c r="C30" s="35">
        <v>16</v>
      </c>
      <c r="D30" t="str">
        <f t="shared" si="0"/>
        <v>VE 16</v>
      </c>
    </row>
    <row r="31" spans="1:4">
      <c r="A31" s="35">
        <v>10390</v>
      </c>
      <c r="B31" s="37" t="s">
        <v>134</v>
      </c>
      <c r="C31" s="35">
        <v>16</v>
      </c>
      <c r="D31" t="str">
        <f t="shared" si="0"/>
        <v>VE 16</v>
      </c>
    </row>
    <row r="32" spans="1:4">
      <c r="A32" s="35">
        <v>10400</v>
      </c>
      <c r="B32" s="37" t="s">
        <v>134</v>
      </c>
      <c r="C32" s="35">
        <v>16</v>
      </c>
      <c r="D32" t="str">
        <f t="shared" si="0"/>
        <v>VE 16</v>
      </c>
    </row>
    <row r="33" spans="1:4">
      <c r="A33" s="35">
        <v>10410</v>
      </c>
      <c r="B33" s="37" t="s">
        <v>134</v>
      </c>
      <c r="C33" s="35">
        <v>16</v>
      </c>
      <c r="D33" t="str">
        <f t="shared" si="0"/>
        <v>VE 16</v>
      </c>
    </row>
    <row r="34" spans="1:4">
      <c r="A34" s="35">
        <v>10470</v>
      </c>
      <c r="B34" s="37" t="s">
        <v>134</v>
      </c>
      <c r="C34" s="35">
        <v>16</v>
      </c>
      <c r="D34" t="str">
        <f t="shared" si="0"/>
        <v>VE 16</v>
      </c>
    </row>
    <row r="35" spans="1:4">
      <c r="A35" s="35">
        <v>10500</v>
      </c>
      <c r="B35" s="37" t="s">
        <v>134</v>
      </c>
      <c r="C35" s="35">
        <v>16</v>
      </c>
      <c r="D35" t="str">
        <f t="shared" si="0"/>
        <v>VE 16</v>
      </c>
    </row>
    <row r="36" spans="1:4">
      <c r="A36" s="35">
        <v>10510</v>
      </c>
      <c r="B36" s="37" t="s">
        <v>134</v>
      </c>
      <c r="C36" s="35">
        <v>16</v>
      </c>
      <c r="D36" t="str">
        <f t="shared" si="0"/>
        <v>VE 16</v>
      </c>
    </row>
    <row r="37" spans="1:4">
      <c r="A37" s="35">
        <v>10520</v>
      </c>
      <c r="B37" s="37" t="s">
        <v>134</v>
      </c>
      <c r="C37" s="35">
        <v>16</v>
      </c>
      <c r="D37" t="str">
        <f t="shared" si="0"/>
        <v>VE 16</v>
      </c>
    </row>
    <row r="38" spans="1:4">
      <c r="A38" s="35">
        <v>10530</v>
      </c>
      <c r="B38" s="37" t="s">
        <v>134</v>
      </c>
      <c r="C38" s="35">
        <v>16</v>
      </c>
      <c r="D38" t="str">
        <f t="shared" si="0"/>
        <v>VE 16</v>
      </c>
    </row>
    <row r="39" spans="1:4">
      <c r="A39" s="35">
        <v>10540</v>
      </c>
      <c r="B39" s="37" t="s">
        <v>134</v>
      </c>
      <c r="C39" s="35">
        <v>16</v>
      </c>
      <c r="D39" t="str">
        <f t="shared" si="0"/>
        <v>VE 16</v>
      </c>
    </row>
    <row r="40" spans="1:4">
      <c r="A40" s="35">
        <v>10550</v>
      </c>
      <c r="B40" s="37" t="s">
        <v>134</v>
      </c>
      <c r="C40" s="35">
        <v>15</v>
      </c>
      <c r="D40" t="str">
        <f t="shared" si="0"/>
        <v>VE 15</v>
      </c>
    </row>
    <row r="41" spans="1:4">
      <c r="A41" s="35">
        <v>10560</v>
      </c>
      <c r="B41" s="37" t="s">
        <v>134</v>
      </c>
      <c r="C41" s="35">
        <v>15</v>
      </c>
      <c r="D41" t="str">
        <f t="shared" si="0"/>
        <v>VE 15</v>
      </c>
    </row>
    <row r="42" spans="1:4">
      <c r="A42" s="35">
        <v>10590</v>
      </c>
      <c r="B42" s="37" t="s">
        <v>134</v>
      </c>
      <c r="C42" s="35">
        <v>15</v>
      </c>
      <c r="D42" t="str">
        <f t="shared" si="0"/>
        <v>VE 15</v>
      </c>
    </row>
    <row r="43" spans="1:4">
      <c r="A43" s="35">
        <v>10600</v>
      </c>
      <c r="B43" s="37" t="s">
        <v>134</v>
      </c>
      <c r="C43" s="35">
        <v>15</v>
      </c>
      <c r="D43" t="str">
        <f t="shared" si="0"/>
        <v>VE 15</v>
      </c>
    </row>
    <row r="44" spans="1:4">
      <c r="A44" s="35">
        <v>10610</v>
      </c>
      <c r="B44" s="37" t="s">
        <v>134</v>
      </c>
      <c r="C44" s="35">
        <v>15</v>
      </c>
      <c r="D44" t="str">
        <f t="shared" si="0"/>
        <v>VE 15</v>
      </c>
    </row>
    <row r="45" spans="1:4">
      <c r="A45" s="35">
        <v>10620</v>
      </c>
      <c r="B45" s="37" t="s">
        <v>134</v>
      </c>
      <c r="C45" s="35">
        <v>15</v>
      </c>
      <c r="D45" t="str">
        <f t="shared" si="0"/>
        <v>VE 15</v>
      </c>
    </row>
    <row r="46" spans="1:4">
      <c r="A46" s="35">
        <v>10630</v>
      </c>
      <c r="B46" s="37" t="s">
        <v>134</v>
      </c>
      <c r="C46" s="35">
        <v>15</v>
      </c>
      <c r="D46" t="str">
        <f t="shared" si="0"/>
        <v>VE 15</v>
      </c>
    </row>
    <row r="47" spans="1:4">
      <c r="A47" s="35">
        <v>10640</v>
      </c>
      <c r="B47" s="37" t="s">
        <v>134</v>
      </c>
      <c r="C47" s="35">
        <v>15</v>
      </c>
      <c r="D47" t="str">
        <f t="shared" si="0"/>
        <v>VE 15</v>
      </c>
    </row>
    <row r="48" spans="1:4">
      <c r="A48" s="35">
        <v>10650</v>
      </c>
      <c r="B48" s="37" t="s">
        <v>134</v>
      </c>
      <c r="C48" s="35">
        <v>15</v>
      </c>
      <c r="D48" t="str">
        <f t="shared" si="0"/>
        <v>VE 15</v>
      </c>
    </row>
    <row r="49" spans="1:4">
      <c r="A49" s="35">
        <v>10700</v>
      </c>
      <c r="B49" s="37" t="s">
        <v>134</v>
      </c>
      <c r="C49" s="35">
        <v>15</v>
      </c>
      <c r="D49" t="str">
        <f t="shared" si="0"/>
        <v>VE 15</v>
      </c>
    </row>
    <row r="50" spans="1:4">
      <c r="A50" s="35">
        <v>10710</v>
      </c>
      <c r="B50" s="37" t="s">
        <v>134</v>
      </c>
      <c r="C50" s="35">
        <v>15</v>
      </c>
      <c r="D50" t="str">
        <f t="shared" si="0"/>
        <v>VE 15</v>
      </c>
    </row>
    <row r="51" spans="1:4">
      <c r="A51" s="35">
        <v>10720</v>
      </c>
      <c r="B51" s="37" t="s">
        <v>134</v>
      </c>
      <c r="C51" s="35">
        <v>15</v>
      </c>
      <c r="D51" t="str">
        <f t="shared" si="0"/>
        <v>VE 15</v>
      </c>
    </row>
    <row r="52" spans="1:4">
      <c r="A52" s="35">
        <v>10730</v>
      </c>
      <c r="B52" s="37" t="s">
        <v>134</v>
      </c>
      <c r="C52" s="35">
        <v>15</v>
      </c>
      <c r="D52" t="str">
        <f t="shared" si="0"/>
        <v>VE 15</v>
      </c>
    </row>
    <row r="53" spans="1:4">
      <c r="A53" s="35">
        <v>10740</v>
      </c>
      <c r="B53" s="37" t="s">
        <v>134</v>
      </c>
      <c r="C53" s="35">
        <v>15</v>
      </c>
      <c r="D53" t="str">
        <f t="shared" si="0"/>
        <v>VE 15</v>
      </c>
    </row>
    <row r="54" spans="1:4">
      <c r="A54" s="35">
        <v>10750</v>
      </c>
      <c r="B54" s="37" t="s">
        <v>134</v>
      </c>
      <c r="C54" s="35">
        <v>15</v>
      </c>
      <c r="D54" t="str">
        <f t="shared" si="0"/>
        <v>VE 15</v>
      </c>
    </row>
    <row r="55" spans="1:4">
      <c r="A55" s="35">
        <v>10760</v>
      </c>
      <c r="B55" s="37" t="s">
        <v>134</v>
      </c>
      <c r="C55" s="35">
        <v>13</v>
      </c>
      <c r="D55" t="str">
        <f t="shared" si="0"/>
        <v>VE 13</v>
      </c>
    </row>
    <row r="56" spans="1:4">
      <c r="A56" s="35">
        <v>10770</v>
      </c>
      <c r="B56" s="37" t="s">
        <v>134</v>
      </c>
      <c r="C56" s="35">
        <v>15</v>
      </c>
      <c r="D56" t="str">
        <f t="shared" si="0"/>
        <v>VE 15</v>
      </c>
    </row>
    <row r="57" spans="1:4">
      <c r="A57" s="35">
        <v>10780</v>
      </c>
      <c r="B57" s="37" t="s">
        <v>134</v>
      </c>
      <c r="C57" s="35">
        <v>15</v>
      </c>
      <c r="D57" t="str">
        <f t="shared" si="0"/>
        <v>VE 15</v>
      </c>
    </row>
    <row r="58" spans="1:4">
      <c r="A58" s="35">
        <v>10790</v>
      </c>
      <c r="B58" s="37" t="s">
        <v>134</v>
      </c>
      <c r="C58" s="35">
        <v>15</v>
      </c>
      <c r="D58" t="str">
        <f t="shared" si="0"/>
        <v>VE 15</v>
      </c>
    </row>
    <row r="59" spans="1:4">
      <c r="A59" s="35">
        <v>10800</v>
      </c>
      <c r="B59" s="37" t="s">
        <v>134</v>
      </c>
      <c r="C59" s="35">
        <v>15</v>
      </c>
      <c r="D59" t="str">
        <f t="shared" si="0"/>
        <v>VE 15</v>
      </c>
    </row>
    <row r="60" spans="1:4">
      <c r="A60" s="35">
        <v>10810</v>
      </c>
      <c r="B60" s="37" t="s">
        <v>134</v>
      </c>
      <c r="C60" s="35">
        <v>15</v>
      </c>
      <c r="D60" t="str">
        <f t="shared" si="0"/>
        <v>VE 15</v>
      </c>
    </row>
    <row r="61" spans="1:4">
      <c r="A61" s="35">
        <v>10820</v>
      </c>
      <c r="B61" s="37" t="s">
        <v>134</v>
      </c>
      <c r="C61" s="35">
        <v>14</v>
      </c>
      <c r="D61" t="str">
        <f t="shared" si="0"/>
        <v>VE 14</v>
      </c>
    </row>
    <row r="62" spans="1:4">
      <c r="A62" s="35">
        <v>10830</v>
      </c>
      <c r="B62" s="37" t="s">
        <v>134</v>
      </c>
      <c r="C62" s="35">
        <v>14</v>
      </c>
      <c r="D62" t="str">
        <f t="shared" si="0"/>
        <v>VE 14</v>
      </c>
    </row>
    <row r="63" spans="1:4">
      <c r="A63" s="35">
        <v>10840</v>
      </c>
      <c r="B63" s="37" t="s">
        <v>134</v>
      </c>
      <c r="C63" s="35">
        <v>14</v>
      </c>
      <c r="D63" t="str">
        <f t="shared" si="0"/>
        <v>VE 14</v>
      </c>
    </row>
    <row r="64" spans="1:4">
      <c r="A64" s="35">
        <v>10850</v>
      </c>
      <c r="B64" s="37" t="s">
        <v>134</v>
      </c>
      <c r="C64" s="35">
        <v>14</v>
      </c>
      <c r="D64" t="str">
        <f t="shared" si="0"/>
        <v>VE 14</v>
      </c>
    </row>
    <row r="65" spans="1:4">
      <c r="A65" s="35">
        <v>10860</v>
      </c>
      <c r="B65" s="37" t="s">
        <v>134</v>
      </c>
      <c r="C65" s="35">
        <v>14</v>
      </c>
      <c r="D65" t="str">
        <f t="shared" ref="D65:D128" si="1">(B65&amp;" "&amp;C65)</f>
        <v>VE 14</v>
      </c>
    </row>
    <row r="66" spans="1:4">
      <c r="A66" s="35">
        <v>10870</v>
      </c>
      <c r="B66" s="37" t="s">
        <v>134</v>
      </c>
      <c r="C66" s="35">
        <v>14</v>
      </c>
      <c r="D66" t="str">
        <f t="shared" si="1"/>
        <v>VE 14</v>
      </c>
    </row>
    <row r="67" spans="1:4">
      <c r="A67" s="35">
        <v>10880</v>
      </c>
      <c r="B67" s="37" t="s">
        <v>134</v>
      </c>
      <c r="C67" s="35">
        <v>14</v>
      </c>
      <c r="D67" t="str">
        <f t="shared" si="1"/>
        <v>VE 14</v>
      </c>
    </row>
    <row r="68" spans="1:4">
      <c r="A68" s="35">
        <v>10890</v>
      </c>
      <c r="B68" s="37" t="s">
        <v>134</v>
      </c>
      <c r="C68" s="35">
        <v>14</v>
      </c>
      <c r="D68" t="str">
        <f t="shared" si="1"/>
        <v>VE 14</v>
      </c>
    </row>
    <row r="69" spans="1:4">
      <c r="A69" s="35">
        <v>10900</v>
      </c>
      <c r="B69" s="37" t="s">
        <v>134</v>
      </c>
      <c r="C69" s="35">
        <v>14</v>
      </c>
      <c r="D69" t="str">
        <f t="shared" si="1"/>
        <v>VE 14</v>
      </c>
    </row>
    <row r="70" spans="1:4">
      <c r="A70" s="35">
        <v>10910</v>
      </c>
      <c r="B70" s="37" t="s">
        <v>134</v>
      </c>
      <c r="C70" s="35">
        <v>14</v>
      </c>
      <c r="D70" t="str">
        <f t="shared" si="1"/>
        <v>VE 14</v>
      </c>
    </row>
    <row r="71" spans="1:4">
      <c r="A71" s="35">
        <v>10940</v>
      </c>
      <c r="B71" s="37" t="s">
        <v>134</v>
      </c>
      <c r="C71" s="35">
        <v>14</v>
      </c>
      <c r="D71" t="str">
        <f t="shared" si="1"/>
        <v>VE 14</v>
      </c>
    </row>
    <row r="72" spans="1:4">
      <c r="A72" s="35">
        <v>10950</v>
      </c>
      <c r="B72" s="37" t="s">
        <v>134</v>
      </c>
      <c r="C72" s="35">
        <v>14</v>
      </c>
      <c r="D72" t="str">
        <f t="shared" si="1"/>
        <v>VE 14</v>
      </c>
    </row>
    <row r="73" spans="1:4">
      <c r="A73" s="35">
        <v>10960</v>
      </c>
      <c r="B73" s="37" t="s">
        <v>134</v>
      </c>
      <c r="C73" s="35">
        <v>14</v>
      </c>
      <c r="D73" t="str">
        <f t="shared" si="1"/>
        <v>VE 14</v>
      </c>
    </row>
    <row r="74" spans="1:4">
      <c r="A74" s="35">
        <v>10970</v>
      </c>
      <c r="B74" s="37" t="s">
        <v>134</v>
      </c>
      <c r="C74" s="35">
        <v>15</v>
      </c>
      <c r="D74" t="str">
        <f t="shared" si="1"/>
        <v>VE 15</v>
      </c>
    </row>
    <row r="75" spans="1:4">
      <c r="A75" s="35">
        <v>10980</v>
      </c>
      <c r="B75" s="37" t="s">
        <v>134</v>
      </c>
      <c r="C75" s="35">
        <v>15</v>
      </c>
      <c r="D75" t="str">
        <f t="shared" si="1"/>
        <v>VE 15</v>
      </c>
    </row>
    <row r="76" spans="1:4">
      <c r="A76" s="35">
        <v>10990</v>
      </c>
      <c r="B76" s="37" t="s">
        <v>134</v>
      </c>
      <c r="C76" s="35">
        <v>15</v>
      </c>
      <c r="D76" t="str">
        <f t="shared" si="1"/>
        <v>VE 15</v>
      </c>
    </row>
    <row r="77" spans="1:4">
      <c r="A77" s="35">
        <v>11000</v>
      </c>
      <c r="B77" s="37" t="s">
        <v>134</v>
      </c>
      <c r="C77" s="35">
        <v>15</v>
      </c>
      <c r="D77" t="str">
        <f t="shared" si="1"/>
        <v>VE 15</v>
      </c>
    </row>
    <row r="78" spans="1:4">
      <c r="A78" s="35">
        <v>11020</v>
      </c>
      <c r="B78" s="37" t="s">
        <v>134</v>
      </c>
      <c r="C78" s="35">
        <v>15</v>
      </c>
      <c r="D78" t="str">
        <f t="shared" si="1"/>
        <v>VE 15</v>
      </c>
    </row>
    <row r="79" spans="1:4">
      <c r="A79" s="35">
        <v>11030</v>
      </c>
      <c r="B79" s="37" t="s">
        <v>134</v>
      </c>
      <c r="C79" s="35">
        <v>15</v>
      </c>
      <c r="D79" t="str">
        <f t="shared" si="1"/>
        <v>VE 15</v>
      </c>
    </row>
    <row r="80" spans="1:4">
      <c r="A80" s="35">
        <v>11040</v>
      </c>
      <c r="B80" s="37" t="s">
        <v>134</v>
      </c>
      <c r="C80" s="35">
        <v>15</v>
      </c>
      <c r="D80" t="str">
        <f t="shared" si="1"/>
        <v>VE 15</v>
      </c>
    </row>
    <row r="81" spans="1:4">
      <c r="A81" s="35">
        <v>11050</v>
      </c>
      <c r="B81" s="37" t="s">
        <v>134</v>
      </c>
      <c r="C81" s="35">
        <v>15</v>
      </c>
      <c r="D81" t="str">
        <f t="shared" si="1"/>
        <v>VE 15</v>
      </c>
    </row>
    <row r="82" spans="1:4">
      <c r="A82" s="35">
        <v>11070</v>
      </c>
      <c r="B82" s="37" t="s">
        <v>134</v>
      </c>
      <c r="C82" s="35">
        <v>15</v>
      </c>
      <c r="D82" t="str">
        <f t="shared" si="1"/>
        <v>VE 15</v>
      </c>
    </row>
    <row r="83" spans="1:4">
      <c r="A83" s="35">
        <v>11080</v>
      </c>
      <c r="B83" s="37" t="s">
        <v>134</v>
      </c>
      <c r="C83" s="35">
        <v>15</v>
      </c>
      <c r="D83" t="str">
        <f t="shared" si="1"/>
        <v>VE 15</v>
      </c>
    </row>
    <row r="84" spans="1:4">
      <c r="A84" s="35">
        <v>11090</v>
      </c>
      <c r="B84" s="37" t="s">
        <v>134</v>
      </c>
      <c r="C84" s="35">
        <v>15</v>
      </c>
      <c r="D84" t="str">
        <f t="shared" si="1"/>
        <v>VE 15</v>
      </c>
    </row>
    <row r="85" spans="1:4">
      <c r="A85" s="35">
        <v>11100</v>
      </c>
      <c r="B85" s="37" t="s">
        <v>134</v>
      </c>
      <c r="C85" s="35">
        <v>15</v>
      </c>
      <c r="D85" t="str">
        <f t="shared" si="1"/>
        <v>VE 15</v>
      </c>
    </row>
    <row r="86" spans="1:4">
      <c r="A86" s="35">
        <v>11110</v>
      </c>
      <c r="B86" s="37" t="s">
        <v>134</v>
      </c>
      <c r="C86" s="35">
        <v>15</v>
      </c>
      <c r="D86" t="str">
        <f t="shared" si="1"/>
        <v>VE 15</v>
      </c>
    </row>
    <row r="87" spans="1:4">
      <c r="A87" s="35">
        <v>11120</v>
      </c>
      <c r="B87" s="37" t="s">
        <v>134</v>
      </c>
      <c r="C87" s="35">
        <v>15</v>
      </c>
      <c r="D87" t="str">
        <f t="shared" si="1"/>
        <v>VE 15</v>
      </c>
    </row>
    <row r="88" spans="1:4">
      <c r="A88" s="35">
        <v>11140</v>
      </c>
      <c r="B88" s="37" t="s">
        <v>134</v>
      </c>
      <c r="C88" s="35">
        <v>15</v>
      </c>
      <c r="D88" t="str">
        <f t="shared" si="1"/>
        <v>VE 15</v>
      </c>
    </row>
    <row r="89" spans="1:4">
      <c r="A89" s="35">
        <v>11150</v>
      </c>
      <c r="B89" s="37" t="s">
        <v>134</v>
      </c>
      <c r="C89" s="35">
        <v>15</v>
      </c>
      <c r="D89" t="str">
        <f t="shared" si="1"/>
        <v>VE 15</v>
      </c>
    </row>
    <row r="90" spans="1:4">
      <c r="A90" s="35">
        <v>11160</v>
      </c>
      <c r="B90" s="37" t="s">
        <v>134</v>
      </c>
      <c r="C90" s="35">
        <v>14</v>
      </c>
      <c r="D90" t="str">
        <f t="shared" si="1"/>
        <v>VE 14</v>
      </c>
    </row>
    <row r="91" spans="1:4">
      <c r="A91" s="35">
        <v>11170</v>
      </c>
      <c r="B91" s="37" t="s">
        <v>134</v>
      </c>
      <c r="C91" s="35">
        <v>14</v>
      </c>
      <c r="D91" t="str">
        <f t="shared" si="1"/>
        <v>VE 14</v>
      </c>
    </row>
    <row r="92" spans="1:4">
      <c r="A92" s="35">
        <v>11180</v>
      </c>
      <c r="B92" s="37" t="s">
        <v>134</v>
      </c>
      <c r="C92" s="35">
        <v>14</v>
      </c>
      <c r="D92" t="str">
        <f t="shared" si="1"/>
        <v>VE 14</v>
      </c>
    </row>
    <row r="93" spans="1:4">
      <c r="A93" s="35">
        <v>11200</v>
      </c>
      <c r="B93" s="37" t="s">
        <v>134</v>
      </c>
      <c r="C93" s="35">
        <v>14</v>
      </c>
      <c r="D93" t="str">
        <f t="shared" si="1"/>
        <v>VE 14</v>
      </c>
    </row>
    <row r="94" spans="1:4">
      <c r="A94" s="35">
        <v>11210</v>
      </c>
      <c r="B94" s="37" t="s">
        <v>134</v>
      </c>
      <c r="C94" s="35">
        <v>14</v>
      </c>
      <c r="D94" t="str">
        <f t="shared" si="1"/>
        <v>VE 14</v>
      </c>
    </row>
    <row r="95" spans="1:4">
      <c r="A95" s="35">
        <v>11220</v>
      </c>
      <c r="B95" s="37" t="s">
        <v>134</v>
      </c>
      <c r="C95" s="35">
        <v>14</v>
      </c>
      <c r="D95" t="str">
        <f t="shared" si="1"/>
        <v>VE 14</v>
      </c>
    </row>
    <row r="96" spans="1:4">
      <c r="A96" s="35">
        <v>11230</v>
      </c>
      <c r="B96" s="37" t="s">
        <v>134</v>
      </c>
      <c r="C96" s="35">
        <v>14</v>
      </c>
      <c r="D96" t="str">
        <f t="shared" si="1"/>
        <v>VE 14</v>
      </c>
    </row>
    <row r="97" spans="1:4">
      <c r="A97" s="35">
        <v>11240</v>
      </c>
      <c r="B97" s="37" t="s">
        <v>134</v>
      </c>
      <c r="C97" s="35">
        <v>14</v>
      </c>
      <c r="D97" t="str">
        <f t="shared" si="1"/>
        <v>VE 14</v>
      </c>
    </row>
    <row r="98" spans="1:4">
      <c r="A98" s="35">
        <v>11250</v>
      </c>
      <c r="B98" s="37" t="s">
        <v>134</v>
      </c>
      <c r="C98" s="35">
        <v>14</v>
      </c>
      <c r="D98" t="str">
        <f t="shared" si="1"/>
        <v>VE 14</v>
      </c>
    </row>
    <row r="99" spans="1:4">
      <c r="A99" s="35">
        <v>11260</v>
      </c>
      <c r="B99" s="37" t="s">
        <v>134</v>
      </c>
      <c r="C99" s="35">
        <v>14</v>
      </c>
      <c r="D99" t="str">
        <f t="shared" si="1"/>
        <v>VE 14</v>
      </c>
    </row>
    <row r="100" spans="1:4">
      <c r="A100" s="35">
        <v>11270</v>
      </c>
      <c r="B100" s="37" t="s">
        <v>134</v>
      </c>
      <c r="C100" s="35">
        <v>14</v>
      </c>
      <c r="D100" t="str">
        <f t="shared" si="1"/>
        <v>VE 14</v>
      </c>
    </row>
    <row r="101" spans="1:4">
      <c r="A101" s="35">
        <v>11280</v>
      </c>
      <c r="B101" s="37" t="s">
        <v>134</v>
      </c>
      <c r="C101" s="35">
        <v>15</v>
      </c>
      <c r="D101" t="str">
        <f t="shared" si="1"/>
        <v>VE 15</v>
      </c>
    </row>
    <row r="102" spans="1:4">
      <c r="A102" s="35">
        <v>11290</v>
      </c>
      <c r="B102" s="37" t="s">
        <v>134</v>
      </c>
      <c r="C102" s="35">
        <v>15</v>
      </c>
      <c r="D102" t="str">
        <f t="shared" si="1"/>
        <v>VE 15</v>
      </c>
    </row>
    <row r="103" spans="1:4">
      <c r="A103" s="35">
        <v>11300</v>
      </c>
      <c r="B103" s="37" t="s">
        <v>134</v>
      </c>
      <c r="C103" s="35">
        <v>15</v>
      </c>
      <c r="D103" t="str">
        <f t="shared" si="1"/>
        <v>VE 15</v>
      </c>
    </row>
    <row r="104" spans="1:4">
      <c r="A104" s="35">
        <v>11320</v>
      </c>
      <c r="B104" s="37" t="s">
        <v>134</v>
      </c>
      <c r="C104" s="35">
        <v>15</v>
      </c>
      <c r="D104" t="str">
        <f t="shared" si="1"/>
        <v>VE 15</v>
      </c>
    </row>
    <row r="105" spans="1:4">
      <c r="A105" s="35">
        <v>11330</v>
      </c>
      <c r="B105" s="37" t="s">
        <v>134</v>
      </c>
      <c r="C105" s="35">
        <v>15</v>
      </c>
      <c r="D105" t="str">
        <f t="shared" si="1"/>
        <v>VE 15</v>
      </c>
    </row>
    <row r="106" spans="1:4">
      <c r="A106" s="35">
        <v>11350</v>
      </c>
      <c r="B106" s="37" t="s">
        <v>134</v>
      </c>
      <c r="C106" s="35">
        <v>15</v>
      </c>
      <c r="D106" t="str">
        <f t="shared" si="1"/>
        <v>VE 15</v>
      </c>
    </row>
    <row r="107" spans="1:4">
      <c r="A107" s="35">
        <v>11360</v>
      </c>
      <c r="B107" s="37" t="s">
        <v>134</v>
      </c>
      <c r="C107" s="35">
        <v>15</v>
      </c>
      <c r="D107" t="str">
        <f t="shared" si="1"/>
        <v>VE 15</v>
      </c>
    </row>
    <row r="108" spans="1:4">
      <c r="A108" s="35">
        <v>11370</v>
      </c>
      <c r="B108" s="37" t="s">
        <v>134</v>
      </c>
      <c r="C108" s="35">
        <v>15</v>
      </c>
      <c r="D108" t="str">
        <f t="shared" si="1"/>
        <v>VE 15</v>
      </c>
    </row>
    <row r="109" spans="1:4">
      <c r="A109" s="35">
        <v>11380</v>
      </c>
      <c r="B109" s="37" t="s">
        <v>134</v>
      </c>
      <c r="C109" s="35">
        <v>15</v>
      </c>
      <c r="D109" t="str">
        <f t="shared" si="1"/>
        <v>VE 15</v>
      </c>
    </row>
    <row r="110" spans="1:4">
      <c r="A110" s="35">
        <v>11390</v>
      </c>
      <c r="B110" s="37" t="s">
        <v>134</v>
      </c>
      <c r="C110" s="35">
        <v>15</v>
      </c>
      <c r="D110" t="str">
        <f t="shared" si="1"/>
        <v>VE 15</v>
      </c>
    </row>
    <row r="111" spans="1:4">
      <c r="A111" s="35">
        <v>11400</v>
      </c>
      <c r="B111" s="37" t="s">
        <v>134</v>
      </c>
      <c r="C111" s="35">
        <v>15</v>
      </c>
      <c r="D111" t="str">
        <f t="shared" si="1"/>
        <v>VE 15</v>
      </c>
    </row>
    <row r="112" spans="1:4">
      <c r="A112" s="35">
        <v>11410</v>
      </c>
      <c r="B112" s="37" t="s">
        <v>134</v>
      </c>
      <c r="C112" s="35">
        <v>15</v>
      </c>
      <c r="D112" t="str">
        <f t="shared" si="1"/>
        <v>VE 15</v>
      </c>
    </row>
    <row r="113" spans="1:4">
      <c r="A113" s="35">
        <v>11420</v>
      </c>
      <c r="B113" s="37" t="s">
        <v>134</v>
      </c>
      <c r="C113" s="35">
        <v>15</v>
      </c>
      <c r="D113" t="str">
        <f t="shared" si="1"/>
        <v>VE 15</v>
      </c>
    </row>
    <row r="114" spans="1:4">
      <c r="A114" s="35">
        <v>11440</v>
      </c>
      <c r="B114" s="37" t="s">
        <v>134</v>
      </c>
      <c r="C114" s="35">
        <v>15</v>
      </c>
      <c r="D114" t="str">
        <f t="shared" si="1"/>
        <v>VE 15</v>
      </c>
    </row>
    <row r="115" spans="1:4">
      <c r="A115" s="35">
        <v>11450</v>
      </c>
      <c r="B115" s="37" t="s">
        <v>134</v>
      </c>
      <c r="C115" s="35">
        <v>15</v>
      </c>
      <c r="D115" t="str">
        <f t="shared" si="1"/>
        <v>VE 15</v>
      </c>
    </row>
    <row r="116" spans="1:4">
      <c r="A116" s="35">
        <v>11460</v>
      </c>
      <c r="B116" s="37" t="s">
        <v>134</v>
      </c>
      <c r="C116" s="35">
        <v>15</v>
      </c>
      <c r="D116" t="str">
        <f t="shared" si="1"/>
        <v>VE 15</v>
      </c>
    </row>
    <row r="117" spans="1:4">
      <c r="A117" s="35">
        <v>11470</v>
      </c>
      <c r="B117" s="37" t="s">
        <v>134</v>
      </c>
      <c r="C117" s="35">
        <v>15</v>
      </c>
      <c r="D117" t="str">
        <f t="shared" si="1"/>
        <v>VE 15</v>
      </c>
    </row>
    <row r="118" spans="1:4">
      <c r="A118" s="35">
        <v>11480</v>
      </c>
      <c r="B118" s="37" t="s">
        <v>134</v>
      </c>
      <c r="C118" s="35">
        <v>16</v>
      </c>
      <c r="D118" t="str">
        <f t="shared" si="1"/>
        <v>VE 16</v>
      </c>
    </row>
    <row r="119" spans="1:4">
      <c r="A119" s="35">
        <v>11500</v>
      </c>
      <c r="B119" s="37" t="s">
        <v>134</v>
      </c>
      <c r="C119" s="35">
        <v>16</v>
      </c>
      <c r="D119" t="str">
        <f t="shared" si="1"/>
        <v>VE 16</v>
      </c>
    </row>
    <row r="120" spans="1:4">
      <c r="A120" s="35">
        <v>11510</v>
      </c>
      <c r="B120" s="37" t="s">
        <v>134</v>
      </c>
      <c r="C120" s="35">
        <v>16</v>
      </c>
      <c r="D120" t="str">
        <f t="shared" si="1"/>
        <v>VE 16</v>
      </c>
    </row>
    <row r="121" spans="1:4">
      <c r="A121" s="35">
        <v>11520</v>
      </c>
      <c r="B121" s="37" t="s">
        <v>134</v>
      </c>
      <c r="C121" s="35">
        <v>16</v>
      </c>
      <c r="D121" t="str">
        <f t="shared" si="1"/>
        <v>VE 16</v>
      </c>
    </row>
    <row r="122" spans="1:4">
      <c r="A122" s="35">
        <v>11530</v>
      </c>
      <c r="B122" s="37" t="s">
        <v>134</v>
      </c>
      <c r="C122" s="35">
        <v>16</v>
      </c>
      <c r="D122" t="str">
        <f t="shared" si="1"/>
        <v>VE 16</v>
      </c>
    </row>
    <row r="123" spans="1:4">
      <c r="A123" s="35">
        <v>11550</v>
      </c>
      <c r="B123" s="37" t="s">
        <v>134</v>
      </c>
      <c r="C123" s="35">
        <v>16</v>
      </c>
      <c r="D123" t="str">
        <f t="shared" si="1"/>
        <v>VE 16</v>
      </c>
    </row>
    <row r="124" spans="1:4">
      <c r="A124" s="35">
        <v>11560</v>
      </c>
      <c r="B124" s="37" t="s">
        <v>134</v>
      </c>
      <c r="C124" s="35">
        <v>16</v>
      </c>
      <c r="D124" t="str">
        <f t="shared" si="1"/>
        <v>VE 16</v>
      </c>
    </row>
    <row r="125" spans="1:4">
      <c r="A125" s="35">
        <v>11650</v>
      </c>
      <c r="B125" s="37" t="s">
        <v>134</v>
      </c>
      <c r="C125" s="35">
        <v>16</v>
      </c>
      <c r="D125" t="str">
        <f t="shared" si="1"/>
        <v>VE 16</v>
      </c>
    </row>
    <row r="126" spans="1:4">
      <c r="A126" s="35">
        <v>11660</v>
      </c>
      <c r="B126" s="37" t="s">
        <v>134</v>
      </c>
      <c r="C126" s="35">
        <v>16</v>
      </c>
      <c r="D126" t="str">
        <f t="shared" si="1"/>
        <v>VE 16</v>
      </c>
    </row>
    <row r="127" spans="1:4">
      <c r="A127" s="35">
        <v>11670</v>
      </c>
      <c r="B127" s="37" t="s">
        <v>134</v>
      </c>
      <c r="C127" s="35">
        <v>16</v>
      </c>
      <c r="D127" t="str">
        <f t="shared" si="1"/>
        <v>VE 16</v>
      </c>
    </row>
    <row r="128" spans="1:4">
      <c r="A128" s="35">
        <v>11680</v>
      </c>
      <c r="B128" s="37" t="s">
        <v>134</v>
      </c>
      <c r="C128" s="35">
        <v>16</v>
      </c>
      <c r="D128" t="str">
        <f t="shared" si="1"/>
        <v>VE 16</v>
      </c>
    </row>
    <row r="129" spans="1:4">
      <c r="A129" s="35">
        <v>11690</v>
      </c>
      <c r="B129" s="37" t="s">
        <v>134</v>
      </c>
      <c r="C129" s="35">
        <v>16</v>
      </c>
      <c r="D129" t="str">
        <f t="shared" ref="D129:D192" si="2">(B129&amp;" "&amp;C129)</f>
        <v>VE 16</v>
      </c>
    </row>
    <row r="130" spans="1:4">
      <c r="A130" s="35">
        <v>11700</v>
      </c>
      <c r="B130" s="37" t="s">
        <v>134</v>
      </c>
      <c r="C130" s="35">
        <v>16</v>
      </c>
      <c r="D130" t="str">
        <f t="shared" si="2"/>
        <v>VE 16</v>
      </c>
    </row>
    <row r="131" spans="1:4">
      <c r="A131" s="35">
        <v>11710</v>
      </c>
      <c r="B131" s="37" t="s">
        <v>134</v>
      </c>
      <c r="C131" s="35">
        <v>16</v>
      </c>
      <c r="D131" t="str">
        <f t="shared" si="2"/>
        <v>VE 16</v>
      </c>
    </row>
    <row r="132" spans="1:4">
      <c r="A132" s="35">
        <v>11720</v>
      </c>
      <c r="B132" s="37" t="s">
        <v>134</v>
      </c>
      <c r="C132" s="35">
        <v>16</v>
      </c>
      <c r="D132" t="str">
        <f t="shared" si="2"/>
        <v>VE 16</v>
      </c>
    </row>
    <row r="133" spans="1:4">
      <c r="A133" s="35">
        <v>11730</v>
      </c>
      <c r="B133" s="37" t="s">
        <v>134</v>
      </c>
      <c r="C133" s="35">
        <v>16</v>
      </c>
      <c r="D133" t="str">
        <f t="shared" si="2"/>
        <v>VE 16</v>
      </c>
    </row>
    <row r="134" spans="1:4">
      <c r="A134" s="35">
        <v>11740</v>
      </c>
      <c r="B134" s="37" t="s">
        <v>134</v>
      </c>
      <c r="C134" s="35">
        <v>16</v>
      </c>
      <c r="D134" t="str">
        <f t="shared" si="2"/>
        <v>VE 16</v>
      </c>
    </row>
    <row r="135" spans="1:4">
      <c r="A135" s="35">
        <v>11750</v>
      </c>
      <c r="B135" s="37" t="s">
        <v>134</v>
      </c>
      <c r="C135" s="35">
        <v>15</v>
      </c>
      <c r="D135" t="str">
        <f t="shared" si="2"/>
        <v>VE 15</v>
      </c>
    </row>
    <row r="136" spans="1:4">
      <c r="A136" s="35">
        <v>11770</v>
      </c>
      <c r="B136" s="37" t="s">
        <v>134</v>
      </c>
      <c r="C136" s="35">
        <v>16</v>
      </c>
      <c r="D136" t="str">
        <f t="shared" si="2"/>
        <v>VE 16</v>
      </c>
    </row>
    <row r="137" spans="1:4">
      <c r="A137" s="35">
        <v>11780</v>
      </c>
      <c r="B137" s="37" t="s">
        <v>134</v>
      </c>
      <c r="C137" s="35">
        <v>16</v>
      </c>
      <c r="D137" t="str">
        <f t="shared" si="2"/>
        <v>VE 16</v>
      </c>
    </row>
    <row r="138" spans="1:4">
      <c r="A138" s="35">
        <v>11790</v>
      </c>
      <c r="B138" s="37" t="s">
        <v>134</v>
      </c>
      <c r="C138" s="35">
        <v>16</v>
      </c>
      <c r="D138" t="str">
        <f t="shared" si="2"/>
        <v>VE 16</v>
      </c>
    </row>
    <row r="139" spans="1:4">
      <c r="A139" s="35">
        <v>11800</v>
      </c>
      <c r="B139" s="37" t="s">
        <v>134</v>
      </c>
      <c r="C139" s="35">
        <v>16</v>
      </c>
      <c r="D139" t="str">
        <f t="shared" si="2"/>
        <v>VE 16</v>
      </c>
    </row>
    <row r="140" spans="1:4">
      <c r="A140" s="35">
        <v>11810</v>
      </c>
      <c r="B140" s="37" t="s">
        <v>134</v>
      </c>
      <c r="C140" s="35">
        <v>16</v>
      </c>
      <c r="D140" t="str">
        <f t="shared" si="2"/>
        <v>VE 16</v>
      </c>
    </row>
    <row r="141" spans="1:4">
      <c r="A141" s="35">
        <v>11820</v>
      </c>
      <c r="B141" s="37" t="s">
        <v>134</v>
      </c>
      <c r="C141" s="35">
        <v>16</v>
      </c>
      <c r="D141" t="str">
        <f t="shared" si="2"/>
        <v>VE 16</v>
      </c>
    </row>
    <row r="142" spans="1:4">
      <c r="A142" s="35">
        <v>11830</v>
      </c>
      <c r="B142" s="37" t="s">
        <v>134</v>
      </c>
      <c r="C142" s="35">
        <v>16</v>
      </c>
      <c r="D142" t="str">
        <f t="shared" si="2"/>
        <v>VE 16</v>
      </c>
    </row>
    <row r="143" spans="1:4">
      <c r="A143" s="35">
        <v>11850</v>
      </c>
      <c r="B143" s="37" t="s">
        <v>134</v>
      </c>
      <c r="C143" s="35">
        <v>16</v>
      </c>
      <c r="D143" t="str">
        <f t="shared" si="2"/>
        <v>VE 16</v>
      </c>
    </row>
    <row r="144" spans="1:4">
      <c r="A144" s="35">
        <v>11870</v>
      </c>
      <c r="B144" s="37" t="s">
        <v>134</v>
      </c>
      <c r="C144" s="35">
        <v>16</v>
      </c>
      <c r="D144" t="str">
        <f t="shared" si="2"/>
        <v>VE 16</v>
      </c>
    </row>
    <row r="145" spans="1:4">
      <c r="A145" s="35">
        <v>11880</v>
      </c>
      <c r="B145" s="37" t="s">
        <v>134</v>
      </c>
      <c r="C145" s="35">
        <v>16</v>
      </c>
      <c r="D145" t="str">
        <f t="shared" si="2"/>
        <v>VE 16</v>
      </c>
    </row>
    <row r="146" spans="1:4">
      <c r="A146" s="35">
        <v>11890</v>
      </c>
      <c r="B146" s="37" t="s">
        <v>134</v>
      </c>
      <c r="C146" s="35">
        <v>16</v>
      </c>
      <c r="D146" t="str">
        <f t="shared" si="2"/>
        <v>VE 16</v>
      </c>
    </row>
    <row r="147" spans="1:4">
      <c r="A147" s="35">
        <v>11900</v>
      </c>
      <c r="B147" s="37" t="s">
        <v>134</v>
      </c>
      <c r="C147" s="35">
        <v>16</v>
      </c>
      <c r="D147" t="str">
        <f t="shared" si="2"/>
        <v>VE 16</v>
      </c>
    </row>
    <row r="148" spans="1:4">
      <c r="A148" s="35">
        <v>11910</v>
      </c>
      <c r="B148" s="37" t="s">
        <v>134</v>
      </c>
      <c r="C148" s="35">
        <v>16</v>
      </c>
      <c r="D148" t="str">
        <f t="shared" si="2"/>
        <v>VE 16</v>
      </c>
    </row>
    <row r="149" spans="1:4">
      <c r="A149" s="35">
        <v>11920</v>
      </c>
      <c r="B149" s="37" t="s">
        <v>134</v>
      </c>
      <c r="C149" s="35">
        <v>16</v>
      </c>
      <c r="D149" t="str">
        <f t="shared" si="2"/>
        <v>VE 16</v>
      </c>
    </row>
    <row r="150" spans="1:4">
      <c r="A150" s="35">
        <v>11930</v>
      </c>
      <c r="B150" s="37" t="s">
        <v>134</v>
      </c>
      <c r="C150" s="35">
        <v>16</v>
      </c>
      <c r="D150" t="str">
        <f t="shared" si="2"/>
        <v>VE 16</v>
      </c>
    </row>
    <row r="151" spans="1:4">
      <c r="A151" s="35">
        <v>11940</v>
      </c>
      <c r="B151" s="37" t="s">
        <v>134</v>
      </c>
      <c r="C151" s="35">
        <v>16</v>
      </c>
      <c r="D151" t="str">
        <f t="shared" si="2"/>
        <v>VE 16</v>
      </c>
    </row>
    <row r="152" spans="1:4">
      <c r="A152" s="35">
        <v>11950</v>
      </c>
      <c r="B152" s="37" t="s">
        <v>134</v>
      </c>
      <c r="C152" s="35">
        <v>16</v>
      </c>
      <c r="D152" t="str">
        <f t="shared" si="2"/>
        <v>VE 16</v>
      </c>
    </row>
    <row r="153" spans="1:4">
      <c r="A153" s="35">
        <v>11960</v>
      </c>
      <c r="B153" s="37" t="s">
        <v>134</v>
      </c>
      <c r="C153" s="35">
        <v>16</v>
      </c>
      <c r="D153" t="str">
        <f t="shared" si="2"/>
        <v>VE 16</v>
      </c>
    </row>
    <row r="154" spans="1:4">
      <c r="A154" s="35">
        <v>11970</v>
      </c>
      <c r="B154" s="37" t="s">
        <v>134</v>
      </c>
      <c r="C154" s="35">
        <v>16</v>
      </c>
      <c r="D154" t="str">
        <f t="shared" si="2"/>
        <v>VE 16</v>
      </c>
    </row>
    <row r="155" spans="1:4">
      <c r="A155" s="35">
        <v>11980</v>
      </c>
      <c r="B155" s="37" t="s">
        <v>134</v>
      </c>
      <c r="C155" s="35">
        <v>16</v>
      </c>
      <c r="D155" t="str">
        <f t="shared" si="2"/>
        <v>VE 16</v>
      </c>
    </row>
    <row r="156" spans="1:4">
      <c r="A156" s="35">
        <v>11990</v>
      </c>
      <c r="B156" s="37" t="s">
        <v>134</v>
      </c>
      <c r="C156" s="35">
        <v>16</v>
      </c>
      <c r="D156" t="str">
        <f t="shared" si="2"/>
        <v>VE 16</v>
      </c>
    </row>
    <row r="157" spans="1:4">
      <c r="A157" s="35">
        <v>12000</v>
      </c>
      <c r="B157" s="37" t="s">
        <v>134</v>
      </c>
      <c r="C157" s="35">
        <v>16</v>
      </c>
      <c r="D157" t="str">
        <f t="shared" si="2"/>
        <v>VE 16</v>
      </c>
    </row>
    <row r="158" spans="1:4">
      <c r="A158" s="35">
        <v>12010</v>
      </c>
      <c r="B158" s="37" t="s">
        <v>134</v>
      </c>
      <c r="C158" s="35">
        <v>17</v>
      </c>
      <c r="D158" t="str">
        <f t="shared" si="2"/>
        <v>VE 17</v>
      </c>
    </row>
    <row r="159" spans="1:4">
      <c r="A159" s="35">
        <v>12020</v>
      </c>
      <c r="B159" s="37" t="s">
        <v>134</v>
      </c>
      <c r="C159" s="35">
        <v>17</v>
      </c>
      <c r="D159" t="str">
        <f t="shared" si="2"/>
        <v>VE 17</v>
      </c>
    </row>
    <row r="160" spans="1:4">
      <c r="A160" s="35">
        <v>12040</v>
      </c>
      <c r="B160" s="37" t="s">
        <v>134</v>
      </c>
      <c r="C160" s="35">
        <v>17</v>
      </c>
      <c r="D160" t="str">
        <f t="shared" si="2"/>
        <v>VE 17</v>
      </c>
    </row>
    <row r="161" spans="1:4">
      <c r="A161" s="35">
        <v>12050</v>
      </c>
      <c r="B161" s="37" t="s">
        <v>134</v>
      </c>
      <c r="C161" s="35">
        <v>17</v>
      </c>
      <c r="D161" t="str">
        <f t="shared" si="2"/>
        <v>VE 17</v>
      </c>
    </row>
    <row r="162" spans="1:4">
      <c r="A162" s="35">
        <v>12060</v>
      </c>
      <c r="B162" s="37" t="s">
        <v>134</v>
      </c>
      <c r="C162" s="35">
        <v>17</v>
      </c>
      <c r="D162" t="str">
        <f t="shared" si="2"/>
        <v>VE 17</v>
      </c>
    </row>
    <row r="163" spans="1:4">
      <c r="A163" s="35">
        <v>12070</v>
      </c>
      <c r="B163" s="37" t="s">
        <v>134</v>
      </c>
      <c r="C163" s="35">
        <v>17</v>
      </c>
      <c r="D163" t="str">
        <f t="shared" si="2"/>
        <v>VE 17</v>
      </c>
    </row>
    <row r="164" spans="1:4">
      <c r="A164" s="35">
        <v>12080</v>
      </c>
      <c r="B164" s="37" t="s">
        <v>134</v>
      </c>
      <c r="C164" s="35">
        <v>17</v>
      </c>
      <c r="D164" t="str">
        <f t="shared" si="2"/>
        <v>VE 17</v>
      </c>
    </row>
    <row r="165" spans="1:4">
      <c r="A165" s="35">
        <v>12090</v>
      </c>
      <c r="B165" s="37" t="s">
        <v>134</v>
      </c>
      <c r="C165" s="35">
        <v>17</v>
      </c>
      <c r="D165" t="str">
        <f t="shared" si="2"/>
        <v>VE 17</v>
      </c>
    </row>
    <row r="166" spans="1:4">
      <c r="A166" s="35">
        <v>12100</v>
      </c>
      <c r="B166" s="37" t="s">
        <v>134</v>
      </c>
      <c r="C166" s="35">
        <v>17</v>
      </c>
      <c r="D166" t="str">
        <f t="shared" si="2"/>
        <v>VE 17</v>
      </c>
    </row>
    <row r="167" spans="1:4">
      <c r="A167" s="35">
        <v>12110</v>
      </c>
      <c r="B167" s="37" t="s">
        <v>134</v>
      </c>
      <c r="C167" s="35">
        <v>17</v>
      </c>
      <c r="D167" t="str">
        <f t="shared" si="2"/>
        <v>VE 17</v>
      </c>
    </row>
    <row r="168" spans="1:4">
      <c r="A168" s="35">
        <v>12120</v>
      </c>
      <c r="B168" s="37" t="s">
        <v>134</v>
      </c>
      <c r="C168" s="35">
        <v>17</v>
      </c>
      <c r="D168" t="str">
        <f t="shared" si="2"/>
        <v>VE 17</v>
      </c>
    </row>
    <row r="169" spans="1:4">
      <c r="A169" s="35">
        <v>12150</v>
      </c>
      <c r="B169" s="37" t="s">
        <v>134</v>
      </c>
      <c r="C169" s="35">
        <v>17</v>
      </c>
      <c r="D169" t="str">
        <f t="shared" si="2"/>
        <v>VE 17</v>
      </c>
    </row>
    <row r="170" spans="1:4">
      <c r="A170" s="35">
        <v>12160</v>
      </c>
      <c r="B170" s="37" t="s">
        <v>134</v>
      </c>
      <c r="C170" s="35">
        <v>17</v>
      </c>
      <c r="D170" t="str">
        <f t="shared" si="2"/>
        <v>VE 17</v>
      </c>
    </row>
    <row r="171" spans="1:4">
      <c r="A171" s="35">
        <v>12170</v>
      </c>
      <c r="B171" s="37" t="s">
        <v>134</v>
      </c>
      <c r="C171" s="35">
        <v>17</v>
      </c>
      <c r="D171" t="str">
        <f t="shared" si="2"/>
        <v>VE 17</v>
      </c>
    </row>
    <row r="172" spans="1:4">
      <c r="A172" s="35">
        <v>12180</v>
      </c>
      <c r="B172" s="37" t="s">
        <v>134</v>
      </c>
      <c r="C172" s="35">
        <v>16</v>
      </c>
      <c r="D172" t="str">
        <f t="shared" si="2"/>
        <v>VE 16</v>
      </c>
    </row>
    <row r="173" spans="1:4">
      <c r="A173" s="35">
        <v>12190</v>
      </c>
      <c r="B173" s="37" t="s">
        <v>134</v>
      </c>
      <c r="C173" s="35">
        <v>16</v>
      </c>
      <c r="D173" t="str">
        <f t="shared" si="2"/>
        <v>VE 16</v>
      </c>
    </row>
    <row r="174" spans="1:4">
      <c r="A174" s="35">
        <v>12200</v>
      </c>
      <c r="B174" s="37" t="s">
        <v>134</v>
      </c>
      <c r="C174" s="35">
        <v>16</v>
      </c>
      <c r="D174" t="str">
        <f t="shared" si="2"/>
        <v>VE 16</v>
      </c>
    </row>
    <row r="175" spans="1:4">
      <c r="A175" s="35">
        <v>12210</v>
      </c>
      <c r="B175" s="37" t="s">
        <v>134</v>
      </c>
      <c r="C175" s="35">
        <v>16</v>
      </c>
      <c r="D175" t="str">
        <f t="shared" si="2"/>
        <v>VE 16</v>
      </c>
    </row>
    <row r="176" spans="1:4">
      <c r="A176" s="35">
        <v>12220</v>
      </c>
      <c r="B176" s="37" t="s">
        <v>134</v>
      </c>
      <c r="C176" s="35">
        <v>16</v>
      </c>
      <c r="D176" t="str">
        <f t="shared" si="2"/>
        <v>VE 16</v>
      </c>
    </row>
    <row r="177" spans="1:4">
      <c r="A177" s="35">
        <v>12230</v>
      </c>
      <c r="B177" s="37" t="s">
        <v>134</v>
      </c>
      <c r="C177" s="35">
        <v>16</v>
      </c>
      <c r="D177" t="str">
        <f t="shared" si="2"/>
        <v>VE 16</v>
      </c>
    </row>
    <row r="178" spans="1:4">
      <c r="A178" s="35">
        <v>12240</v>
      </c>
      <c r="B178" s="37" t="s">
        <v>134</v>
      </c>
      <c r="C178" s="35">
        <v>16</v>
      </c>
      <c r="D178" t="str">
        <f t="shared" si="2"/>
        <v>VE 16</v>
      </c>
    </row>
    <row r="179" spans="1:4">
      <c r="A179" s="35">
        <v>12250</v>
      </c>
      <c r="B179" s="37" t="s">
        <v>134</v>
      </c>
      <c r="C179" s="35">
        <v>16</v>
      </c>
      <c r="D179" t="str">
        <f t="shared" si="2"/>
        <v>VE 16</v>
      </c>
    </row>
    <row r="180" spans="1:4">
      <c r="A180" s="35">
        <v>12310</v>
      </c>
      <c r="B180" s="37" t="s">
        <v>134</v>
      </c>
      <c r="C180" s="35">
        <v>16</v>
      </c>
      <c r="D180" t="str">
        <f t="shared" si="2"/>
        <v>VE 16</v>
      </c>
    </row>
    <row r="181" spans="1:4">
      <c r="A181" s="35">
        <v>12320</v>
      </c>
      <c r="B181" s="37" t="s">
        <v>134</v>
      </c>
      <c r="C181" s="35">
        <v>17</v>
      </c>
      <c r="D181" t="str">
        <f t="shared" si="2"/>
        <v>VE 17</v>
      </c>
    </row>
    <row r="182" spans="1:4">
      <c r="A182" s="35">
        <v>12450</v>
      </c>
      <c r="B182" s="37" t="s">
        <v>134</v>
      </c>
      <c r="C182" s="35">
        <v>17</v>
      </c>
      <c r="D182" t="str">
        <f t="shared" si="2"/>
        <v>VE 17</v>
      </c>
    </row>
    <row r="183" spans="1:4">
      <c r="A183" s="35">
        <v>12580</v>
      </c>
      <c r="B183" s="37" t="s">
        <v>134</v>
      </c>
      <c r="C183" s="35">
        <v>17</v>
      </c>
      <c r="D183" t="str">
        <f t="shared" si="2"/>
        <v>VE 17</v>
      </c>
    </row>
    <row r="184" spans="1:4">
      <c r="A184" s="35">
        <v>12590</v>
      </c>
      <c r="B184" s="37" t="s">
        <v>134</v>
      </c>
      <c r="C184" s="35">
        <v>17</v>
      </c>
      <c r="D184" t="str">
        <f t="shared" si="2"/>
        <v>VE 17</v>
      </c>
    </row>
    <row r="185" spans="1:4">
      <c r="A185" s="35">
        <v>12600</v>
      </c>
      <c r="B185" s="37" t="s">
        <v>134</v>
      </c>
      <c r="C185" s="35">
        <v>17</v>
      </c>
      <c r="D185" t="str">
        <f t="shared" si="2"/>
        <v>VE 17</v>
      </c>
    </row>
    <row r="186" spans="1:4">
      <c r="A186" s="35">
        <v>12610</v>
      </c>
      <c r="B186" s="37" t="s">
        <v>134</v>
      </c>
      <c r="C186" s="35">
        <v>16</v>
      </c>
      <c r="D186" t="str">
        <f t="shared" si="2"/>
        <v>VE 16</v>
      </c>
    </row>
    <row r="187" spans="1:4">
      <c r="A187" s="35">
        <v>12620</v>
      </c>
      <c r="B187" s="37" t="s">
        <v>134</v>
      </c>
      <c r="C187" s="35">
        <v>16</v>
      </c>
      <c r="D187" t="str">
        <f t="shared" si="2"/>
        <v>VE 16</v>
      </c>
    </row>
    <row r="188" spans="1:4">
      <c r="A188" s="35">
        <v>12630</v>
      </c>
      <c r="B188" s="37" t="s">
        <v>134</v>
      </c>
      <c r="C188" s="35">
        <v>16</v>
      </c>
      <c r="D188" t="str">
        <f t="shared" si="2"/>
        <v>VE 16</v>
      </c>
    </row>
    <row r="189" spans="1:4">
      <c r="A189" s="35">
        <v>12640</v>
      </c>
      <c r="B189" s="37" t="s">
        <v>134</v>
      </c>
      <c r="C189" s="35">
        <v>16</v>
      </c>
      <c r="D189" t="str">
        <f t="shared" si="2"/>
        <v>VE 16</v>
      </c>
    </row>
    <row r="190" spans="1:4">
      <c r="A190" s="35">
        <v>12650</v>
      </c>
      <c r="B190" s="37" t="s">
        <v>134</v>
      </c>
      <c r="C190" s="35">
        <v>16</v>
      </c>
      <c r="D190" t="str">
        <f t="shared" si="2"/>
        <v>VE 16</v>
      </c>
    </row>
    <row r="191" spans="1:4">
      <c r="A191" s="35">
        <v>12660</v>
      </c>
      <c r="B191" s="37" t="s">
        <v>134</v>
      </c>
      <c r="C191" s="35">
        <v>16</v>
      </c>
      <c r="D191" t="str">
        <f t="shared" si="2"/>
        <v>VE 16</v>
      </c>
    </row>
    <row r="192" spans="1:4">
      <c r="A192" s="35">
        <v>12670</v>
      </c>
      <c r="B192" s="37" t="s">
        <v>134</v>
      </c>
      <c r="C192" s="35">
        <v>16</v>
      </c>
      <c r="D192" t="str">
        <f t="shared" si="2"/>
        <v>VE 16</v>
      </c>
    </row>
    <row r="193" spans="1:4">
      <c r="A193" s="35">
        <v>12680</v>
      </c>
      <c r="B193" s="37" t="s">
        <v>134</v>
      </c>
      <c r="C193" s="35">
        <v>16</v>
      </c>
      <c r="D193" t="str">
        <f t="shared" ref="D193:D255" si="3">(B193&amp;" "&amp;C193)</f>
        <v>VE 16</v>
      </c>
    </row>
    <row r="194" spans="1:4">
      <c r="A194" s="35">
        <v>12690</v>
      </c>
      <c r="B194" s="37" t="s">
        <v>134</v>
      </c>
      <c r="C194" s="35">
        <v>16</v>
      </c>
      <c r="D194" t="str">
        <f t="shared" si="3"/>
        <v>VE 16</v>
      </c>
    </row>
    <row r="195" spans="1:4">
      <c r="A195" s="35">
        <v>12700</v>
      </c>
      <c r="B195" s="37" t="s">
        <v>134</v>
      </c>
      <c r="C195" s="35">
        <v>16</v>
      </c>
      <c r="D195" t="str">
        <f t="shared" si="3"/>
        <v>VE 16</v>
      </c>
    </row>
    <row r="196" spans="1:4">
      <c r="A196" s="35">
        <v>12710</v>
      </c>
      <c r="B196" s="37" t="s">
        <v>134</v>
      </c>
      <c r="C196" s="35">
        <v>16</v>
      </c>
      <c r="D196" t="str">
        <f t="shared" si="3"/>
        <v>VE 16</v>
      </c>
    </row>
    <row r="197" spans="1:4">
      <c r="A197" s="35">
        <v>12720</v>
      </c>
      <c r="B197" s="37" t="s">
        <v>134</v>
      </c>
      <c r="C197" s="35">
        <v>16</v>
      </c>
      <c r="D197" t="str">
        <f t="shared" si="3"/>
        <v>VE 16</v>
      </c>
    </row>
    <row r="198" spans="1:4">
      <c r="A198" s="35">
        <v>12730</v>
      </c>
      <c r="B198" s="37" t="s">
        <v>134</v>
      </c>
      <c r="C198" s="35">
        <v>16</v>
      </c>
      <c r="D198" t="str">
        <f t="shared" si="3"/>
        <v>VE 16</v>
      </c>
    </row>
    <row r="199" spans="1:4">
      <c r="A199" s="35">
        <v>12740</v>
      </c>
      <c r="B199" s="37" t="s">
        <v>134</v>
      </c>
      <c r="C199" s="35">
        <v>16</v>
      </c>
      <c r="D199" t="str">
        <f t="shared" si="3"/>
        <v>VE 16</v>
      </c>
    </row>
    <row r="200" spans="1:4">
      <c r="A200" s="35">
        <v>12750</v>
      </c>
      <c r="B200" s="37" t="s">
        <v>134</v>
      </c>
      <c r="C200" s="35">
        <v>16</v>
      </c>
      <c r="D200" t="str">
        <f t="shared" si="3"/>
        <v>VE 16</v>
      </c>
    </row>
    <row r="201" spans="1:4">
      <c r="A201" s="35">
        <v>12760</v>
      </c>
      <c r="B201" s="37" t="s">
        <v>134</v>
      </c>
      <c r="C201" s="35">
        <v>16</v>
      </c>
      <c r="D201" t="str">
        <f t="shared" si="3"/>
        <v>VE 16</v>
      </c>
    </row>
    <row r="202" spans="1:4">
      <c r="A202" s="35">
        <v>12770</v>
      </c>
      <c r="B202" s="37" t="s">
        <v>134</v>
      </c>
      <c r="C202" s="35">
        <v>16</v>
      </c>
      <c r="D202" t="str">
        <f t="shared" si="3"/>
        <v>VE 16</v>
      </c>
    </row>
    <row r="203" spans="1:4">
      <c r="A203" s="35">
        <v>12780</v>
      </c>
      <c r="B203" s="37" t="s">
        <v>134</v>
      </c>
      <c r="C203" s="35">
        <v>16</v>
      </c>
      <c r="D203" t="str">
        <f t="shared" si="3"/>
        <v>VE 16</v>
      </c>
    </row>
    <row r="204" spans="1:4">
      <c r="A204" s="35">
        <v>12790</v>
      </c>
      <c r="B204" s="37" t="s">
        <v>134</v>
      </c>
      <c r="C204" s="35">
        <v>15</v>
      </c>
      <c r="D204" t="str">
        <f t="shared" si="3"/>
        <v>VE 15</v>
      </c>
    </row>
    <row r="205" spans="1:4">
      <c r="A205" s="35">
        <v>12800</v>
      </c>
      <c r="B205" s="37" t="s">
        <v>134</v>
      </c>
      <c r="C205" s="35">
        <v>15</v>
      </c>
      <c r="D205" t="str">
        <f t="shared" si="3"/>
        <v>VE 15</v>
      </c>
    </row>
    <row r="206" spans="1:4">
      <c r="A206" s="35">
        <v>12810</v>
      </c>
      <c r="B206" s="37" t="s">
        <v>134</v>
      </c>
      <c r="C206" s="35">
        <v>15</v>
      </c>
      <c r="D206" t="str">
        <f t="shared" si="3"/>
        <v>VE 15</v>
      </c>
    </row>
    <row r="207" spans="1:4">
      <c r="A207" s="35">
        <v>12820</v>
      </c>
      <c r="B207" s="37" t="s">
        <v>134</v>
      </c>
      <c r="C207" s="35">
        <v>15</v>
      </c>
      <c r="D207" t="str">
        <f t="shared" si="3"/>
        <v>VE 15</v>
      </c>
    </row>
    <row r="208" spans="1:4">
      <c r="A208" s="35">
        <v>12830</v>
      </c>
      <c r="B208" s="37" t="s">
        <v>134</v>
      </c>
      <c r="C208" s="35">
        <v>16</v>
      </c>
      <c r="D208" t="str">
        <f t="shared" si="3"/>
        <v>VE 16</v>
      </c>
    </row>
    <row r="209" spans="1:4">
      <c r="A209" s="35">
        <v>12840</v>
      </c>
      <c r="B209" s="37" t="s">
        <v>134</v>
      </c>
      <c r="C209" s="35">
        <v>15</v>
      </c>
      <c r="D209" t="str">
        <f t="shared" si="3"/>
        <v>VE 15</v>
      </c>
    </row>
    <row r="210" spans="1:4">
      <c r="A210" s="35">
        <v>12850</v>
      </c>
      <c r="B210" s="37" t="s">
        <v>134</v>
      </c>
      <c r="C210" s="35">
        <v>15</v>
      </c>
      <c r="D210" t="str">
        <f t="shared" si="3"/>
        <v>VE 15</v>
      </c>
    </row>
    <row r="211" spans="1:4">
      <c r="A211" s="35">
        <v>12860</v>
      </c>
      <c r="B211" s="37" t="s">
        <v>134</v>
      </c>
      <c r="C211" s="35">
        <v>15</v>
      </c>
      <c r="D211" t="str">
        <f t="shared" si="3"/>
        <v>VE 15</v>
      </c>
    </row>
    <row r="212" spans="1:4">
      <c r="A212" s="35">
        <v>12870</v>
      </c>
      <c r="B212" s="37" t="s">
        <v>134</v>
      </c>
      <c r="C212" s="35">
        <v>15</v>
      </c>
      <c r="D212" t="str">
        <f t="shared" si="3"/>
        <v>VE 15</v>
      </c>
    </row>
    <row r="213" spans="1:4">
      <c r="A213" s="35">
        <v>12880</v>
      </c>
      <c r="B213" s="37" t="s">
        <v>134</v>
      </c>
      <c r="C213" s="35">
        <v>15</v>
      </c>
      <c r="D213" t="str">
        <f t="shared" si="3"/>
        <v>VE 15</v>
      </c>
    </row>
    <row r="214" spans="1:4">
      <c r="A214" s="35">
        <v>12890</v>
      </c>
      <c r="B214" s="37" t="s">
        <v>134</v>
      </c>
      <c r="C214" s="35">
        <v>15</v>
      </c>
      <c r="D214" t="str">
        <f t="shared" si="3"/>
        <v>VE 15</v>
      </c>
    </row>
    <row r="215" spans="1:4">
      <c r="A215" s="35">
        <v>12900</v>
      </c>
      <c r="B215" s="37" t="s">
        <v>134</v>
      </c>
      <c r="C215" s="35">
        <v>15</v>
      </c>
      <c r="D215" t="str">
        <f t="shared" si="3"/>
        <v>VE 15</v>
      </c>
    </row>
    <row r="216" spans="1:4">
      <c r="A216" s="35">
        <v>12910</v>
      </c>
      <c r="B216" s="37" t="s">
        <v>134</v>
      </c>
      <c r="C216" s="35">
        <v>15</v>
      </c>
      <c r="D216" t="str">
        <f t="shared" si="3"/>
        <v>VE 15</v>
      </c>
    </row>
    <row r="217" spans="1:4">
      <c r="A217" s="35">
        <v>12920</v>
      </c>
      <c r="B217" s="37" t="s">
        <v>134</v>
      </c>
      <c r="C217" s="35">
        <v>15</v>
      </c>
      <c r="D217" t="str">
        <f t="shared" si="3"/>
        <v>VE 15</v>
      </c>
    </row>
    <row r="218" spans="1:4">
      <c r="A218" s="35">
        <v>12930</v>
      </c>
      <c r="B218" s="37" t="s">
        <v>134</v>
      </c>
      <c r="C218" s="35">
        <v>15</v>
      </c>
      <c r="D218" t="str">
        <f t="shared" si="3"/>
        <v>VE 15</v>
      </c>
    </row>
    <row r="219" spans="1:4">
      <c r="A219" s="35">
        <v>12940</v>
      </c>
      <c r="B219" s="37" t="s">
        <v>134</v>
      </c>
      <c r="C219" s="35">
        <v>15</v>
      </c>
      <c r="D219" t="str">
        <f t="shared" si="3"/>
        <v>VE 15</v>
      </c>
    </row>
    <row r="220" spans="1:4">
      <c r="A220" s="35">
        <v>12950</v>
      </c>
      <c r="B220" s="37" t="s">
        <v>134</v>
      </c>
      <c r="C220" s="35">
        <v>15</v>
      </c>
      <c r="D220" t="str">
        <f t="shared" si="3"/>
        <v>VE 15</v>
      </c>
    </row>
    <row r="221" spans="1:4">
      <c r="A221" s="35">
        <v>12960</v>
      </c>
      <c r="B221" s="37" t="s">
        <v>134</v>
      </c>
      <c r="C221" s="35">
        <v>15</v>
      </c>
      <c r="D221" t="str">
        <f t="shared" si="3"/>
        <v>VE 15</v>
      </c>
    </row>
    <row r="222" spans="1:4">
      <c r="A222" s="35">
        <v>12970</v>
      </c>
      <c r="B222" s="37" t="s">
        <v>134</v>
      </c>
      <c r="C222" s="35">
        <v>15</v>
      </c>
      <c r="D222" t="str">
        <f t="shared" si="3"/>
        <v>VE 15</v>
      </c>
    </row>
    <row r="223" spans="1:4">
      <c r="A223" s="35">
        <v>13020</v>
      </c>
      <c r="B223" s="37" t="s">
        <v>134</v>
      </c>
      <c r="C223" s="35">
        <v>14</v>
      </c>
      <c r="D223" t="str">
        <f t="shared" si="3"/>
        <v>VE 14</v>
      </c>
    </row>
    <row r="224" spans="1:4">
      <c r="A224" s="35">
        <v>13050</v>
      </c>
      <c r="B224" s="37" t="s">
        <v>134</v>
      </c>
      <c r="C224" s="35">
        <v>14</v>
      </c>
      <c r="D224" t="str">
        <f t="shared" si="3"/>
        <v>VE 14</v>
      </c>
    </row>
    <row r="225" spans="1:4">
      <c r="A225" s="35">
        <v>13130</v>
      </c>
      <c r="B225" s="37" t="s">
        <v>134</v>
      </c>
      <c r="C225" s="35">
        <v>14</v>
      </c>
      <c r="D225" t="str">
        <f t="shared" si="3"/>
        <v>VE 14</v>
      </c>
    </row>
    <row r="226" spans="1:4">
      <c r="A226" s="35">
        <v>13140</v>
      </c>
      <c r="B226" s="37" t="s">
        <v>134</v>
      </c>
      <c r="C226" s="35">
        <v>14</v>
      </c>
      <c r="D226" t="str">
        <f t="shared" si="3"/>
        <v>VE 14</v>
      </c>
    </row>
    <row r="227" spans="1:4">
      <c r="A227" s="35">
        <v>13180</v>
      </c>
      <c r="B227" s="37" t="s">
        <v>134</v>
      </c>
      <c r="C227" s="35">
        <v>14</v>
      </c>
      <c r="D227" t="str">
        <f t="shared" si="3"/>
        <v>VE 14</v>
      </c>
    </row>
    <row r="228" spans="1:4">
      <c r="A228" s="35">
        <v>13230</v>
      </c>
      <c r="B228" s="37" t="s">
        <v>134</v>
      </c>
      <c r="C228" s="35">
        <v>14</v>
      </c>
      <c r="D228" t="str">
        <f t="shared" si="3"/>
        <v>VE 14</v>
      </c>
    </row>
    <row r="229" spans="1:4">
      <c r="A229" s="35">
        <v>13250</v>
      </c>
      <c r="B229" s="37" t="s">
        <v>134</v>
      </c>
      <c r="C229" s="35">
        <v>14</v>
      </c>
      <c r="D229" t="str">
        <f t="shared" si="3"/>
        <v>VE 14</v>
      </c>
    </row>
    <row r="230" spans="1:4">
      <c r="A230" s="35">
        <v>13260</v>
      </c>
      <c r="B230" s="37" t="s">
        <v>134</v>
      </c>
      <c r="C230" s="35">
        <v>14</v>
      </c>
      <c r="D230" t="str">
        <f t="shared" si="3"/>
        <v>VE 14</v>
      </c>
    </row>
    <row r="231" spans="1:4">
      <c r="A231" s="35">
        <v>13270</v>
      </c>
      <c r="B231" s="37" t="s">
        <v>134</v>
      </c>
      <c r="C231" s="35">
        <v>14</v>
      </c>
      <c r="D231" t="str">
        <f t="shared" si="3"/>
        <v>VE 14</v>
      </c>
    </row>
    <row r="232" spans="1:4">
      <c r="A232" s="35">
        <v>13280</v>
      </c>
      <c r="B232" s="37" t="s">
        <v>134</v>
      </c>
      <c r="C232" s="35">
        <v>14</v>
      </c>
      <c r="D232" t="str">
        <f t="shared" si="3"/>
        <v>VE 14</v>
      </c>
    </row>
    <row r="233" spans="1:4">
      <c r="A233" s="35">
        <v>13490</v>
      </c>
      <c r="B233" s="37" t="s">
        <v>134</v>
      </c>
      <c r="C233" s="35">
        <v>14</v>
      </c>
      <c r="D233" t="str">
        <f t="shared" si="3"/>
        <v>VE 14</v>
      </c>
    </row>
    <row r="234" spans="1:4">
      <c r="A234" s="35">
        <v>13500</v>
      </c>
      <c r="B234" s="37" t="s">
        <v>134</v>
      </c>
      <c r="C234" s="35">
        <v>14</v>
      </c>
      <c r="D234" t="str">
        <f t="shared" si="3"/>
        <v>VE 14</v>
      </c>
    </row>
    <row r="235" spans="1:4">
      <c r="A235" s="35">
        <v>13510</v>
      </c>
      <c r="B235" s="37" t="s">
        <v>134</v>
      </c>
      <c r="C235" s="35">
        <v>14</v>
      </c>
      <c r="D235" t="str">
        <f t="shared" si="3"/>
        <v>VE 14</v>
      </c>
    </row>
    <row r="236" spans="1:4">
      <c r="A236" s="35">
        <v>13520</v>
      </c>
      <c r="B236" s="37" t="s">
        <v>134</v>
      </c>
      <c r="C236" s="35">
        <v>14</v>
      </c>
      <c r="D236" t="str">
        <f t="shared" si="3"/>
        <v>VE 14</v>
      </c>
    </row>
    <row r="237" spans="1:4">
      <c r="A237" s="35">
        <v>13530</v>
      </c>
      <c r="B237" s="37" t="s">
        <v>134</v>
      </c>
      <c r="C237" s="35">
        <v>14</v>
      </c>
      <c r="D237" t="str">
        <f t="shared" si="3"/>
        <v>VE 14</v>
      </c>
    </row>
    <row r="238" spans="1:4">
      <c r="A238" s="35">
        <v>13590</v>
      </c>
      <c r="B238" s="37" t="s">
        <v>134</v>
      </c>
      <c r="C238" s="35">
        <v>14</v>
      </c>
      <c r="D238" t="str">
        <f t="shared" si="3"/>
        <v>VE 14</v>
      </c>
    </row>
    <row r="239" spans="1:4">
      <c r="A239" s="35">
        <v>13600</v>
      </c>
      <c r="B239" s="37" t="s">
        <v>134</v>
      </c>
      <c r="C239" s="35">
        <v>13</v>
      </c>
      <c r="D239" t="str">
        <f t="shared" si="3"/>
        <v>VE 13</v>
      </c>
    </row>
    <row r="240" spans="1:4">
      <c r="A240" s="35">
        <v>13610</v>
      </c>
      <c r="B240" s="37" t="s">
        <v>134</v>
      </c>
      <c r="C240" s="35">
        <v>13</v>
      </c>
      <c r="D240" t="str">
        <f t="shared" si="3"/>
        <v>VE 13</v>
      </c>
    </row>
    <row r="241" spans="1:4">
      <c r="A241" s="35">
        <v>13620</v>
      </c>
      <c r="B241" s="37" t="s">
        <v>134</v>
      </c>
      <c r="C241" s="35">
        <v>14</v>
      </c>
      <c r="D241" t="str">
        <f t="shared" si="3"/>
        <v>VE 14</v>
      </c>
    </row>
    <row r="242" spans="1:4">
      <c r="A242" s="35">
        <v>13630</v>
      </c>
      <c r="B242" s="37" t="s">
        <v>134</v>
      </c>
      <c r="C242" s="35">
        <v>14</v>
      </c>
      <c r="D242" t="str">
        <f t="shared" si="3"/>
        <v>VE 14</v>
      </c>
    </row>
    <row r="243" spans="1:4">
      <c r="A243" s="35">
        <v>13650</v>
      </c>
      <c r="B243" s="37" t="s">
        <v>134</v>
      </c>
      <c r="C243" s="35">
        <v>13</v>
      </c>
      <c r="D243" t="str">
        <f t="shared" si="3"/>
        <v>VE 13</v>
      </c>
    </row>
    <row r="244" spans="1:4">
      <c r="A244" s="35">
        <v>13660</v>
      </c>
      <c r="B244" s="37" t="s">
        <v>134</v>
      </c>
      <c r="C244" s="35">
        <v>13</v>
      </c>
      <c r="D244" t="str">
        <f t="shared" si="3"/>
        <v>VE 13</v>
      </c>
    </row>
    <row r="245" spans="1:4">
      <c r="A245" s="35">
        <v>13680</v>
      </c>
      <c r="B245" s="37" t="s">
        <v>134</v>
      </c>
      <c r="C245" s="35">
        <v>13</v>
      </c>
      <c r="D245" t="str">
        <f t="shared" si="3"/>
        <v>VE 13</v>
      </c>
    </row>
    <row r="246" spans="1:4">
      <c r="A246" s="35">
        <v>13690</v>
      </c>
      <c r="B246" s="37" t="s">
        <v>134</v>
      </c>
      <c r="C246" s="35">
        <v>13</v>
      </c>
      <c r="D246" t="str">
        <f t="shared" si="3"/>
        <v>VE 13</v>
      </c>
    </row>
    <row r="247" spans="1:4">
      <c r="A247" s="35">
        <v>13700</v>
      </c>
      <c r="B247" s="37" t="s">
        <v>134</v>
      </c>
      <c r="C247" s="35">
        <v>13</v>
      </c>
      <c r="D247" t="str">
        <f t="shared" si="3"/>
        <v>VE 13</v>
      </c>
    </row>
    <row r="248" spans="1:4">
      <c r="A248" s="35">
        <v>13710</v>
      </c>
      <c r="B248" s="37" t="s">
        <v>134</v>
      </c>
      <c r="C248" s="35">
        <v>13</v>
      </c>
      <c r="D248" t="str">
        <f t="shared" si="3"/>
        <v>VE 13</v>
      </c>
    </row>
    <row r="249" spans="1:4">
      <c r="A249" s="35">
        <v>13720</v>
      </c>
      <c r="B249" s="37" t="s">
        <v>134</v>
      </c>
      <c r="C249" s="35">
        <v>13</v>
      </c>
      <c r="D249" t="str">
        <f t="shared" si="3"/>
        <v>VE 13</v>
      </c>
    </row>
    <row r="250" spans="1:4">
      <c r="A250" s="35">
        <v>13730</v>
      </c>
      <c r="B250" s="37" t="s">
        <v>134</v>
      </c>
      <c r="C250" s="35">
        <v>13</v>
      </c>
      <c r="D250" t="str">
        <f t="shared" si="3"/>
        <v>VE 13</v>
      </c>
    </row>
    <row r="251" spans="1:4">
      <c r="A251" s="35">
        <v>13740</v>
      </c>
      <c r="B251" s="37" t="s">
        <v>134</v>
      </c>
      <c r="C251" s="35">
        <v>13</v>
      </c>
      <c r="D251" t="str">
        <f t="shared" si="3"/>
        <v>VE 13</v>
      </c>
    </row>
    <row r="252" spans="1:4">
      <c r="A252" s="35">
        <v>13750</v>
      </c>
      <c r="B252" s="37" t="s">
        <v>134</v>
      </c>
      <c r="C252" s="35">
        <v>13</v>
      </c>
      <c r="D252" t="str">
        <f t="shared" si="3"/>
        <v>VE 13</v>
      </c>
    </row>
    <row r="253" spans="1:4">
      <c r="A253" s="35">
        <v>13870</v>
      </c>
      <c r="B253" s="37" t="s">
        <v>134</v>
      </c>
      <c r="C253" s="35">
        <v>13</v>
      </c>
      <c r="D253" t="str">
        <f t="shared" si="3"/>
        <v>VE 13</v>
      </c>
    </row>
    <row r="254" spans="1:4">
      <c r="A254" s="35">
        <v>13880</v>
      </c>
      <c r="B254" s="37" t="s">
        <v>134</v>
      </c>
      <c r="C254" s="35">
        <v>13</v>
      </c>
      <c r="D254" t="str">
        <f t="shared" si="3"/>
        <v>VE 13</v>
      </c>
    </row>
    <row r="255" spans="1:4">
      <c r="A255" s="35">
        <v>13890</v>
      </c>
      <c r="B255" s="37" t="s">
        <v>134</v>
      </c>
      <c r="C255" s="35">
        <v>13</v>
      </c>
      <c r="D255" t="str">
        <f t="shared" si="3"/>
        <v>VE 13</v>
      </c>
    </row>
    <row r="256" spans="1:4">
      <c r="A256" s="35">
        <v>13900</v>
      </c>
      <c r="B256" s="37" t="s">
        <v>134</v>
      </c>
      <c r="C256" s="35">
        <v>13</v>
      </c>
      <c r="D256" t="str">
        <f t="shared" ref="D256:D261" si="4">(B256&amp;" "&amp;C256)</f>
        <v>VE 13</v>
      </c>
    </row>
    <row r="257" spans="1:4">
      <c r="A257" s="35">
        <v>13910</v>
      </c>
      <c r="B257" s="37" t="s">
        <v>134</v>
      </c>
      <c r="C257" s="35">
        <v>13</v>
      </c>
      <c r="D257" t="str">
        <f t="shared" si="4"/>
        <v>VE 13</v>
      </c>
    </row>
    <row r="258" spans="1:4">
      <c r="A258" s="35">
        <v>13920</v>
      </c>
      <c r="B258" s="37" t="s">
        <v>134</v>
      </c>
      <c r="C258" s="35">
        <v>13</v>
      </c>
      <c r="D258" t="str">
        <f t="shared" si="4"/>
        <v>VE 13</v>
      </c>
    </row>
    <row r="259" spans="1:4">
      <c r="A259" s="35">
        <v>13930</v>
      </c>
      <c r="B259" s="37" t="s">
        <v>134</v>
      </c>
      <c r="C259" s="35">
        <v>12</v>
      </c>
      <c r="D259" t="str">
        <f t="shared" si="4"/>
        <v>VE 12</v>
      </c>
    </row>
    <row r="260" spans="1:4">
      <c r="A260" s="35">
        <v>13940</v>
      </c>
      <c r="B260" s="37" t="s">
        <v>134</v>
      </c>
      <c r="C260" s="35">
        <v>12</v>
      </c>
      <c r="D260" t="str">
        <f t="shared" si="4"/>
        <v>VE 12</v>
      </c>
    </row>
    <row r="261" spans="1:4">
      <c r="A261" s="35">
        <v>13950</v>
      </c>
      <c r="B261" s="37" t="s">
        <v>134</v>
      </c>
      <c r="C261" s="35">
        <v>16</v>
      </c>
      <c r="D261" t="str">
        <f t="shared" si="4"/>
        <v>VE 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L261"/>
  <sheetViews>
    <sheetView workbookViewId="0">
      <selection activeCell="K2" sqref="K2:K261"/>
    </sheetView>
  </sheetViews>
  <sheetFormatPr defaultRowHeight="15"/>
  <cols>
    <col min="1" max="1" width="9.28515625" bestFit="1" customWidth="1"/>
    <col min="2" max="2" width="12" bestFit="1" customWidth="1"/>
    <col min="3" max="3" width="9.7109375" bestFit="1" customWidth="1"/>
    <col min="4" max="6" width="12" bestFit="1" customWidth="1"/>
    <col min="7" max="7" width="8.42578125" bestFit="1" customWidth="1"/>
    <col min="8" max="9" width="12" bestFit="1" customWidth="1"/>
    <col min="10" max="10" width="9" bestFit="1" customWidth="1"/>
    <col min="11" max="11" width="15.42578125" customWidth="1"/>
    <col min="12" max="12" width="12" bestFit="1" customWidth="1"/>
  </cols>
  <sheetData>
    <row r="1" spans="1:12">
      <c r="A1" t="s">
        <v>17</v>
      </c>
      <c r="B1" t="s">
        <v>0</v>
      </c>
      <c r="C1" t="s">
        <v>18</v>
      </c>
      <c r="D1" t="s">
        <v>22</v>
      </c>
      <c r="E1" t="s">
        <v>23</v>
      </c>
      <c r="F1" t="s">
        <v>24</v>
      </c>
      <c r="G1" t="s">
        <v>25</v>
      </c>
      <c r="H1" t="s">
        <v>26</v>
      </c>
      <c r="I1" t="s">
        <v>27</v>
      </c>
      <c r="J1" t="s">
        <v>1</v>
      </c>
      <c r="K1" s="40" t="s">
        <v>137</v>
      </c>
      <c r="L1" t="s">
        <v>4</v>
      </c>
    </row>
    <row r="2" spans="1:12">
      <c r="A2">
        <v>2</v>
      </c>
      <c r="B2">
        <v>1</v>
      </c>
      <c r="C2">
        <v>1</v>
      </c>
      <c r="D2">
        <v>5.3849225637312497</v>
      </c>
      <c r="E2">
        <v>3.8865898296665602</v>
      </c>
      <c r="F2">
        <v>8.6158761019700094</v>
      </c>
      <c r="G2">
        <v>0</v>
      </c>
      <c r="H2">
        <v>3.3709615248957601</v>
      </c>
      <c r="I2">
        <v>3.3036013552165802</v>
      </c>
      <c r="J2">
        <v>10010</v>
      </c>
      <c r="K2" s="41">
        <v>11.05</v>
      </c>
      <c r="L2">
        <v>10.8767492020276</v>
      </c>
    </row>
    <row r="3" spans="1:12">
      <c r="A3">
        <v>5</v>
      </c>
      <c r="D3">
        <v>5.4777497348903301</v>
      </c>
      <c r="E3">
        <v>3.87137563344419</v>
      </c>
      <c r="F3">
        <v>8.7643995758245303</v>
      </c>
      <c r="G3">
        <v>0</v>
      </c>
      <c r="H3">
        <v>3.4290713340413501</v>
      </c>
      <c r="I3">
        <v>3.2906692884275599</v>
      </c>
      <c r="J3">
        <v>10020</v>
      </c>
      <c r="K3" s="41">
        <v>11.04</v>
      </c>
      <c r="L3">
        <v>10.904128196437799</v>
      </c>
    </row>
    <row r="4" spans="1:12">
      <c r="A4">
        <v>6</v>
      </c>
      <c r="D4">
        <v>5.5143078652191901</v>
      </c>
      <c r="E4">
        <v>3.9204904622050001</v>
      </c>
      <c r="F4">
        <v>8.8228925843507096</v>
      </c>
      <c r="G4">
        <v>0</v>
      </c>
      <c r="H4">
        <v>3.4519567236272102</v>
      </c>
      <c r="I4">
        <v>3.3324168928742499</v>
      </c>
      <c r="J4">
        <v>10030</v>
      </c>
      <c r="K4" s="41">
        <v>10.97</v>
      </c>
      <c r="L4">
        <v>10.7982510582065</v>
      </c>
    </row>
    <row r="5" spans="1:12">
      <c r="A5">
        <v>7</v>
      </c>
      <c r="B5">
        <v>2</v>
      </c>
      <c r="C5">
        <v>2</v>
      </c>
      <c r="D5">
        <v>5.01347278606955</v>
      </c>
      <c r="E5">
        <v>3.9208996812503898</v>
      </c>
      <c r="F5">
        <v>8.0215564577112897</v>
      </c>
      <c r="G5">
        <v>0</v>
      </c>
      <c r="H5">
        <v>3.1384339640795398</v>
      </c>
      <c r="I5">
        <v>3.3327647290628302</v>
      </c>
      <c r="J5">
        <v>10040</v>
      </c>
      <c r="K5" s="41">
        <v>10.8</v>
      </c>
      <c r="L5">
        <v>10.6368080487521</v>
      </c>
    </row>
    <row r="6" spans="1:12">
      <c r="A6">
        <v>8</v>
      </c>
      <c r="D6">
        <v>5.3529304009547696</v>
      </c>
      <c r="E6">
        <v>3.88145149184724</v>
      </c>
      <c r="F6">
        <v>8.5646886415276402</v>
      </c>
      <c r="G6">
        <v>0</v>
      </c>
      <c r="H6">
        <v>3.3509344309976901</v>
      </c>
      <c r="I6">
        <v>3.29923376807016</v>
      </c>
      <c r="J6">
        <v>10050</v>
      </c>
      <c r="K6" s="41">
        <v>10.82</v>
      </c>
      <c r="L6">
        <v>10.609791005103601</v>
      </c>
    </row>
    <row r="7" spans="1:12">
      <c r="A7">
        <v>9</v>
      </c>
      <c r="B7">
        <v>3</v>
      </c>
      <c r="C7">
        <v>3</v>
      </c>
      <c r="D7">
        <v>4.9978162337029302</v>
      </c>
      <c r="E7">
        <v>4.1538011688794603</v>
      </c>
      <c r="F7">
        <v>7.9965059739247</v>
      </c>
      <c r="G7">
        <v>0</v>
      </c>
      <c r="H7">
        <v>3.1286329622980298</v>
      </c>
      <c r="I7">
        <v>3.5307309935475399</v>
      </c>
      <c r="J7">
        <v>10060</v>
      </c>
      <c r="K7" s="41">
        <v>10.75</v>
      </c>
      <c r="L7">
        <v>10.577016439027</v>
      </c>
    </row>
    <row r="8" spans="1:12">
      <c r="A8">
        <v>13</v>
      </c>
      <c r="D8">
        <v>5.0256596623722603</v>
      </c>
      <c r="E8">
        <v>4.3098125544100201</v>
      </c>
      <c r="F8">
        <v>8.0410554597956203</v>
      </c>
      <c r="G8">
        <v>0</v>
      </c>
      <c r="H8">
        <v>3.1460629486450302</v>
      </c>
      <c r="I8">
        <v>3.6633406712485201</v>
      </c>
      <c r="J8">
        <v>10070</v>
      </c>
      <c r="K8" s="41">
        <v>10.7</v>
      </c>
      <c r="L8">
        <v>10.530098232904701</v>
      </c>
    </row>
    <row r="9" spans="1:12">
      <c r="A9">
        <v>14</v>
      </c>
      <c r="B9">
        <v>4</v>
      </c>
      <c r="C9">
        <v>4</v>
      </c>
      <c r="D9">
        <v>5.0492811757169198</v>
      </c>
      <c r="E9">
        <v>4.5013434729095598</v>
      </c>
      <c r="F9">
        <v>8.0788498811470806</v>
      </c>
      <c r="G9">
        <v>0</v>
      </c>
      <c r="H9">
        <v>3.1608500159987898</v>
      </c>
      <c r="I9">
        <v>3.8261419519731299</v>
      </c>
      <c r="J9">
        <v>10080</v>
      </c>
      <c r="K9" s="41">
        <v>10.68</v>
      </c>
      <c r="L9">
        <v>10.503249017961201</v>
      </c>
    </row>
    <row r="10" spans="1:12">
      <c r="A10">
        <v>15</v>
      </c>
      <c r="D10">
        <v>5.0288764823923602</v>
      </c>
      <c r="E10">
        <v>4.4123190042453997</v>
      </c>
      <c r="F10">
        <v>8.0462023718277802</v>
      </c>
      <c r="G10">
        <v>0</v>
      </c>
      <c r="H10">
        <v>3.1480766779776199</v>
      </c>
      <c r="I10">
        <v>3.75047115360859</v>
      </c>
      <c r="J10">
        <v>10090</v>
      </c>
      <c r="K10" s="41">
        <v>10.69</v>
      </c>
      <c r="L10">
        <v>10.5156999682899</v>
      </c>
    </row>
    <row r="11" spans="1:12">
      <c r="A11">
        <v>16</v>
      </c>
      <c r="B11">
        <v>5</v>
      </c>
      <c r="C11">
        <v>5</v>
      </c>
      <c r="D11">
        <v>4.8962508186590101</v>
      </c>
      <c r="E11">
        <v>4.4868286143979903</v>
      </c>
      <c r="F11">
        <v>7.8340013098544103</v>
      </c>
      <c r="G11">
        <v>0</v>
      </c>
      <c r="H11">
        <v>3.06505301248054</v>
      </c>
      <c r="I11">
        <v>3.81380432223829</v>
      </c>
      <c r="J11">
        <v>10100</v>
      </c>
      <c r="K11" s="41">
        <v>10.65</v>
      </c>
      <c r="L11">
        <v>10.483109242849199</v>
      </c>
    </row>
    <row r="12" spans="1:12">
      <c r="A12">
        <v>24</v>
      </c>
      <c r="D12">
        <v>8.6355771708216196</v>
      </c>
      <c r="E12">
        <v>5.3718020651207201</v>
      </c>
      <c r="F12">
        <v>13.816923473314599</v>
      </c>
      <c r="G12">
        <v>0</v>
      </c>
      <c r="H12">
        <v>5.4058713089343398</v>
      </c>
      <c r="I12">
        <v>4.5660317553526104</v>
      </c>
      <c r="J12">
        <v>10120</v>
      </c>
      <c r="K12" s="41">
        <v>10.29</v>
      </c>
      <c r="L12">
        <v>10.1412893351891</v>
      </c>
    </row>
    <row r="13" spans="1:12">
      <c r="A13">
        <v>25</v>
      </c>
      <c r="D13">
        <v>8.4857426045162896</v>
      </c>
      <c r="E13">
        <v>5.4075723597195999</v>
      </c>
      <c r="F13">
        <v>13.577188167226</v>
      </c>
      <c r="G13">
        <v>0</v>
      </c>
      <c r="H13">
        <v>5.3120748704271996</v>
      </c>
      <c r="I13">
        <v>4.5964365057616599</v>
      </c>
      <c r="J13">
        <v>10130</v>
      </c>
      <c r="K13" s="41">
        <v>10.32</v>
      </c>
      <c r="L13">
        <v>10.1633021121398</v>
      </c>
    </row>
    <row r="14" spans="1:12">
      <c r="A14">
        <v>26</v>
      </c>
      <c r="B14">
        <v>6</v>
      </c>
      <c r="C14">
        <v>6</v>
      </c>
      <c r="D14">
        <v>8.7418096020780105</v>
      </c>
      <c r="E14">
        <v>5.4325375626890002</v>
      </c>
      <c r="F14">
        <v>13.9868953633248</v>
      </c>
      <c r="G14">
        <v>0</v>
      </c>
      <c r="H14">
        <v>5.4723728109008301</v>
      </c>
      <c r="I14">
        <v>4.6176569282856503</v>
      </c>
      <c r="J14">
        <v>10140</v>
      </c>
      <c r="K14" s="41">
        <v>10.37</v>
      </c>
      <c r="L14">
        <v>10.1755217524999</v>
      </c>
    </row>
    <row r="15" spans="1:12">
      <c r="A15">
        <v>27</v>
      </c>
      <c r="D15">
        <v>8.6135687173490094</v>
      </c>
      <c r="E15">
        <v>5.4906015573938998</v>
      </c>
      <c r="F15">
        <v>13.781709947758401</v>
      </c>
      <c r="G15">
        <v>0</v>
      </c>
      <c r="H15">
        <v>5.3920940170604803</v>
      </c>
      <c r="I15">
        <v>4.6670113237848101</v>
      </c>
      <c r="J15">
        <v>10150</v>
      </c>
      <c r="K15" s="41">
        <v>10.4</v>
      </c>
      <c r="L15">
        <v>10.212036428551199</v>
      </c>
    </row>
    <row r="16" spans="1:12">
      <c r="A16">
        <v>28</v>
      </c>
      <c r="B16">
        <v>7</v>
      </c>
      <c r="C16">
        <v>7</v>
      </c>
      <c r="D16">
        <v>8.6652095221002305</v>
      </c>
      <c r="E16">
        <v>5.49397002911883</v>
      </c>
      <c r="F16">
        <v>13.864335235360301</v>
      </c>
      <c r="G16">
        <v>0</v>
      </c>
      <c r="H16">
        <v>5.4244211608347399</v>
      </c>
      <c r="I16">
        <v>4.6698745247510098</v>
      </c>
      <c r="J16">
        <v>10160</v>
      </c>
      <c r="K16" s="41">
        <v>10.43</v>
      </c>
      <c r="L16">
        <v>10.233030817180101</v>
      </c>
    </row>
    <row r="17" spans="1:12">
      <c r="A17">
        <v>32</v>
      </c>
      <c r="D17">
        <v>8.6733189732607094</v>
      </c>
      <c r="E17">
        <v>5.4994933767565604</v>
      </c>
      <c r="F17">
        <v>13.8773103572171</v>
      </c>
      <c r="G17">
        <v>0</v>
      </c>
      <c r="H17">
        <v>5.4294976772611996</v>
      </c>
      <c r="I17">
        <v>4.6745693702430797</v>
      </c>
      <c r="J17">
        <v>10170</v>
      </c>
      <c r="K17" s="41">
        <v>10.48</v>
      </c>
      <c r="L17">
        <v>10.2418223210005</v>
      </c>
    </row>
    <row r="18" spans="1:12">
      <c r="A18">
        <v>33</v>
      </c>
      <c r="B18">
        <v>8</v>
      </c>
      <c r="C18">
        <v>8</v>
      </c>
      <c r="D18">
        <v>8.5305072342113508</v>
      </c>
      <c r="E18">
        <v>5.5299857645981803</v>
      </c>
      <c r="F18">
        <v>13.648811574738099</v>
      </c>
      <c r="G18">
        <v>0</v>
      </c>
      <c r="H18">
        <v>5.3400975286163002</v>
      </c>
      <c r="I18">
        <v>4.7004878999084498</v>
      </c>
      <c r="J18">
        <v>10180</v>
      </c>
      <c r="K18" s="41">
        <v>10.51</v>
      </c>
      <c r="L18">
        <v>10.2620208468051</v>
      </c>
    </row>
    <row r="19" spans="1:12">
      <c r="A19">
        <v>34</v>
      </c>
      <c r="D19">
        <v>8.6516611194811404</v>
      </c>
      <c r="E19">
        <v>5.5511810988332098</v>
      </c>
      <c r="F19">
        <v>13.842657791169801</v>
      </c>
      <c r="G19">
        <v>0</v>
      </c>
      <c r="H19">
        <v>5.4159398607951896</v>
      </c>
      <c r="I19">
        <v>4.7185039340082202</v>
      </c>
      <c r="J19">
        <v>10190</v>
      </c>
      <c r="K19" s="41">
        <v>10.48</v>
      </c>
      <c r="L19">
        <v>10.2599172041127</v>
      </c>
    </row>
    <row r="20" spans="1:12">
      <c r="A20">
        <v>35</v>
      </c>
      <c r="B20">
        <v>9</v>
      </c>
      <c r="C20">
        <v>9</v>
      </c>
      <c r="D20">
        <v>8.4237275365196194</v>
      </c>
      <c r="E20">
        <v>5.6652053190459899</v>
      </c>
      <c r="F20">
        <v>13.477964058431301</v>
      </c>
      <c r="G20">
        <v>0</v>
      </c>
      <c r="H20">
        <v>5.2732534378612801</v>
      </c>
      <c r="I20">
        <v>4.8154245211890903</v>
      </c>
      <c r="J20">
        <v>10200</v>
      </c>
      <c r="K20" s="41">
        <v>10.51</v>
      </c>
      <c r="L20">
        <v>10.2635461880338</v>
      </c>
    </row>
    <row r="21" spans="1:12">
      <c r="A21">
        <v>36</v>
      </c>
      <c r="D21">
        <v>8.2908088243317</v>
      </c>
      <c r="E21">
        <v>5.66903279829019</v>
      </c>
      <c r="F21">
        <v>13.265294118930701</v>
      </c>
      <c r="G21">
        <v>0</v>
      </c>
      <c r="H21">
        <v>5.1900463240316403</v>
      </c>
      <c r="I21">
        <v>4.8186778785466604</v>
      </c>
      <c r="J21">
        <v>10210</v>
      </c>
      <c r="K21" s="41">
        <v>10.52</v>
      </c>
      <c r="L21">
        <v>10.2388499718089</v>
      </c>
    </row>
    <row r="22" spans="1:12">
      <c r="A22">
        <v>37</v>
      </c>
      <c r="B22">
        <v>10</v>
      </c>
      <c r="C22">
        <v>10</v>
      </c>
      <c r="D22">
        <v>7.9690382973597096</v>
      </c>
      <c r="E22">
        <v>5.70376958517185</v>
      </c>
      <c r="F22">
        <v>12.7504612757755</v>
      </c>
      <c r="G22">
        <v>0</v>
      </c>
      <c r="H22">
        <v>4.9886179741471697</v>
      </c>
      <c r="I22">
        <v>4.8482041473960704</v>
      </c>
      <c r="J22">
        <v>10220</v>
      </c>
      <c r="K22" s="41">
        <v>10.48</v>
      </c>
      <c r="L22">
        <v>10.230340827093301</v>
      </c>
    </row>
    <row r="23" spans="1:12">
      <c r="A23">
        <v>38</v>
      </c>
      <c r="D23">
        <v>7.0676165303050098</v>
      </c>
      <c r="E23">
        <v>5.37287994148818</v>
      </c>
      <c r="F23">
        <v>11.308186448488</v>
      </c>
      <c r="G23">
        <v>0</v>
      </c>
      <c r="H23">
        <v>4.4243279479709399</v>
      </c>
      <c r="I23">
        <v>4.5669479502649502</v>
      </c>
      <c r="J23">
        <v>10230</v>
      </c>
      <c r="K23" s="41">
        <v>10.7</v>
      </c>
      <c r="L23">
        <v>10.2620612118516</v>
      </c>
    </row>
    <row r="24" spans="1:12">
      <c r="A24">
        <v>39</v>
      </c>
      <c r="B24">
        <v>11</v>
      </c>
      <c r="C24">
        <v>11</v>
      </c>
      <c r="D24">
        <v>6.0091161494716898</v>
      </c>
      <c r="E24">
        <v>5.2460873926169302</v>
      </c>
      <c r="F24">
        <v>9.6145858391546994</v>
      </c>
      <c r="G24">
        <v>0</v>
      </c>
      <c r="H24">
        <v>3.7617067095692698</v>
      </c>
      <c r="I24">
        <v>4.4591742837243897</v>
      </c>
      <c r="J24">
        <v>10240</v>
      </c>
      <c r="K24" s="41">
        <v>10.73</v>
      </c>
      <c r="L24">
        <v>10.3799554117395</v>
      </c>
    </row>
    <row r="25" spans="1:12">
      <c r="A25">
        <v>40</v>
      </c>
      <c r="B25">
        <v>12</v>
      </c>
      <c r="C25">
        <v>12</v>
      </c>
      <c r="D25">
        <v>5.67525821246298</v>
      </c>
      <c r="E25">
        <v>5.3737323557832299</v>
      </c>
      <c r="F25">
        <v>9.0804131399407702</v>
      </c>
      <c r="G25">
        <v>0</v>
      </c>
      <c r="H25">
        <v>3.55271164100182</v>
      </c>
      <c r="I25">
        <v>4.5676725024157401</v>
      </c>
      <c r="J25">
        <v>10250</v>
      </c>
      <c r="K25" s="41">
        <v>10.82</v>
      </c>
      <c r="L25">
        <v>10.3793757320111</v>
      </c>
    </row>
    <row r="26" spans="1:12">
      <c r="A26">
        <v>41</v>
      </c>
      <c r="D26">
        <v>6.6305397505667196</v>
      </c>
      <c r="E26">
        <v>5.0735217296286397</v>
      </c>
      <c r="F26">
        <v>10.6088636009067</v>
      </c>
      <c r="G26">
        <v>0</v>
      </c>
      <c r="H26">
        <v>4.15071788385477</v>
      </c>
      <c r="I26">
        <v>4.3124934701843403</v>
      </c>
      <c r="J26">
        <v>10260</v>
      </c>
      <c r="K26" s="41">
        <v>10.8</v>
      </c>
      <c r="L26">
        <v>10.376172499971</v>
      </c>
    </row>
    <row r="27" spans="1:12">
      <c r="A27">
        <v>42</v>
      </c>
      <c r="B27">
        <v>13</v>
      </c>
      <c r="C27">
        <v>13</v>
      </c>
      <c r="D27">
        <v>7.2364300560383201</v>
      </c>
      <c r="E27">
        <v>4.9848978615901096</v>
      </c>
      <c r="F27">
        <v>11.578288089661299</v>
      </c>
      <c r="G27">
        <v>0</v>
      </c>
      <c r="H27">
        <v>4.5300052150799903</v>
      </c>
      <c r="I27">
        <v>4.2371631823515896</v>
      </c>
      <c r="J27">
        <v>10320</v>
      </c>
      <c r="K27" s="41">
        <v>10.76</v>
      </c>
      <c r="L27">
        <v>10.3794049328949</v>
      </c>
    </row>
    <row r="28" spans="1:12">
      <c r="A28">
        <v>44</v>
      </c>
      <c r="D28">
        <v>7.2101173213095899</v>
      </c>
      <c r="E28">
        <v>4.9872325738907799</v>
      </c>
      <c r="F28">
        <v>11.5361877140953</v>
      </c>
      <c r="G28">
        <v>0</v>
      </c>
      <c r="H28">
        <v>4.5135334431398002</v>
      </c>
      <c r="I28">
        <v>4.2391476878071597</v>
      </c>
      <c r="J28">
        <v>10340</v>
      </c>
      <c r="K28" s="41">
        <v>10.72</v>
      </c>
      <c r="L28">
        <v>10.3609751813136</v>
      </c>
    </row>
    <row r="29" spans="1:12">
      <c r="A29">
        <v>45</v>
      </c>
      <c r="B29">
        <v>14</v>
      </c>
      <c r="C29">
        <v>14</v>
      </c>
      <c r="D29">
        <v>7.07858734103917</v>
      </c>
      <c r="E29">
        <v>4.9167214746782104</v>
      </c>
      <c r="F29">
        <v>11.325739745662601</v>
      </c>
      <c r="G29">
        <v>0</v>
      </c>
      <c r="H29">
        <v>4.4311956754905202</v>
      </c>
      <c r="I29">
        <v>4.1792132534764797</v>
      </c>
      <c r="J29">
        <v>10350</v>
      </c>
      <c r="K29" s="41">
        <v>10.62</v>
      </c>
      <c r="L29">
        <v>10.336258358249101</v>
      </c>
    </row>
    <row r="30" spans="1:12">
      <c r="A30">
        <v>46</v>
      </c>
      <c r="D30">
        <v>6.9075896803343397</v>
      </c>
      <c r="E30">
        <v>4.77003292645096</v>
      </c>
      <c r="F30">
        <v>11.052143488534901</v>
      </c>
      <c r="G30">
        <v>0</v>
      </c>
      <c r="H30">
        <v>4.32415113988929</v>
      </c>
      <c r="I30">
        <v>4.0545279874833096</v>
      </c>
      <c r="J30">
        <v>10380</v>
      </c>
      <c r="K30" s="41">
        <v>10.64</v>
      </c>
      <c r="L30">
        <v>10.2725805578742</v>
      </c>
    </row>
    <row r="31" spans="1:12">
      <c r="A31">
        <v>47</v>
      </c>
      <c r="B31">
        <v>15</v>
      </c>
      <c r="C31">
        <v>15</v>
      </c>
      <c r="D31">
        <v>6.3539598372735702</v>
      </c>
      <c r="E31">
        <v>4.4013685601657704</v>
      </c>
      <c r="F31">
        <v>10.166335739637701</v>
      </c>
      <c r="G31">
        <v>0</v>
      </c>
      <c r="H31">
        <v>3.9775788581332598</v>
      </c>
      <c r="I31">
        <v>3.7411632761409002</v>
      </c>
      <c r="J31">
        <v>10390</v>
      </c>
      <c r="K31" s="41">
        <v>10.68</v>
      </c>
      <c r="L31">
        <v>10.265215821574801</v>
      </c>
    </row>
    <row r="32" spans="1:12">
      <c r="A32">
        <v>48</v>
      </c>
      <c r="D32">
        <v>7.0874549183378797</v>
      </c>
      <c r="E32">
        <v>5.2091717958015504</v>
      </c>
      <c r="F32">
        <v>11.339927869340601</v>
      </c>
      <c r="G32">
        <v>0</v>
      </c>
      <c r="H32">
        <v>4.4367467788795096</v>
      </c>
      <c r="I32">
        <v>4.4277960264313201</v>
      </c>
      <c r="J32">
        <v>10400</v>
      </c>
      <c r="K32" s="41">
        <v>10.46</v>
      </c>
      <c r="L32">
        <v>10.1949215268552</v>
      </c>
    </row>
    <row r="33" spans="1:12">
      <c r="A33">
        <v>49</v>
      </c>
      <c r="D33">
        <v>6.0662847823704098</v>
      </c>
      <c r="E33">
        <v>5.14777485293037</v>
      </c>
      <c r="F33">
        <v>9.7060556517926493</v>
      </c>
      <c r="G33">
        <v>0</v>
      </c>
      <c r="H33">
        <v>3.7974942737638702</v>
      </c>
      <c r="I33">
        <v>4.3756086249908099</v>
      </c>
      <c r="J33">
        <v>10410</v>
      </c>
      <c r="K33" s="41">
        <v>10.58</v>
      </c>
      <c r="L33">
        <v>10.2757622578011</v>
      </c>
    </row>
    <row r="34" spans="1:12">
      <c r="A34">
        <v>50</v>
      </c>
      <c r="B34">
        <v>16</v>
      </c>
      <c r="C34">
        <v>16</v>
      </c>
      <c r="D34">
        <v>5.9029231561498996</v>
      </c>
      <c r="E34">
        <v>5.0982333364782599</v>
      </c>
      <c r="F34">
        <v>9.4446770498398394</v>
      </c>
      <c r="G34">
        <v>0</v>
      </c>
      <c r="H34">
        <v>3.69522989574984</v>
      </c>
      <c r="I34">
        <v>4.33349833600652</v>
      </c>
      <c r="J34">
        <v>10470</v>
      </c>
      <c r="K34" s="41">
        <v>10.57</v>
      </c>
      <c r="L34">
        <v>10.2748285689393</v>
      </c>
    </row>
    <row r="35" spans="1:12">
      <c r="A35">
        <v>51</v>
      </c>
      <c r="D35">
        <v>5.78797708047684</v>
      </c>
      <c r="E35">
        <v>5.0271570551105604</v>
      </c>
      <c r="F35">
        <v>9.2607633287629501</v>
      </c>
      <c r="G35">
        <v>0</v>
      </c>
      <c r="H35">
        <v>3.6232736523784999</v>
      </c>
      <c r="I35">
        <v>4.2730834968439702</v>
      </c>
      <c r="J35">
        <v>10500</v>
      </c>
      <c r="K35" s="41">
        <v>10.66</v>
      </c>
      <c r="L35">
        <v>10.298379021064999</v>
      </c>
    </row>
    <row r="36" spans="1:12">
      <c r="A36">
        <v>52</v>
      </c>
      <c r="D36">
        <v>5.2050071151134301</v>
      </c>
      <c r="E36">
        <v>4.8310475338217396</v>
      </c>
      <c r="F36">
        <v>8.3280113841815009</v>
      </c>
      <c r="G36">
        <v>0</v>
      </c>
      <c r="H36">
        <v>3.2583344540610102</v>
      </c>
      <c r="I36">
        <v>4.1063904037484802</v>
      </c>
      <c r="J36">
        <v>10510</v>
      </c>
      <c r="K36" s="41">
        <v>10.63</v>
      </c>
      <c r="L36">
        <v>10.498103437627799</v>
      </c>
    </row>
    <row r="37" spans="1:12">
      <c r="A37">
        <v>53</v>
      </c>
      <c r="D37">
        <v>4.9696286051612004</v>
      </c>
      <c r="E37">
        <v>4.9282792530289701</v>
      </c>
      <c r="F37">
        <v>7.9514057682579198</v>
      </c>
      <c r="G37">
        <v>0</v>
      </c>
      <c r="H37">
        <v>3.1109875068309099</v>
      </c>
      <c r="I37">
        <v>4.18903736507463</v>
      </c>
      <c r="J37">
        <v>10520</v>
      </c>
      <c r="K37" s="41">
        <v>10.7</v>
      </c>
      <c r="L37">
        <v>10.5054522069962</v>
      </c>
    </row>
    <row r="38" spans="1:12">
      <c r="A38">
        <v>54</v>
      </c>
      <c r="B38">
        <v>17</v>
      </c>
      <c r="C38">
        <v>17</v>
      </c>
      <c r="D38">
        <v>5.82362777799068</v>
      </c>
      <c r="E38">
        <v>4.9890525187649404</v>
      </c>
      <c r="F38">
        <v>9.3178044447851001</v>
      </c>
      <c r="G38">
        <v>0</v>
      </c>
      <c r="H38">
        <v>3.6455909890221698</v>
      </c>
      <c r="I38">
        <v>4.2406946409502</v>
      </c>
      <c r="J38">
        <v>10530</v>
      </c>
      <c r="K38" s="41">
        <v>10.49</v>
      </c>
      <c r="L38">
        <v>10.3306290847339</v>
      </c>
    </row>
    <row r="39" spans="1:12">
      <c r="A39">
        <v>56</v>
      </c>
      <c r="D39">
        <v>5.8342333108768596</v>
      </c>
      <c r="E39">
        <v>5.0799999237060502</v>
      </c>
      <c r="F39">
        <v>9.3347732974029896</v>
      </c>
      <c r="G39">
        <v>0</v>
      </c>
      <c r="H39">
        <v>3.6522300526089202</v>
      </c>
      <c r="I39">
        <v>4.3179999351501399</v>
      </c>
      <c r="J39">
        <v>10540</v>
      </c>
      <c r="K39" s="41">
        <v>10.48</v>
      </c>
      <c r="L39">
        <v>10.2977833135518</v>
      </c>
    </row>
    <row r="40" spans="1:12">
      <c r="A40">
        <v>58</v>
      </c>
      <c r="D40">
        <v>6.1907205573560304</v>
      </c>
      <c r="E40">
        <v>5.1016393545266503</v>
      </c>
      <c r="F40">
        <v>9.9051528917696494</v>
      </c>
      <c r="G40">
        <v>0</v>
      </c>
      <c r="H40">
        <v>3.8753910689048698</v>
      </c>
      <c r="I40">
        <v>4.3363934513476501</v>
      </c>
      <c r="J40">
        <v>10550</v>
      </c>
      <c r="K40" s="41">
        <v>10.42</v>
      </c>
      <c r="L40">
        <v>10.261762319904401</v>
      </c>
    </row>
    <row r="41" spans="1:12">
      <c r="A41">
        <v>59</v>
      </c>
      <c r="B41">
        <v>18</v>
      </c>
      <c r="C41">
        <v>18</v>
      </c>
      <c r="D41">
        <v>6.3685486051910498</v>
      </c>
      <c r="E41">
        <v>5.0654905266241101</v>
      </c>
      <c r="F41">
        <v>10.1896777683056</v>
      </c>
      <c r="G41">
        <v>0</v>
      </c>
      <c r="H41">
        <v>3.98671142684959</v>
      </c>
      <c r="I41">
        <v>4.3056669476304998</v>
      </c>
      <c r="J41">
        <v>10560</v>
      </c>
      <c r="K41" s="41">
        <v>10.45</v>
      </c>
      <c r="L41">
        <v>10.2409854658514</v>
      </c>
    </row>
    <row r="42" spans="1:12">
      <c r="A42">
        <v>60</v>
      </c>
      <c r="D42">
        <v>6.4464667290837596</v>
      </c>
      <c r="E42">
        <v>5.0517872813850104</v>
      </c>
      <c r="F42">
        <v>10.314346766533999</v>
      </c>
      <c r="G42">
        <v>0</v>
      </c>
      <c r="H42">
        <v>4.0354881724064304</v>
      </c>
      <c r="I42">
        <v>4.2940191891772601</v>
      </c>
      <c r="J42">
        <v>10590</v>
      </c>
      <c r="K42" s="41">
        <v>10.4</v>
      </c>
      <c r="L42">
        <v>10.2269313624174</v>
      </c>
    </row>
    <row r="43" spans="1:12">
      <c r="A43">
        <v>61</v>
      </c>
      <c r="B43">
        <v>19</v>
      </c>
      <c r="C43">
        <v>19</v>
      </c>
      <c r="D43">
        <v>6.2840526506942904</v>
      </c>
      <c r="E43">
        <v>5.07184215105754</v>
      </c>
      <c r="F43">
        <v>10.054484241110799</v>
      </c>
      <c r="G43">
        <v>0</v>
      </c>
      <c r="H43">
        <v>3.9338169593346199</v>
      </c>
      <c r="I43">
        <v>4.3110658283988998</v>
      </c>
      <c r="J43">
        <v>10600</v>
      </c>
      <c r="K43" s="41">
        <v>10.4</v>
      </c>
      <c r="L43">
        <v>10.2086644430726</v>
      </c>
    </row>
    <row r="44" spans="1:12">
      <c r="A44">
        <v>62</v>
      </c>
      <c r="D44">
        <v>7.37988172469045</v>
      </c>
      <c r="E44">
        <v>5.1723566028368797</v>
      </c>
      <c r="F44">
        <v>11.807810759504701</v>
      </c>
      <c r="G44">
        <v>0</v>
      </c>
      <c r="H44">
        <v>4.6198059596562198</v>
      </c>
      <c r="I44">
        <v>4.3965031124113496</v>
      </c>
      <c r="J44">
        <v>10610</v>
      </c>
      <c r="K44" s="41">
        <v>10.18</v>
      </c>
      <c r="L44">
        <v>10.111156919331</v>
      </c>
    </row>
    <row r="45" spans="1:12">
      <c r="A45">
        <v>63</v>
      </c>
      <c r="B45">
        <v>20</v>
      </c>
      <c r="C45">
        <v>20</v>
      </c>
      <c r="D45">
        <v>7.5933338879847803</v>
      </c>
      <c r="E45">
        <v>5.1923949892511603</v>
      </c>
      <c r="F45">
        <v>12.1493342207756</v>
      </c>
      <c r="G45">
        <v>0</v>
      </c>
      <c r="H45">
        <v>4.7534270138784702</v>
      </c>
      <c r="I45">
        <v>4.4135357408634803</v>
      </c>
      <c r="J45">
        <v>10620</v>
      </c>
      <c r="K45" s="41">
        <v>10.39</v>
      </c>
      <c r="L45">
        <v>10.066589356583</v>
      </c>
    </row>
    <row r="46" spans="1:12">
      <c r="A46">
        <v>64</v>
      </c>
      <c r="D46">
        <v>6.6191208728709903</v>
      </c>
      <c r="E46">
        <v>5.1564037545195802</v>
      </c>
      <c r="F46">
        <v>10.5905933965935</v>
      </c>
      <c r="G46">
        <v>0</v>
      </c>
      <c r="H46">
        <v>4.1435696664172399</v>
      </c>
      <c r="I46">
        <v>4.3829431913416403</v>
      </c>
      <c r="J46">
        <v>10630</v>
      </c>
      <c r="K46" s="41">
        <v>10.31</v>
      </c>
      <c r="L46">
        <v>10.0709473363166</v>
      </c>
    </row>
    <row r="47" spans="1:12">
      <c r="A47">
        <v>65</v>
      </c>
      <c r="B47">
        <v>21</v>
      </c>
      <c r="C47">
        <v>21</v>
      </c>
      <c r="D47">
        <v>7.0434513798293601</v>
      </c>
      <c r="E47">
        <v>5.1203329836735403</v>
      </c>
      <c r="F47">
        <v>11.269522207726901</v>
      </c>
      <c r="G47">
        <v>0</v>
      </c>
      <c r="H47">
        <v>4.4092005637731804</v>
      </c>
      <c r="I47">
        <v>4.3522830361225102</v>
      </c>
      <c r="J47">
        <v>10640</v>
      </c>
      <c r="K47" s="41">
        <v>10.23</v>
      </c>
      <c r="L47">
        <v>10.0264026170273</v>
      </c>
    </row>
    <row r="48" spans="1:12">
      <c r="A48">
        <v>66</v>
      </c>
      <c r="D48">
        <v>6.8889695401866202</v>
      </c>
      <c r="E48">
        <v>5.3352067300772301</v>
      </c>
      <c r="F48">
        <v>11.022351264298599</v>
      </c>
      <c r="G48">
        <v>0</v>
      </c>
      <c r="H48">
        <v>4.31249493215683</v>
      </c>
      <c r="I48">
        <v>4.5349257205656404</v>
      </c>
      <c r="J48">
        <v>10650</v>
      </c>
      <c r="K48" s="41">
        <v>10.18</v>
      </c>
      <c r="L48">
        <v>9.9850343754708799</v>
      </c>
    </row>
    <row r="49" spans="1:12">
      <c r="A49">
        <v>67</v>
      </c>
      <c r="B49">
        <v>22</v>
      </c>
      <c r="C49">
        <v>22</v>
      </c>
      <c r="D49">
        <v>5.7484981658529302</v>
      </c>
      <c r="E49">
        <v>5.4714417555073203</v>
      </c>
      <c r="F49">
        <v>9.1975970653646897</v>
      </c>
      <c r="G49">
        <v>0</v>
      </c>
      <c r="H49">
        <v>3.5985598518239299</v>
      </c>
      <c r="I49">
        <v>4.6507254921812198</v>
      </c>
      <c r="J49">
        <v>10700</v>
      </c>
      <c r="K49" s="41">
        <v>10.18</v>
      </c>
      <c r="L49">
        <v>9.9566536247529296</v>
      </c>
    </row>
    <row r="50" spans="1:12">
      <c r="A50">
        <v>68</v>
      </c>
      <c r="D50">
        <v>7.8696455566408998</v>
      </c>
      <c r="E50">
        <v>5.3895181854911103</v>
      </c>
      <c r="F50">
        <v>12.5914328906254</v>
      </c>
      <c r="G50">
        <v>0</v>
      </c>
      <c r="H50">
        <v>4.9263981184572003</v>
      </c>
      <c r="I50">
        <v>4.5810904576674396</v>
      </c>
      <c r="J50">
        <v>10710</v>
      </c>
      <c r="K50" s="41">
        <v>10</v>
      </c>
      <c r="L50">
        <v>9.8787191591561303</v>
      </c>
    </row>
    <row r="51" spans="1:12">
      <c r="A51">
        <v>69</v>
      </c>
      <c r="B51">
        <v>23</v>
      </c>
      <c r="C51">
        <v>23</v>
      </c>
      <c r="D51">
        <v>7.54797315478194</v>
      </c>
      <c r="E51">
        <v>5.4598718747356099</v>
      </c>
      <c r="F51">
        <v>12.0767570476511</v>
      </c>
      <c r="G51">
        <v>0</v>
      </c>
      <c r="H51">
        <v>4.7250311948934902</v>
      </c>
      <c r="I51">
        <v>4.6408910935252701</v>
      </c>
      <c r="J51">
        <v>10720</v>
      </c>
      <c r="K51" s="41">
        <v>10.1</v>
      </c>
      <c r="L51">
        <v>9.8549358566982797</v>
      </c>
    </row>
    <row r="52" spans="1:12">
      <c r="A52">
        <v>70</v>
      </c>
      <c r="D52">
        <v>7.2223018249194997</v>
      </c>
      <c r="E52">
        <v>5.53461478755532</v>
      </c>
      <c r="F52">
        <v>11.555682919871201</v>
      </c>
      <c r="G52">
        <v>0</v>
      </c>
      <c r="H52">
        <v>4.5211609423996002</v>
      </c>
      <c r="I52">
        <v>4.7044225694220199</v>
      </c>
      <c r="J52">
        <v>10730</v>
      </c>
      <c r="K52" s="41">
        <v>10.19</v>
      </c>
      <c r="L52">
        <v>9.8276785509659099</v>
      </c>
    </row>
    <row r="53" spans="1:12">
      <c r="A53">
        <v>71</v>
      </c>
      <c r="B53">
        <v>24</v>
      </c>
      <c r="C53">
        <v>24</v>
      </c>
      <c r="D53">
        <v>7.0939917834097299</v>
      </c>
      <c r="E53">
        <v>5.5302938660215304</v>
      </c>
      <c r="F53">
        <v>11.3503868534555</v>
      </c>
      <c r="G53">
        <v>0</v>
      </c>
      <c r="H53">
        <v>4.4408388564144898</v>
      </c>
      <c r="I53">
        <v>4.7007497861183003</v>
      </c>
      <c r="J53">
        <v>10740</v>
      </c>
      <c r="K53" s="41">
        <v>10.050000000000001</v>
      </c>
      <c r="L53">
        <v>9.8065466702710093</v>
      </c>
    </row>
    <row r="54" spans="1:12">
      <c r="A54">
        <v>72</v>
      </c>
      <c r="D54">
        <v>8.6209708945039196</v>
      </c>
      <c r="E54">
        <v>5.39123655546768</v>
      </c>
      <c r="F54">
        <v>13.793553431206201</v>
      </c>
      <c r="G54">
        <v>0</v>
      </c>
      <c r="H54">
        <v>5.3967277799594502</v>
      </c>
      <c r="I54">
        <v>4.5825510721475302</v>
      </c>
      <c r="J54">
        <v>10750</v>
      </c>
      <c r="K54" s="41">
        <v>9.85</v>
      </c>
      <c r="L54">
        <v>9.7364742832480893</v>
      </c>
    </row>
    <row r="55" spans="1:12">
      <c r="A55">
        <v>73</v>
      </c>
      <c r="D55">
        <v>3.3240461659351901</v>
      </c>
      <c r="E55">
        <v>2.5797693361645</v>
      </c>
      <c r="F55">
        <v>5.3184738654963102</v>
      </c>
      <c r="G55">
        <v>0</v>
      </c>
      <c r="H55">
        <v>2.0808528998754299</v>
      </c>
      <c r="I55">
        <v>2.1928039357398199</v>
      </c>
      <c r="J55">
        <v>10760</v>
      </c>
      <c r="K55" s="41">
        <v>9.91</v>
      </c>
      <c r="L55">
        <v>9.9012376480411106</v>
      </c>
    </row>
    <row r="56" spans="1:12">
      <c r="A56">
        <v>74</v>
      </c>
      <c r="B56">
        <v>25</v>
      </c>
      <c r="C56">
        <v>25</v>
      </c>
      <c r="D56">
        <v>8.8561554558762303</v>
      </c>
      <c r="E56">
        <v>5.4007498378800998</v>
      </c>
      <c r="F56">
        <v>14.169848729401901</v>
      </c>
      <c r="G56">
        <v>0</v>
      </c>
      <c r="H56">
        <v>5.5439533153785199</v>
      </c>
      <c r="I56">
        <v>4.5906373621980796</v>
      </c>
      <c r="J56">
        <v>10770</v>
      </c>
      <c r="K56" s="41">
        <v>9.76</v>
      </c>
      <c r="L56">
        <v>9.7353976528627602</v>
      </c>
    </row>
    <row r="57" spans="1:12">
      <c r="A57">
        <v>75</v>
      </c>
      <c r="D57">
        <v>5.6141970198565199</v>
      </c>
      <c r="E57">
        <v>5.3379900450817699</v>
      </c>
      <c r="F57">
        <v>8.98271523177044</v>
      </c>
      <c r="G57">
        <v>0</v>
      </c>
      <c r="H57">
        <v>3.5144873344301799</v>
      </c>
      <c r="I57">
        <v>4.5372915383194998</v>
      </c>
      <c r="J57">
        <v>10780</v>
      </c>
      <c r="K57" s="41">
        <v>10</v>
      </c>
      <c r="L57">
        <v>9.7958240408533701</v>
      </c>
    </row>
    <row r="58" spans="1:12">
      <c r="A58">
        <v>76</v>
      </c>
      <c r="B58">
        <v>26</v>
      </c>
      <c r="C58">
        <v>26</v>
      </c>
      <c r="D58">
        <v>7.7486367036431201</v>
      </c>
      <c r="E58">
        <v>5.3019697827570802</v>
      </c>
      <c r="F58">
        <v>12.3978187258289</v>
      </c>
      <c r="G58">
        <v>0</v>
      </c>
      <c r="H58">
        <v>4.8506465764805897</v>
      </c>
      <c r="I58">
        <v>4.5066743153435196</v>
      </c>
      <c r="J58">
        <v>10790</v>
      </c>
      <c r="K58" s="41">
        <v>9.93</v>
      </c>
      <c r="L58">
        <v>9.6606180191615696</v>
      </c>
    </row>
    <row r="59" spans="1:12">
      <c r="A59">
        <v>77</v>
      </c>
      <c r="B59">
        <v>27</v>
      </c>
      <c r="C59">
        <v>27</v>
      </c>
      <c r="D59">
        <v>8.2207427509781699</v>
      </c>
      <c r="E59">
        <v>5.2797233426585901</v>
      </c>
      <c r="F59">
        <v>13.153188401565</v>
      </c>
      <c r="G59">
        <v>0</v>
      </c>
      <c r="H59">
        <v>5.1461849621123399</v>
      </c>
      <c r="I59">
        <v>4.4877648412597999</v>
      </c>
      <c r="J59">
        <v>10800</v>
      </c>
      <c r="K59" s="41">
        <v>9.86</v>
      </c>
      <c r="L59">
        <v>9.6050109673422703</v>
      </c>
    </row>
    <row r="60" spans="1:12">
      <c r="A60">
        <v>78</v>
      </c>
      <c r="B60">
        <v>28</v>
      </c>
      <c r="C60">
        <v>28</v>
      </c>
      <c r="D60">
        <v>8.0685111801195593</v>
      </c>
      <c r="E60">
        <v>5.3262366839022404</v>
      </c>
      <c r="F60">
        <v>12.909617888191301</v>
      </c>
      <c r="G60">
        <v>0</v>
      </c>
      <c r="H60">
        <v>5.0508879987548401</v>
      </c>
      <c r="I60">
        <v>4.5273011813169104</v>
      </c>
      <c r="J60">
        <v>10810</v>
      </c>
      <c r="K60" s="41">
        <v>9.76</v>
      </c>
      <c r="L60">
        <v>9.5953261873528497</v>
      </c>
    </row>
    <row r="61" spans="1:12">
      <c r="A61">
        <v>79</v>
      </c>
      <c r="D61">
        <v>8.1433180641025995</v>
      </c>
      <c r="E61">
        <v>5.3040034655918804</v>
      </c>
      <c r="F61">
        <v>13.0293089025641</v>
      </c>
      <c r="G61">
        <v>0</v>
      </c>
      <c r="H61">
        <v>5.0977171081282302</v>
      </c>
      <c r="I61">
        <v>4.5084029457531001</v>
      </c>
      <c r="J61">
        <v>10820</v>
      </c>
      <c r="K61" s="41">
        <v>9.69</v>
      </c>
      <c r="L61">
        <v>9.5776201768819504</v>
      </c>
    </row>
    <row r="62" spans="1:12">
      <c r="A62">
        <v>80</v>
      </c>
      <c r="B62">
        <v>29</v>
      </c>
      <c r="C62">
        <v>29</v>
      </c>
      <c r="D62">
        <v>6.9309036778579003</v>
      </c>
      <c r="E62">
        <v>5.2477796717580096</v>
      </c>
      <c r="F62">
        <v>11.0894458845726</v>
      </c>
      <c r="G62">
        <v>0</v>
      </c>
      <c r="H62">
        <v>4.3387457023390503</v>
      </c>
      <c r="I62">
        <v>4.4606127209943098</v>
      </c>
      <c r="J62">
        <v>10830</v>
      </c>
      <c r="K62" s="41">
        <v>9.6300000000000008</v>
      </c>
      <c r="L62">
        <v>9.5559087672272103</v>
      </c>
    </row>
    <row r="63" spans="1:12">
      <c r="A63">
        <v>81</v>
      </c>
      <c r="D63">
        <v>6.8254154853352702</v>
      </c>
      <c r="E63">
        <v>4.9546103181595198</v>
      </c>
      <c r="F63">
        <v>10.9206647765364</v>
      </c>
      <c r="G63">
        <v>0</v>
      </c>
      <c r="H63">
        <v>4.2727100938198799</v>
      </c>
      <c r="I63">
        <v>4.2114187704355901</v>
      </c>
      <c r="J63">
        <v>10840</v>
      </c>
      <c r="K63" s="41">
        <v>9.6</v>
      </c>
      <c r="L63">
        <v>9.5149425826658494</v>
      </c>
    </row>
    <row r="64" spans="1:12">
      <c r="A64">
        <v>82</v>
      </c>
      <c r="D64">
        <v>6.2516827542092503</v>
      </c>
      <c r="E64">
        <v>4.4999100998991102</v>
      </c>
      <c r="F64">
        <v>10.0026924067348</v>
      </c>
      <c r="G64">
        <v>0</v>
      </c>
      <c r="H64">
        <v>3.9135534041349902</v>
      </c>
      <c r="I64">
        <v>3.82492358491425</v>
      </c>
      <c r="J64">
        <v>10850</v>
      </c>
      <c r="K64" s="41">
        <v>9.5</v>
      </c>
      <c r="L64">
        <v>9.4831233290828791</v>
      </c>
    </row>
    <row r="65" spans="1:12">
      <c r="A65">
        <v>83</v>
      </c>
      <c r="B65">
        <v>30</v>
      </c>
      <c r="C65">
        <v>30</v>
      </c>
      <c r="D65">
        <v>8.7227699572433401</v>
      </c>
      <c r="E65">
        <v>4.98414896255019</v>
      </c>
      <c r="F65">
        <v>13.9564319315893</v>
      </c>
      <c r="G65">
        <v>0</v>
      </c>
      <c r="H65">
        <v>5.4604539932343297</v>
      </c>
      <c r="I65">
        <v>4.2365266181676597</v>
      </c>
      <c r="J65">
        <v>10860</v>
      </c>
      <c r="K65" s="41">
        <v>9.4499999999999993</v>
      </c>
      <c r="L65">
        <v>9.3803597619068899</v>
      </c>
    </row>
    <row r="66" spans="1:12">
      <c r="A66">
        <v>84</v>
      </c>
      <c r="D66">
        <v>8.1843941961412892</v>
      </c>
      <c r="E66">
        <v>4.9605065879188199</v>
      </c>
      <c r="F66">
        <v>13.095030713826</v>
      </c>
      <c r="G66">
        <v>0</v>
      </c>
      <c r="H66">
        <v>5.1234307667844501</v>
      </c>
      <c r="I66">
        <v>4.2164305997309999</v>
      </c>
      <c r="J66">
        <v>10870</v>
      </c>
      <c r="K66" s="41">
        <v>9.49</v>
      </c>
      <c r="L66">
        <v>9.3660001373938897</v>
      </c>
    </row>
    <row r="67" spans="1:12">
      <c r="A67">
        <v>85</v>
      </c>
      <c r="B67">
        <v>31</v>
      </c>
      <c r="C67">
        <v>31</v>
      </c>
      <c r="D67">
        <v>8.5125564586848306</v>
      </c>
      <c r="E67">
        <v>4.9297954974208604</v>
      </c>
      <c r="F67">
        <v>13.6200903338957</v>
      </c>
      <c r="G67">
        <v>0</v>
      </c>
      <c r="H67">
        <v>5.3288603431367001</v>
      </c>
      <c r="I67">
        <v>4.1903261728077297</v>
      </c>
      <c r="J67">
        <v>10880</v>
      </c>
      <c r="K67" s="41">
        <v>9.4499999999999993</v>
      </c>
      <c r="L67">
        <v>9.3556323121913696</v>
      </c>
    </row>
    <row r="68" spans="1:12">
      <c r="A68">
        <v>86</v>
      </c>
      <c r="D68">
        <v>7.9705172720687703</v>
      </c>
      <c r="E68">
        <v>5.1325657806709799</v>
      </c>
      <c r="F68">
        <v>12.75282763531</v>
      </c>
      <c r="G68">
        <v>0</v>
      </c>
      <c r="H68">
        <v>4.9895438123150502</v>
      </c>
      <c r="I68">
        <v>4.3626809135703297</v>
      </c>
      <c r="J68">
        <v>10890</v>
      </c>
      <c r="K68" s="41">
        <v>9.41</v>
      </c>
      <c r="L68">
        <v>9.3043125288725204</v>
      </c>
    </row>
    <row r="69" spans="1:12">
      <c r="A69">
        <v>88</v>
      </c>
      <c r="B69">
        <v>32</v>
      </c>
      <c r="C69">
        <v>32</v>
      </c>
      <c r="D69">
        <v>7.0680406647073202</v>
      </c>
      <c r="E69">
        <v>4.9409025311650403</v>
      </c>
      <c r="F69">
        <v>11.3088650635317</v>
      </c>
      <c r="G69">
        <v>0</v>
      </c>
      <c r="H69">
        <v>4.4245934561067797</v>
      </c>
      <c r="I69">
        <v>4.1997671514902803</v>
      </c>
      <c r="J69">
        <v>10900</v>
      </c>
      <c r="K69" s="41">
        <v>9.64</v>
      </c>
      <c r="L69">
        <v>9.3247849217045893</v>
      </c>
    </row>
    <row r="70" spans="1:12">
      <c r="A70">
        <v>91</v>
      </c>
      <c r="D70">
        <v>7.2654859795847697</v>
      </c>
      <c r="E70">
        <v>4.7702642423528596</v>
      </c>
      <c r="F70">
        <v>11.624777567335601</v>
      </c>
      <c r="G70">
        <v>0</v>
      </c>
      <c r="H70">
        <v>4.5481942232200598</v>
      </c>
      <c r="I70">
        <v>4.0547246059999296</v>
      </c>
      <c r="J70">
        <v>10910</v>
      </c>
      <c r="K70" s="41">
        <v>9.64</v>
      </c>
      <c r="L70">
        <v>9.3327377421025801</v>
      </c>
    </row>
    <row r="71" spans="1:12">
      <c r="A71">
        <v>94</v>
      </c>
      <c r="D71">
        <v>7.41019222758848</v>
      </c>
      <c r="E71">
        <v>4.5921763916291702</v>
      </c>
      <c r="F71">
        <v>11.856307564141501</v>
      </c>
      <c r="G71">
        <v>0</v>
      </c>
      <c r="H71">
        <v>4.6387803344703897</v>
      </c>
      <c r="I71">
        <v>3.9033499328847898</v>
      </c>
      <c r="J71">
        <v>10940</v>
      </c>
      <c r="K71" s="41">
        <v>9.67</v>
      </c>
      <c r="L71">
        <v>9.3936988722211101</v>
      </c>
    </row>
    <row r="72" spans="1:12">
      <c r="A72">
        <v>95</v>
      </c>
      <c r="B72">
        <v>33</v>
      </c>
      <c r="C72">
        <v>33</v>
      </c>
      <c r="D72">
        <v>7.3325187927985001</v>
      </c>
      <c r="E72">
        <v>4.8195314173199204</v>
      </c>
      <c r="F72">
        <v>11.7320300684776</v>
      </c>
      <c r="G72">
        <v>0</v>
      </c>
      <c r="H72">
        <v>4.5901567642918604</v>
      </c>
      <c r="I72">
        <v>4.0966017047219303</v>
      </c>
      <c r="J72">
        <v>10950</v>
      </c>
      <c r="K72" s="41">
        <v>9.66</v>
      </c>
      <c r="L72">
        <v>9.3925262950164399</v>
      </c>
    </row>
    <row r="73" spans="1:12">
      <c r="A73">
        <v>96</v>
      </c>
      <c r="D73">
        <v>7.5802549476192196</v>
      </c>
      <c r="E73">
        <v>5.1328002707054097</v>
      </c>
      <c r="F73">
        <v>12.128407916190699</v>
      </c>
      <c r="G73">
        <v>0</v>
      </c>
      <c r="H73">
        <v>4.74523959720963</v>
      </c>
      <c r="I73">
        <v>4.3628802300996004</v>
      </c>
      <c r="J73">
        <v>10960</v>
      </c>
      <c r="K73" s="41">
        <v>9.6199999999999992</v>
      </c>
      <c r="L73">
        <v>9.40055193902759</v>
      </c>
    </row>
    <row r="74" spans="1:12">
      <c r="A74">
        <v>97</v>
      </c>
      <c r="B74">
        <v>34</v>
      </c>
      <c r="C74">
        <v>34</v>
      </c>
      <c r="D74">
        <v>7.3368510792858102</v>
      </c>
      <c r="E74">
        <v>5.4256557766890099</v>
      </c>
      <c r="F74">
        <v>11.738961726857299</v>
      </c>
      <c r="G74">
        <v>0</v>
      </c>
      <c r="H74">
        <v>4.5928687756329198</v>
      </c>
      <c r="I74">
        <v>4.6118074101856603</v>
      </c>
      <c r="J74">
        <v>10970</v>
      </c>
      <c r="K74" s="41">
        <v>9.73</v>
      </c>
      <c r="L74">
        <v>9.4048159529535091</v>
      </c>
    </row>
    <row r="75" spans="1:12">
      <c r="A75">
        <v>98</v>
      </c>
      <c r="D75">
        <v>7.31327850447828</v>
      </c>
      <c r="E75">
        <v>5.5810011528821999</v>
      </c>
      <c r="F75">
        <v>11.7012456071652</v>
      </c>
      <c r="G75">
        <v>0</v>
      </c>
      <c r="H75">
        <v>4.5781123438033999</v>
      </c>
      <c r="I75">
        <v>4.7438509799498698</v>
      </c>
      <c r="J75">
        <v>10980</v>
      </c>
      <c r="K75" s="41">
        <v>9.74</v>
      </c>
      <c r="L75">
        <v>9.4094518411122205</v>
      </c>
    </row>
    <row r="76" spans="1:12">
      <c r="A76">
        <v>99</v>
      </c>
      <c r="D76">
        <v>7.3218452984322298</v>
      </c>
      <c r="E76">
        <v>5.6788235300139602</v>
      </c>
      <c r="F76">
        <v>11.714952477491501</v>
      </c>
      <c r="G76">
        <v>0</v>
      </c>
      <c r="H76">
        <v>4.5834751568185803</v>
      </c>
      <c r="I76">
        <v>4.8270000005118598</v>
      </c>
      <c r="J76">
        <v>10990</v>
      </c>
      <c r="K76" s="41">
        <v>9.75</v>
      </c>
      <c r="L76">
        <v>9.42447179853413</v>
      </c>
    </row>
    <row r="77" spans="1:12">
      <c r="A77">
        <v>100</v>
      </c>
      <c r="B77">
        <v>35</v>
      </c>
      <c r="C77">
        <v>35</v>
      </c>
      <c r="D77">
        <v>7.3332666830549504</v>
      </c>
      <c r="E77">
        <v>5.8317915910003197</v>
      </c>
      <c r="F77">
        <v>11.7332266928879</v>
      </c>
      <c r="G77">
        <v>0</v>
      </c>
      <c r="H77">
        <v>4.59062494359239</v>
      </c>
      <c r="I77">
        <v>4.9570228523502697</v>
      </c>
      <c r="J77">
        <v>11000</v>
      </c>
      <c r="K77" s="41">
        <v>9.77</v>
      </c>
      <c r="L77">
        <v>9.4520013024098102</v>
      </c>
    </row>
    <row r="78" spans="1:12">
      <c r="A78">
        <v>101</v>
      </c>
      <c r="D78">
        <v>7.0306401764451403</v>
      </c>
      <c r="E78">
        <v>5.9196979301155404</v>
      </c>
      <c r="F78">
        <v>11.249024282312201</v>
      </c>
      <c r="G78">
        <v>0</v>
      </c>
      <c r="H78">
        <v>4.4011807504546496</v>
      </c>
      <c r="I78">
        <v>5.0317432405982103</v>
      </c>
      <c r="J78">
        <v>11020</v>
      </c>
      <c r="K78" s="41">
        <v>9.8000000000000007</v>
      </c>
      <c r="L78">
        <v>9.4863137452940993</v>
      </c>
    </row>
    <row r="79" spans="1:12">
      <c r="A79">
        <v>102</v>
      </c>
      <c r="B79">
        <v>36</v>
      </c>
      <c r="C79">
        <v>36</v>
      </c>
      <c r="D79">
        <v>7.1730013946562101</v>
      </c>
      <c r="E79">
        <v>5.99155545799149</v>
      </c>
      <c r="F79">
        <v>11.4768022314499</v>
      </c>
      <c r="G79">
        <v>0</v>
      </c>
      <c r="H79">
        <v>4.4902988730547904</v>
      </c>
      <c r="I79">
        <v>5.0928221392927702</v>
      </c>
      <c r="J79">
        <v>11030</v>
      </c>
      <c r="K79" s="41">
        <v>9.8000000000000007</v>
      </c>
      <c r="L79">
        <v>9.5008687428306295</v>
      </c>
    </row>
    <row r="80" spans="1:12">
      <c r="A80">
        <v>103</v>
      </c>
      <c r="D80">
        <v>7.0168126777785096</v>
      </c>
      <c r="E80">
        <v>6.0401032199765803</v>
      </c>
      <c r="F80">
        <v>11.2269002844456</v>
      </c>
      <c r="G80">
        <v>0</v>
      </c>
      <c r="H80">
        <v>4.3925247362893503</v>
      </c>
      <c r="I80">
        <v>5.1340877369800904</v>
      </c>
      <c r="J80">
        <v>11040</v>
      </c>
      <c r="K80" s="41">
        <v>9.85</v>
      </c>
      <c r="L80">
        <v>9.5191064276337993</v>
      </c>
    </row>
    <row r="81" spans="1:12">
      <c r="A81">
        <v>104</v>
      </c>
      <c r="B81">
        <v>37</v>
      </c>
      <c r="C81">
        <v>37</v>
      </c>
      <c r="D81">
        <v>6.0544463099570898</v>
      </c>
      <c r="E81">
        <v>6.1588430973913804</v>
      </c>
      <c r="F81">
        <v>9.6871140959313404</v>
      </c>
      <c r="G81">
        <v>0</v>
      </c>
      <c r="H81">
        <v>3.7900833900331401</v>
      </c>
      <c r="I81">
        <v>5.2350166327826697</v>
      </c>
      <c r="J81">
        <v>11050</v>
      </c>
      <c r="K81" s="41">
        <v>9.8800000000000008</v>
      </c>
      <c r="L81">
        <v>9.5734329913848608</v>
      </c>
    </row>
    <row r="82" spans="1:12">
      <c r="A82">
        <v>106</v>
      </c>
      <c r="D82">
        <v>6.2230673833969403</v>
      </c>
      <c r="E82">
        <v>6.4107377001428496</v>
      </c>
      <c r="F82">
        <v>9.9569078134351106</v>
      </c>
      <c r="G82">
        <v>0</v>
      </c>
      <c r="H82">
        <v>3.8956401820064799</v>
      </c>
      <c r="I82">
        <v>5.4491270451214202</v>
      </c>
      <c r="J82">
        <v>11070</v>
      </c>
      <c r="K82" s="41">
        <v>9.89</v>
      </c>
      <c r="L82">
        <v>9.5827669715452508</v>
      </c>
    </row>
    <row r="83" spans="1:12">
      <c r="A83">
        <v>107</v>
      </c>
      <c r="B83">
        <v>38</v>
      </c>
      <c r="C83">
        <v>38</v>
      </c>
      <c r="D83">
        <v>6.75136185772429</v>
      </c>
      <c r="E83">
        <v>6.65610739231224</v>
      </c>
      <c r="F83">
        <v>10.802178972358799</v>
      </c>
      <c r="G83">
        <v>0</v>
      </c>
      <c r="H83">
        <v>4.2263525229354002</v>
      </c>
      <c r="I83">
        <v>5.6576912834654101</v>
      </c>
      <c r="J83">
        <v>11080</v>
      </c>
      <c r="K83" s="41">
        <v>9.92</v>
      </c>
      <c r="L83">
        <v>9.6120725687057504</v>
      </c>
    </row>
    <row r="84" spans="1:12">
      <c r="A84">
        <v>108</v>
      </c>
      <c r="B84">
        <v>39</v>
      </c>
      <c r="C84">
        <v>39</v>
      </c>
      <c r="D84">
        <v>5.9911046370746401</v>
      </c>
      <c r="E84">
        <v>6.6271824884390904</v>
      </c>
      <c r="F84">
        <v>9.5857674193194295</v>
      </c>
      <c r="G84">
        <v>0</v>
      </c>
      <c r="H84">
        <v>3.7504315028087198</v>
      </c>
      <c r="I84">
        <v>5.6331051151732296</v>
      </c>
      <c r="J84">
        <v>11090</v>
      </c>
      <c r="K84" s="41">
        <v>9.86</v>
      </c>
      <c r="L84">
        <v>9.8372478407696402</v>
      </c>
    </row>
    <row r="85" spans="1:12">
      <c r="A85">
        <v>109</v>
      </c>
      <c r="D85">
        <v>5.9942607873267404</v>
      </c>
      <c r="E85">
        <v>4.7022015015655398</v>
      </c>
      <c r="F85">
        <v>9.5908172597227903</v>
      </c>
      <c r="G85">
        <v>0</v>
      </c>
      <c r="H85">
        <v>3.75240725286654</v>
      </c>
      <c r="I85">
        <v>3.9968712763307099</v>
      </c>
      <c r="J85">
        <v>11100</v>
      </c>
      <c r="K85" s="41">
        <v>9.9499999999999993</v>
      </c>
      <c r="L85">
        <v>9.9374413320435</v>
      </c>
    </row>
    <row r="86" spans="1:12">
      <c r="A86">
        <v>110</v>
      </c>
      <c r="B86">
        <v>40</v>
      </c>
      <c r="C86">
        <v>40</v>
      </c>
      <c r="D86">
        <v>6.0992230025391398</v>
      </c>
      <c r="E86">
        <v>4.4283821740340601</v>
      </c>
      <c r="F86">
        <v>9.7587568040626191</v>
      </c>
      <c r="G86">
        <v>0</v>
      </c>
      <c r="H86">
        <v>3.8181135995895001</v>
      </c>
      <c r="I86">
        <v>3.76412484792895</v>
      </c>
      <c r="J86">
        <v>11110</v>
      </c>
      <c r="K86" s="41">
        <v>10</v>
      </c>
      <c r="L86">
        <v>9.9967037320437004</v>
      </c>
    </row>
    <row r="87" spans="1:12">
      <c r="A87">
        <v>111</v>
      </c>
      <c r="B87">
        <v>41</v>
      </c>
      <c r="C87">
        <v>41</v>
      </c>
      <c r="D87">
        <v>5.6590478846947603</v>
      </c>
      <c r="E87">
        <v>4.1901812106276202</v>
      </c>
      <c r="F87">
        <v>9.0544766155116196</v>
      </c>
      <c r="G87">
        <v>0</v>
      </c>
      <c r="H87">
        <v>3.5425639758189198</v>
      </c>
      <c r="I87">
        <v>3.5616540290334702</v>
      </c>
      <c r="J87">
        <v>11120</v>
      </c>
      <c r="K87" s="41">
        <v>10.07</v>
      </c>
      <c r="L87">
        <v>10.066993139292199</v>
      </c>
    </row>
    <row r="88" spans="1:12">
      <c r="A88">
        <v>112</v>
      </c>
      <c r="B88">
        <v>42</v>
      </c>
      <c r="C88">
        <v>42</v>
      </c>
      <c r="D88">
        <v>5.7750027943161397</v>
      </c>
      <c r="E88">
        <v>4.7862516238565602</v>
      </c>
      <c r="F88">
        <v>9.24000447090582</v>
      </c>
      <c r="G88">
        <v>0</v>
      </c>
      <c r="H88">
        <v>3.6151517492419001</v>
      </c>
      <c r="I88">
        <v>4.0683138802780796</v>
      </c>
      <c r="J88">
        <v>11140</v>
      </c>
      <c r="K88" s="41">
        <v>10.119999999999999</v>
      </c>
      <c r="L88">
        <v>10.1428546614433</v>
      </c>
    </row>
    <row r="89" spans="1:12">
      <c r="A89">
        <v>113</v>
      </c>
      <c r="B89">
        <v>118</v>
      </c>
      <c r="C89">
        <v>118</v>
      </c>
      <c r="D89">
        <v>6.7493451684577002</v>
      </c>
      <c r="E89">
        <v>4.1862590466502496</v>
      </c>
      <c r="F89">
        <v>10.7989522695323</v>
      </c>
      <c r="G89">
        <v>0</v>
      </c>
      <c r="H89">
        <v>4.2250900754545198</v>
      </c>
      <c r="I89">
        <v>3.5583201896527101</v>
      </c>
      <c r="J89">
        <v>11150</v>
      </c>
      <c r="K89" s="41">
        <v>10.27</v>
      </c>
      <c r="L89">
        <v>10.311896465111101</v>
      </c>
    </row>
    <row r="90" spans="1:12">
      <c r="A90">
        <v>114</v>
      </c>
      <c r="B90">
        <v>43</v>
      </c>
      <c r="C90">
        <v>43</v>
      </c>
      <c r="D90">
        <v>4.9079346475617402</v>
      </c>
      <c r="E90">
        <v>3.5198032340611798</v>
      </c>
      <c r="F90">
        <v>7.8526954360987897</v>
      </c>
      <c r="G90">
        <v>0</v>
      </c>
      <c r="H90">
        <v>3.0723670893736501</v>
      </c>
      <c r="I90">
        <v>2.991832748952</v>
      </c>
      <c r="J90">
        <v>11160</v>
      </c>
      <c r="K90" s="41">
        <v>10.17</v>
      </c>
      <c r="L90">
        <v>10.190865515919899</v>
      </c>
    </row>
    <row r="91" spans="1:12">
      <c r="A91">
        <v>115</v>
      </c>
      <c r="D91">
        <v>4.7055738976860599</v>
      </c>
      <c r="E91">
        <v>3.16048416858589</v>
      </c>
      <c r="F91">
        <v>7.5289182362976996</v>
      </c>
      <c r="G91">
        <v>0</v>
      </c>
      <c r="H91">
        <v>2.9456892599514699</v>
      </c>
      <c r="I91">
        <v>2.686411543298</v>
      </c>
      <c r="J91">
        <v>11170</v>
      </c>
      <c r="K91" s="41">
        <v>10.18</v>
      </c>
      <c r="L91">
        <v>10.195215981816199</v>
      </c>
    </row>
    <row r="92" spans="1:12">
      <c r="A92">
        <v>116</v>
      </c>
      <c r="B92">
        <v>44</v>
      </c>
      <c r="C92">
        <v>44</v>
      </c>
      <c r="D92">
        <v>4.4236070529979203</v>
      </c>
      <c r="E92">
        <v>2.9678610226545898</v>
      </c>
      <c r="F92">
        <v>7.0777712847966798</v>
      </c>
      <c r="G92">
        <v>0</v>
      </c>
      <c r="H92">
        <v>2.7691780151767</v>
      </c>
      <c r="I92">
        <v>2.5226818692564001</v>
      </c>
      <c r="J92">
        <v>11180</v>
      </c>
      <c r="K92" s="41">
        <v>10.19</v>
      </c>
      <c r="L92">
        <v>10.2006508917639</v>
      </c>
    </row>
    <row r="93" spans="1:12">
      <c r="A93">
        <v>118</v>
      </c>
      <c r="D93">
        <v>4.2035742202296698</v>
      </c>
      <c r="E93">
        <v>2.9042813886790699</v>
      </c>
      <c r="F93">
        <v>6.7257187523674702</v>
      </c>
      <c r="G93">
        <v>0</v>
      </c>
      <c r="H93">
        <v>2.6314374618637699</v>
      </c>
      <c r="I93">
        <v>2.4686391803772101</v>
      </c>
      <c r="J93">
        <v>11200</v>
      </c>
      <c r="K93" s="41">
        <v>10.199999999999999</v>
      </c>
      <c r="L93">
        <v>10.200197613288699</v>
      </c>
    </row>
    <row r="94" spans="1:12">
      <c r="A94">
        <v>119</v>
      </c>
      <c r="B94">
        <v>45</v>
      </c>
      <c r="C94">
        <v>45</v>
      </c>
      <c r="D94">
        <v>4.1025065602016797</v>
      </c>
      <c r="E94">
        <v>2.9465079255869302</v>
      </c>
      <c r="F94">
        <v>6.5640104963226902</v>
      </c>
      <c r="G94">
        <v>0</v>
      </c>
      <c r="H94">
        <v>2.5681691066862502</v>
      </c>
      <c r="I94">
        <v>2.50453173674889</v>
      </c>
      <c r="J94">
        <v>11210</v>
      </c>
      <c r="K94" s="41">
        <v>10.17</v>
      </c>
      <c r="L94">
        <v>10.1965482713172</v>
      </c>
    </row>
    <row r="95" spans="1:12">
      <c r="A95">
        <v>120</v>
      </c>
      <c r="D95">
        <v>4.0348105347173702</v>
      </c>
      <c r="E95">
        <v>2.9340968750865901</v>
      </c>
      <c r="F95">
        <v>6.4556968555477896</v>
      </c>
      <c r="G95">
        <v>0</v>
      </c>
      <c r="H95">
        <v>2.5257913947330701</v>
      </c>
      <c r="I95">
        <v>2.4939823438236002</v>
      </c>
      <c r="J95">
        <v>11220</v>
      </c>
      <c r="K95" s="41">
        <v>10.16</v>
      </c>
      <c r="L95">
        <v>10.192495744658901</v>
      </c>
    </row>
    <row r="96" spans="1:12">
      <c r="A96">
        <v>121</v>
      </c>
      <c r="B96">
        <v>46</v>
      </c>
      <c r="C96">
        <v>46</v>
      </c>
      <c r="D96">
        <v>3.7757758273151301</v>
      </c>
      <c r="E96">
        <v>2.8521903029382298</v>
      </c>
      <c r="F96">
        <v>6.0412413237042104</v>
      </c>
      <c r="G96">
        <v>0</v>
      </c>
      <c r="H96">
        <v>2.36363566789927</v>
      </c>
      <c r="I96">
        <v>2.4243617574974898</v>
      </c>
      <c r="J96">
        <v>11230</v>
      </c>
      <c r="K96" s="41">
        <v>10.16</v>
      </c>
      <c r="L96">
        <v>10.1838198667919</v>
      </c>
    </row>
    <row r="97" spans="1:12">
      <c r="A97">
        <v>140</v>
      </c>
      <c r="D97">
        <v>3.744293456401</v>
      </c>
      <c r="E97">
        <v>2.8591219069042499</v>
      </c>
      <c r="F97">
        <v>5.9908695302416</v>
      </c>
      <c r="G97">
        <v>0</v>
      </c>
      <c r="H97">
        <v>2.3439277037070201</v>
      </c>
      <c r="I97">
        <v>2.4302536208686201</v>
      </c>
      <c r="J97">
        <v>11240</v>
      </c>
      <c r="K97" s="41">
        <v>10.17</v>
      </c>
      <c r="L97">
        <v>10.1862948318511</v>
      </c>
    </row>
    <row r="98" spans="1:12">
      <c r="A98">
        <v>141</v>
      </c>
      <c r="D98">
        <v>3.9191352552826899</v>
      </c>
      <c r="E98">
        <v>2.9982478208707302</v>
      </c>
      <c r="F98">
        <v>6.2706164084523097</v>
      </c>
      <c r="G98">
        <v>0</v>
      </c>
      <c r="H98">
        <v>2.45337866980696</v>
      </c>
      <c r="I98">
        <v>2.54851064774012</v>
      </c>
      <c r="J98">
        <v>11250</v>
      </c>
      <c r="K98" s="41">
        <v>10.17</v>
      </c>
      <c r="L98">
        <v>10.184772745517501</v>
      </c>
    </row>
    <row r="99" spans="1:12">
      <c r="A99">
        <v>142</v>
      </c>
      <c r="B99">
        <v>47</v>
      </c>
      <c r="C99">
        <v>47</v>
      </c>
      <c r="D99">
        <v>4.21488933136615</v>
      </c>
      <c r="E99">
        <v>3.2617608474659798</v>
      </c>
      <c r="F99">
        <v>6.7438229301858401</v>
      </c>
      <c r="G99">
        <v>0</v>
      </c>
      <c r="H99">
        <v>2.63852072143521</v>
      </c>
      <c r="I99">
        <v>2.77249672034608</v>
      </c>
      <c r="J99">
        <v>11260</v>
      </c>
      <c r="K99" s="41">
        <v>10.18</v>
      </c>
      <c r="L99">
        <v>10.188198231651199</v>
      </c>
    </row>
    <row r="100" spans="1:12">
      <c r="A100">
        <v>143</v>
      </c>
      <c r="D100">
        <v>4.4769522816778897</v>
      </c>
      <c r="E100">
        <v>3.4379154289848999</v>
      </c>
      <c r="F100">
        <v>7.1631236506846303</v>
      </c>
      <c r="G100">
        <v>0</v>
      </c>
      <c r="H100">
        <v>2.8025721283303602</v>
      </c>
      <c r="I100">
        <v>2.9222281146371598</v>
      </c>
      <c r="J100">
        <v>11270</v>
      </c>
      <c r="K100" s="41">
        <v>10.18</v>
      </c>
      <c r="L100">
        <v>10.193013247739801</v>
      </c>
    </row>
    <row r="101" spans="1:12">
      <c r="A101">
        <v>144</v>
      </c>
      <c r="D101">
        <v>4.68417919968745</v>
      </c>
      <c r="E101">
        <v>3.6685227351524801</v>
      </c>
      <c r="F101">
        <v>7.4946867194999198</v>
      </c>
      <c r="G101">
        <v>0</v>
      </c>
      <c r="H101">
        <v>2.9322961790043398</v>
      </c>
      <c r="I101">
        <v>3.1182443248796101</v>
      </c>
      <c r="J101">
        <v>11280</v>
      </c>
      <c r="K101" s="41">
        <v>10.199999999999999</v>
      </c>
      <c r="L101">
        <v>10.206452908781801</v>
      </c>
    </row>
    <row r="102" spans="1:12">
      <c r="A102">
        <v>145</v>
      </c>
      <c r="B102">
        <v>48</v>
      </c>
      <c r="C102">
        <v>48</v>
      </c>
      <c r="D102">
        <v>4.9247855740891904</v>
      </c>
      <c r="E102">
        <v>3.9803630126285001</v>
      </c>
      <c r="F102">
        <v>7.8796569185427101</v>
      </c>
      <c r="G102">
        <v>0</v>
      </c>
      <c r="H102">
        <v>3.0829157693798299</v>
      </c>
      <c r="I102">
        <v>3.3833085607342301</v>
      </c>
      <c r="J102">
        <v>11290</v>
      </c>
      <c r="K102" s="41">
        <v>10.220000000000001</v>
      </c>
      <c r="L102">
        <v>10.2080797385949</v>
      </c>
    </row>
    <row r="103" spans="1:12">
      <c r="A103">
        <v>146</v>
      </c>
      <c r="D103">
        <v>5.52802535978436</v>
      </c>
      <c r="E103">
        <v>4.1643116860165703</v>
      </c>
      <c r="F103">
        <v>8.8448405756549793</v>
      </c>
      <c r="G103">
        <v>0</v>
      </c>
      <c r="H103">
        <v>3.4605438752250102</v>
      </c>
      <c r="I103">
        <v>3.5396649331140901</v>
      </c>
      <c r="J103">
        <v>11300</v>
      </c>
      <c r="K103" s="41">
        <v>10.24</v>
      </c>
      <c r="L103">
        <v>10.2301730489137</v>
      </c>
    </row>
    <row r="104" spans="1:12">
      <c r="A104">
        <v>147</v>
      </c>
      <c r="D104">
        <v>5.1710124594571596</v>
      </c>
      <c r="E104">
        <v>4.38859981227007</v>
      </c>
      <c r="F104">
        <v>8.2736199351314497</v>
      </c>
      <c r="G104">
        <v>0</v>
      </c>
      <c r="H104">
        <v>3.2370537996201798</v>
      </c>
      <c r="I104">
        <v>3.7303098404295598</v>
      </c>
      <c r="J104">
        <v>11320</v>
      </c>
      <c r="K104" s="41">
        <v>10.26</v>
      </c>
      <c r="L104">
        <v>10.250421128776001</v>
      </c>
    </row>
    <row r="105" spans="1:12">
      <c r="A105">
        <v>148</v>
      </c>
      <c r="B105">
        <v>49</v>
      </c>
      <c r="C105">
        <v>49</v>
      </c>
      <c r="D105">
        <v>5.1161135422689696</v>
      </c>
      <c r="E105">
        <v>4.3894404349921903</v>
      </c>
      <c r="F105">
        <v>8.1857816676303496</v>
      </c>
      <c r="G105">
        <v>0</v>
      </c>
      <c r="H105">
        <v>3.2026870774603702</v>
      </c>
      <c r="I105">
        <v>3.73102436974336</v>
      </c>
      <c r="J105">
        <v>11330</v>
      </c>
      <c r="K105" s="41">
        <v>10.26</v>
      </c>
      <c r="L105">
        <v>10.2671211845222</v>
      </c>
    </row>
    <row r="106" spans="1:12">
      <c r="A106">
        <v>151</v>
      </c>
      <c r="D106">
        <v>4.5198086750489299</v>
      </c>
      <c r="E106">
        <v>4.1016979089632999</v>
      </c>
      <c r="F106">
        <v>7.2316938800782999</v>
      </c>
      <c r="G106">
        <v>0</v>
      </c>
      <c r="H106">
        <v>2.8294002305806298</v>
      </c>
      <c r="I106">
        <v>3.4864432226187998</v>
      </c>
      <c r="J106">
        <v>11350</v>
      </c>
      <c r="K106" s="41">
        <v>10.28</v>
      </c>
      <c r="L106">
        <v>10.2922389447425</v>
      </c>
    </row>
    <row r="107" spans="1:12">
      <c r="A107">
        <v>152</v>
      </c>
      <c r="B107">
        <v>50</v>
      </c>
      <c r="C107">
        <v>50</v>
      </c>
      <c r="D107">
        <v>4.57421960245438</v>
      </c>
      <c r="E107">
        <v>3.9309898124496998</v>
      </c>
      <c r="F107">
        <v>7.3187513639270101</v>
      </c>
      <c r="G107">
        <v>0</v>
      </c>
      <c r="H107">
        <v>2.8634614711364401</v>
      </c>
      <c r="I107">
        <v>3.3413413405822401</v>
      </c>
      <c r="J107">
        <v>11360</v>
      </c>
      <c r="K107" s="41">
        <v>10.3</v>
      </c>
      <c r="L107">
        <v>10.3051335604837</v>
      </c>
    </row>
    <row r="108" spans="1:12">
      <c r="A108">
        <v>153</v>
      </c>
      <c r="D108">
        <v>4.2541649231753498</v>
      </c>
      <c r="E108">
        <v>3.9422612282864402</v>
      </c>
      <c r="F108">
        <v>6.8066638770805596</v>
      </c>
      <c r="G108">
        <v>0</v>
      </c>
      <c r="H108">
        <v>2.6631072419077699</v>
      </c>
      <c r="I108">
        <v>3.3509220440434699</v>
      </c>
      <c r="J108">
        <v>11370</v>
      </c>
      <c r="K108" s="41">
        <v>10.31</v>
      </c>
      <c r="L108">
        <v>10.3101634693137</v>
      </c>
    </row>
    <row r="109" spans="1:12">
      <c r="A109">
        <v>154</v>
      </c>
      <c r="B109">
        <v>51</v>
      </c>
      <c r="C109">
        <v>51</v>
      </c>
      <c r="D109">
        <v>4.1203652926464596</v>
      </c>
      <c r="E109">
        <v>3.9059925689890602</v>
      </c>
      <c r="F109">
        <v>6.5925844682343504</v>
      </c>
      <c r="G109">
        <v>0</v>
      </c>
      <c r="H109">
        <v>2.5793486731966802</v>
      </c>
      <c r="I109">
        <v>3.3200936836407</v>
      </c>
      <c r="J109">
        <v>11380</v>
      </c>
      <c r="K109" s="41">
        <v>10.32</v>
      </c>
      <c r="L109">
        <v>10.3158809312953</v>
      </c>
    </row>
    <row r="110" spans="1:12">
      <c r="A110">
        <v>155</v>
      </c>
      <c r="D110">
        <v>4.6258364867575397</v>
      </c>
      <c r="E110">
        <v>3.6618511760268899</v>
      </c>
      <c r="F110">
        <v>7.4013383788120697</v>
      </c>
      <c r="G110">
        <v>0</v>
      </c>
      <c r="H110">
        <v>2.8957736407102201</v>
      </c>
      <c r="I110">
        <v>3.11257349962285</v>
      </c>
      <c r="J110">
        <v>11390</v>
      </c>
      <c r="K110" s="41">
        <v>10.33</v>
      </c>
      <c r="L110">
        <v>10.3372499225109</v>
      </c>
    </row>
    <row r="111" spans="1:12">
      <c r="A111">
        <v>156</v>
      </c>
      <c r="B111">
        <v>52</v>
      </c>
      <c r="C111">
        <v>52</v>
      </c>
      <c r="D111">
        <v>4.6533339041210402</v>
      </c>
      <c r="E111">
        <v>3.7429739616731301</v>
      </c>
      <c r="F111">
        <v>7.4453342465936698</v>
      </c>
      <c r="G111">
        <v>0</v>
      </c>
      <c r="H111">
        <v>2.9129870239797699</v>
      </c>
      <c r="I111">
        <v>3.1815278674221599</v>
      </c>
      <c r="J111">
        <v>11400</v>
      </c>
      <c r="K111" s="41">
        <v>10.36</v>
      </c>
      <c r="L111">
        <v>10.361558975534299</v>
      </c>
    </row>
    <row r="112" spans="1:12">
      <c r="A112">
        <v>157</v>
      </c>
      <c r="D112">
        <v>4.5084146303894004</v>
      </c>
      <c r="E112">
        <v>3.8072262801580501</v>
      </c>
      <c r="F112">
        <v>7.2134634086230403</v>
      </c>
      <c r="G112">
        <v>0</v>
      </c>
      <c r="H112">
        <v>2.8222675586237602</v>
      </c>
      <c r="I112">
        <v>3.2361423381343499</v>
      </c>
      <c r="J112">
        <v>11410</v>
      </c>
      <c r="K112" s="41">
        <v>10.39</v>
      </c>
      <c r="L112">
        <v>10.386426445201201</v>
      </c>
    </row>
    <row r="113" spans="1:12">
      <c r="A113">
        <v>158</v>
      </c>
      <c r="B113">
        <v>53</v>
      </c>
      <c r="C113">
        <v>53</v>
      </c>
      <c r="D113">
        <v>4.7946400236433</v>
      </c>
      <c r="E113">
        <v>4.02815607438506</v>
      </c>
      <c r="F113">
        <v>7.6714240378292899</v>
      </c>
      <c r="G113">
        <v>0</v>
      </c>
      <c r="H113">
        <v>3.0014446548007099</v>
      </c>
      <c r="I113">
        <v>3.4239326632272999</v>
      </c>
      <c r="J113">
        <v>11420</v>
      </c>
      <c r="K113" s="41">
        <v>10.42</v>
      </c>
      <c r="L113">
        <v>10.419351114502399</v>
      </c>
    </row>
    <row r="114" spans="1:12">
      <c r="A114">
        <v>160</v>
      </c>
      <c r="D114">
        <v>4.9604697668694504</v>
      </c>
      <c r="E114">
        <v>4.0759345917052503</v>
      </c>
      <c r="F114">
        <v>7.9367516269911302</v>
      </c>
      <c r="G114">
        <v>0</v>
      </c>
      <c r="H114">
        <v>3.1052540740602801</v>
      </c>
      <c r="I114">
        <v>3.4645444029494601</v>
      </c>
      <c r="J114">
        <v>11440</v>
      </c>
      <c r="K114" s="41">
        <v>10.45</v>
      </c>
      <c r="L114">
        <v>10.4513554378237</v>
      </c>
    </row>
    <row r="115" spans="1:12">
      <c r="A115">
        <v>161</v>
      </c>
      <c r="B115">
        <v>54</v>
      </c>
      <c r="C115">
        <v>54</v>
      </c>
      <c r="D115">
        <v>4.9763064761399898</v>
      </c>
      <c r="E115">
        <v>4.1085483993639</v>
      </c>
      <c r="F115">
        <v>7.9620903618239902</v>
      </c>
      <c r="G115">
        <v>0</v>
      </c>
      <c r="H115">
        <v>3.1151678540636301</v>
      </c>
      <c r="I115">
        <v>3.4922661394593102</v>
      </c>
      <c r="J115">
        <v>11450</v>
      </c>
      <c r="K115" s="41">
        <v>10.49</v>
      </c>
      <c r="L115">
        <v>10.458263283949901</v>
      </c>
    </row>
    <row r="116" spans="1:12">
      <c r="A116">
        <v>162</v>
      </c>
      <c r="D116">
        <v>5.1635697202112603</v>
      </c>
      <c r="E116">
        <v>4.1005784666339498</v>
      </c>
      <c r="F116">
        <v>8.26171155233801</v>
      </c>
      <c r="G116">
        <v>0</v>
      </c>
      <c r="H116">
        <v>3.23239464485225</v>
      </c>
      <c r="I116">
        <v>3.4854916966388498</v>
      </c>
      <c r="J116">
        <v>11460</v>
      </c>
      <c r="K116" s="41">
        <v>10.53</v>
      </c>
      <c r="L116">
        <v>10.476241195962</v>
      </c>
    </row>
    <row r="117" spans="1:12">
      <c r="A117">
        <v>163</v>
      </c>
      <c r="B117">
        <v>55</v>
      </c>
      <c r="C117">
        <v>55</v>
      </c>
      <c r="D117">
        <v>5.6411807197480899</v>
      </c>
      <c r="E117">
        <v>4.1227215136191502</v>
      </c>
      <c r="F117">
        <v>9.0258891515969495</v>
      </c>
      <c r="G117">
        <v>0</v>
      </c>
      <c r="H117">
        <v>3.5313791305622999</v>
      </c>
      <c r="I117">
        <v>3.5043132865762798</v>
      </c>
      <c r="J117">
        <v>11470</v>
      </c>
      <c r="K117" s="41">
        <v>10.57</v>
      </c>
      <c r="L117">
        <v>10.5009143714475</v>
      </c>
    </row>
    <row r="118" spans="1:12">
      <c r="A118">
        <v>164</v>
      </c>
      <c r="D118">
        <v>6.1436031652442198</v>
      </c>
      <c r="E118">
        <v>4.4016059166620396</v>
      </c>
      <c r="F118">
        <v>9.8297650643907506</v>
      </c>
      <c r="G118">
        <v>0</v>
      </c>
      <c r="H118">
        <v>3.8458955814428801</v>
      </c>
      <c r="I118">
        <v>3.7413650291627301</v>
      </c>
      <c r="J118">
        <v>11480</v>
      </c>
      <c r="K118" s="41">
        <v>10.62</v>
      </c>
      <c r="L118">
        <v>10.539781441816601</v>
      </c>
    </row>
    <row r="119" spans="1:12">
      <c r="A119">
        <v>166</v>
      </c>
      <c r="B119">
        <v>56</v>
      </c>
      <c r="C119">
        <v>56</v>
      </c>
      <c r="D119">
        <v>6.3586653536728699</v>
      </c>
      <c r="E119">
        <v>4.46072976455957</v>
      </c>
      <c r="F119">
        <v>10.173864565876601</v>
      </c>
      <c r="G119">
        <v>0</v>
      </c>
      <c r="H119">
        <v>3.9805245113992198</v>
      </c>
      <c r="I119">
        <v>3.7916202998756301</v>
      </c>
      <c r="J119">
        <v>11500</v>
      </c>
      <c r="K119" s="41">
        <v>10.66</v>
      </c>
      <c r="L119">
        <v>10.5792715550464</v>
      </c>
    </row>
    <row r="120" spans="1:12">
      <c r="A120">
        <v>167</v>
      </c>
      <c r="D120">
        <v>6.2261783627210203</v>
      </c>
      <c r="E120">
        <v>4.5628990620259202</v>
      </c>
      <c r="F120">
        <v>9.9618853803536407</v>
      </c>
      <c r="G120">
        <v>0</v>
      </c>
      <c r="H120">
        <v>3.8975876550633601</v>
      </c>
      <c r="I120">
        <v>3.87846420272203</v>
      </c>
      <c r="J120">
        <v>11510</v>
      </c>
      <c r="K120" s="41">
        <v>10.71</v>
      </c>
      <c r="L120">
        <v>10.648741032332</v>
      </c>
    </row>
    <row r="121" spans="1:12">
      <c r="A121">
        <v>168</v>
      </c>
      <c r="B121">
        <v>57</v>
      </c>
      <c r="C121">
        <v>57</v>
      </c>
      <c r="D121">
        <v>6.0631671090105197</v>
      </c>
      <c r="E121">
        <v>4.5910970033515204</v>
      </c>
      <c r="F121">
        <v>9.7010673744168407</v>
      </c>
      <c r="G121">
        <v>0</v>
      </c>
      <c r="H121">
        <v>3.7955426102405898</v>
      </c>
      <c r="I121">
        <v>3.9024324528487901</v>
      </c>
      <c r="J121">
        <v>11520</v>
      </c>
      <c r="K121" s="41">
        <v>10.77</v>
      </c>
      <c r="L121">
        <v>10.6960024967336</v>
      </c>
    </row>
    <row r="122" spans="1:12">
      <c r="A122">
        <v>169</v>
      </c>
      <c r="D122">
        <v>5.4966323613755597</v>
      </c>
      <c r="E122">
        <v>4.7110262552073703</v>
      </c>
      <c r="F122">
        <v>8.7946117782009008</v>
      </c>
      <c r="G122">
        <v>0</v>
      </c>
      <c r="H122">
        <v>3.4408918582211001</v>
      </c>
      <c r="I122">
        <v>4.0043723169262604</v>
      </c>
      <c r="J122">
        <v>11530</v>
      </c>
      <c r="K122" s="41">
        <v>10.8</v>
      </c>
      <c r="L122">
        <v>10.7550740368806</v>
      </c>
    </row>
    <row r="123" spans="1:12">
      <c r="A123">
        <v>171</v>
      </c>
      <c r="B123">
        <v>58</v>
      </c>
      <c r="C123">
        <v>58</v>
      </c>
      <c r="D123">
        <v>5.6074748152949301</v>
      </c>
      <c r="E123">
        <v>4.64499545026574</v>
      </c>
      <c r="F123">
        <v>8.9719597044718906</v>
      </c>
      <c r="G123">
        <v>0</v>
      </c>
      <c r="H123">
        <v>3.5102792343746301</v>
      </c>
      <c r="I123">
        <v>3.9482461327258802</v>
      </c>
      <c r="J123">
        <v>11550</v>
      </c>
      <c r="K123" s="41">
        <v>10.87</v>
      </c>
      <c r="L123">
        <v>10.8259089246885</v>
      </c>
    </row>
    <row r="124" spans="1:12">
      <c r="A124">
        <v>172</v>
      </c>
      <c r="B124">
        <v>59</v>
      </c>
      <c r="C124">
        <v>59</v>
      </c>
      <c r="D124">
        <v>7.67243447096679</v>
      </c>
      <c r="E124">
        <v>4.6610638371195403</v>
      </c>
      <c r="F124">
        <v>12.2758951535468</v>
      </c>
      <c r="G124">
        <v>0</v>
      </c>
      <c r="H124">
        <v>4.8029439788252102</v>
      </c>
      <c r="I124">
        <v>3.9619042615516098</v>
      </c>
      <c r="J124">
        <v>11560</v>
      </c>
      <c r="K124" s="41">
        <v>10.96</v>
      </c>
      <c r="L124">
        <v>10.855236652214799</v>
      </c>
    </row>
    <row r="125" spans="1:12">
      <c r="A125">
        <v>185</v>
      </c>
      <c r="D125">
        <v>7.0778652745503603</v>
      </c>
      <c r="E125">
        <v>4.5699614253483398</v>
      </c>
      <c r="F125">
        <v>11.3245844392805</v>
      </c>
      <c r="G125">
        <v>0</v>
      </c>
      <c r="H125">
        <v>4.4307436618685196</v>
      </c>
      <c r="I125">
        <v>3.8844672115460801</v>
      </c>
      <c r="J125">
        <v>11650</v>
      </c>
      <c r="K125" s="41">
        <v>10.95</v>
      </c>
      <c r="L125">
        <v>10.8775121231489</v>
      </c>
    </row>
    <row r="126" spans="1:12">
      <c r="A126">
        <v>184</v>
      </c>
      <c r="B126">
        <v>60</v>
      </c>
      <c r="C126">
        <v>60</v>
      </c>
      <c r="D126">
        <v>6.2685868926787203</v>
      </c>
      <c r="E126">
        <v>4.67513094214112</v>
      </c>
      <c r="F126">
        <v>10.029739028285899</v>
      </c>
      <c r="G126">
        <v>0</v>
      </c>
      <c r="H126">
        <v>3.9241353948168798</v>
      </c>
      <c r="I126">
        <v>3.9738613008199501</v>
      </c>
      <c r="J126">
        <v>11660</v>
      </c>
      <c r="K126" s="41">
        <v>10.91</v>
      </c>
      <c r="L126">
        <v>10.8469869312596</v>
      </c>
    </row>
    <row r="127" spans="1:12">
      <c r="A127">
        <v>183</v>
      </c>
      <c r="D127">
        <v>7.25794764577204</v>
      </c>
      <c r="E127">
        <v>4.6675547189806403</v>
      </c>
      <c r="F127">
        <v>11.612716233235201</v>
      </c>
      <c r="G127">
        <v>0</v>
      </c>
      <c r="H127">
        <v>4.5434752262532898</v>
      </c>
      <c r="I127">
        <v>3.9674215111335398</v>
      </c>
      <c r="J127">
        <v>11670</v>
      </c>
      <c r="K127" s="41">
        <v>10.86</v>
      </c>
      <c r="L127">
        <v>10.7815490468427</v>
      </c>
    </row>
    <row r="128" spans="1:12">
      <c r="A128">
        <v>182</v>
      </c>
      <c r="B128">
        <v>61</v>
      </c>
      <c r="C128">
        <v>61</v>
      </c>
      <c r="D128">
        <v>7.3893374616580401</v>
      </c>
      <c r="E128">
        <v>4.61488308379705</v>
      </c>
      <c r="F128">
        <v>11.8229399386528</v>
      </c>
      <c r="G128">
        <v>0</v>
      </c>
      <c r="H128">
        <v>4.6257252509979301</v>
      </c>
      <c r="I128">
        <v>3.9226506212274899</v>
      </c>
      <c r="J128">
        <v>11680</v>
      </c>
      <c r="K128" s="41">
        <v>10.81</v>
      </c>
      <c r="L128">
        <v>10.7519112351356</v>
      </c>
    </row>
    <row r="129" spans="1:12">
      <c r="A129">
        <v>181</v>
      </c>
      <c r="D129">
        <v>8.1747341677112395</v>
      </c>
      <c r="E129">
        <v>4.5083171888227902</v>
      </c>
      <c r="F129">
        <v>13.0795746683379</v>
      </c>
      <c r="G129">
        <v>0</v>
      </c>
      <c r="H129">
        <v>5.1173835889872299</v>
      </c>
      <c r="I129">
        <v>3.8320696104993699</v>
      </c>
      <c r="J129">
        <v>11690</v>
      </c>
      <c r="K129" s="41">
        <v>10.77</v>
      </c>
      <c r="L129">
        <v>10.709146591868301</v>
      </c>
    </row>
    <row r="130" spans="1:12">
      <c r="A130">
        <v>180</v>
      </c>
      <c r="D130">
        <v>7.7933124037742898</v>
      </c>
      <c r="E130">
        <v>4.5076949825967398</v>
      </c>
      <c r="F130">
        <v>12.469299846038799</v>
      </c>
      <c r="G130">
        <v>0</v>
      </c>
      <c r="H130">
        <v>4.87861356476271</v>
      </c>
      <c r="I130">
        <v>3.8315407352072302</v>
      </c>
      <c r="J130">
        <v>11700</v>
      </c>
      <c r="K130" s="41">
        <v>10.72</v>
      </c>
      <c r="L130">
        <v>10.670044313032699</v>
      </c>
    </row>
    <row r="131" spans="1:12">
      <c r="A131">
        <v>186</v>
      </c>
      <c r="D131">
        <v>7.9062511661826198</v>
      </c>
      <c r="E131">
        <v>4.4576453353397802</v>
      </c>
      <c r="F131">
        <v>12.650001865892101</v>
      </c>
      <c r="G131">
        <v>0</v>
      </c>
      <c r="H131">
        <v>4.9493132300303202</v>
      </c>
      <c r="I131">
        <v>3.78899853503881</v>
      </c>
      <c r="J131">
        <v>11710</v>
      </c>
      <c r="K131" s="41">
        <v>10.7</v>
      </c>
      <c r="L131">
        <v>10.6144644451121</v>
      </c>
    </row>
    <row r="132" spans="1:12">
      <c r="A132">
        <v>187</v>
      </c>
      <c r="B132">
        <v>62</v>
      </c>
      <c r="C132">
        <v>62</v>
      </c>
      <c r="D132">
        <v>7.85120777567258</v>
      </c>
      <c r="E132">
        <v>4.50617219429133</v>
      </c>
      <c r="F132">
        <v>12.561932441076101</v>
      </c>
      <c r="G132">
        <v>0</v>
      </c>
      <c r="H132">
        <v>4.91485606757103</v>
      </c>
      <c r="I132">
        <v>3.8302463651476302</v>
      </c>
      <c r="J132">
        <v>11720</v>
      </c>
      <c r="K132" s="41">
        <v>10.69</v>
      </c>
      <c r="L132">
        <v>10.6418259677368</v>
      </c>
    </row>
    <row r="133" spans="1:12">
      <c r="A133">
        <v>190</v>
      </c>
      <c r="D133">
        <v>7.11392714946835</v>
      </c>
      <c r="E133">
        <v>4.4265769193249804</v>
      </c>
      <c r="F133">
        <v>11.382283439149299</v>
      </c>
      <c r="G133">
        <v>0</v>
      </c>
      <c r="H133">
        <v>4.45331839556719</v>
      </c>
      <c r="I133">
        <v>3.7625903814262398</v>
      </c>
      <c r="J133">
        <v>11730</v>
      </c>
      <c r="K133" s="41">
        <v>10.66</v>
      </c>
      <c r="L133">
        <v>10.518847705704999</v>
      </c>
    </row>
    <row r="134" spans="1:12">
      <c r="A134">
        <v>191</v>
      </c>
      <c r="B134">
        <v>63</v>
      </c>
      <c r="C134">
        <v>63</v>
      </c>
      <c r="D134">
        <v>7.0336291321160402</v>
      </c>
      <c r="E134">
        <v>4.4019618380759802</v>
      </c>
      <c r="F134">
        <v>11.253806611385601</v>
      </c>
      <c r="G134">
        <v>0</v>
      </c>
      <c r="H134">
        <v>4.4030518367046403</v>
      </c>
      <c r="I134">
        <v>3.7416675623645799</v>
      </c>
      <c r="J134">
        <v>11740</v>
      </c>
      <c r="K134" s="41">
        <v>10.63</v>
      </c>
      <c r="L134">
        <v>10.5042542889567</v>
      </c>
    </row>
    <row r="135" spans="1:12">
      <c r="A135">
        <v>192</v>
      </c>
      <c r="D135">
        <v>7.0002106624065199</v>
      </c>
      <c r="E135">
        <v>4.4043748087115899</v>
      </c>
      <c r="F135">
        <v>11.2003370598504</v>
      </c>
      <c r="G135">
        <v>0</v>
      </c>
      <c r="H135">
        <v>4.3821318746664799</v>
      </c>
      <c r="I135">
        <v>3.74371858740485</v>
      </c>
      <c r="J135">
        <v>11750</v>
      </c>
      <c r="K135" s="41">
        <v>10.56</v>
      </c>
      <c r="L135">
        <v>10.4971508721099</v>
      </c>
    </row>
    <row r="136" spans="1:12">
      <c r="A136">
        <v>194</v>
      </c>
      <c r="D136">
        <v>7.6124002730963696</v>
      </c>
      <c r="E136">
        <v>4.5886699682728498</v>
      </c>
      <c r="F136">
        <v>12.1798404369541</v>
      </c>
      <c r="G136">
        <v>0</v>
      </c>
      <c r="H136">
        <v>4.76536257095833</v>
      </c>
      <c r="I136">
        <v>3.9003694730319198</v>
      </c>
      <c r="J136">
        <v>11770</v>
      </c>
      <c r="K136" s="41">
        <v>10.65</v>
      </c>
      <c r="L136">
        <v>10.5255672899609</v>
      </c>
    </row>
    <row r="137" spans="1:12">
      <c r="A137">
        <v>195</v>
      </c>
      <c r="B137">
        <v>64</v>
      </c>
      <c r="C137">
        <v>64</v>
      </c>
      <c r="D137">
        <v>7.8736150909620299</v>
      </c>
      <c r="E137">
        <v>4.7105021474753199</v>
      </c>
      <c r="F137">
        <v>12.597784145539199</v>
      </c>
      <c r="G137">
        <v>0</v>
      </c>
      <c r="H137">
        <v>4.9288830469422296</v>
      </c>
      <c r="I137">
        <v>4.0039268253540197</v>
      </c>
      <c r="J137">
        <v>11780</v>
      </c>
      <c r="K137" s="41">
        <v>10.63</v>
      </c>
      <c r="L137">
        <v>10.5740137905319</v>
      </c>
    </row>
    <row r="138" spans="1:12">
      <c r="A138">
        <v>196</v>
      </c>
      <c r="D138">
        <v>8.1803858088061201</v>
      </c>
      <c r="E138">
        <v>4.8997442357406102</v>
      </c>
      <c r="F138">
        <v>13.088617294089699</v>
      </c>
      <c r="G138">
        <v>0</v>
      </c>
      <c r="H138">
        <v>5.12092151631263</v>
      </c>
      <c r="I138">
        <v>4.1647826003795103</v>
      </c>
      <c r="J138">
        <v>11790</v>
      </c>
      <c r="K138" s="41">
        <v>10.71</v>
      </c>
      <c r="L138">
        <v>10.584796790216499</v>
      </c>
    </row>
    <row r="139" spans="1:12">
      <c r="A139">
        <v>197</v>
      </c>
      <c r="B139">
        <v>65</v>
      </c>
      <c r="C139">
        <v>65</v>
      </c>
      <c r="D139">
        <v>8.3227381373908909</v>
      </c>
      <c r="E139">
        <v>5.23904793508094</v>
      </c>
      <c r="F139">
        <v>13.3163810198254</v>
      </c>
      <c r="G139">
        <v>0</v>
      </c>
      <c r="H139">
        <v>5.2100340740066997</v>
      </c>
      <c r="I139">
        <v>4.45319074481879</v>
      </c>
      <c r="J139">
        <v>11800</v>
      </c>
      <c r="K139" s="41">
        <v>10.65</v>
      </c>
      <c r="L139">
        <v>10.5764323334237</v>
      </c>
    </row>
    <row r="140" spans="1:12">
      <c r="A140">
        <v>198</v>
      </c>
      <c r="D140">
        <v>8.3031007100332204</v>
      </c>
      <c r="E140">
        <v>5.5217592197401002</v>
      </c>
      <c r="F140">
        <v>13.2849611360531</v>
      </c>
      <c r="G140">
        <v>0</v>
      </c>
      <c r="H140">
        <v>5.1977410444807903</v>
      </c>
      <c r="I140">
        <v>4.6934953367790904</v>
      </c>
      <c r="J140">
        <v>11810</v>
      </c>
      <c r="K140" s="41">
        <v>10.71</v>
      </c>
      <c r="L140">
        <v>10.664572714377799</v>
      </c>
    </row>
    <row r="141" spans="1:12">
      <c r="A141">
        <v>199</v>
      </c>
      <c r="D141">
        <v>8.4566784596072804</v>
      </c>
      <c r="E141">
        <v>5.4038702091145696</v>
      </c>
      <c r="F141">
        <v>13.5306855353716</v>
      </c>
      <c r="G141">
        <v>0</v>
      </c>
      <c r="H141">
        <v>5.2938807157141596</v>
      </c>
      <c r="I141">
        <v>4.5932896777473804</v>
      </c>
      <c r="J141">
        <v>11820</v>
      </c>
      <c r="K141" s="41">
        <v>10.91</v>
      </c>
      <c r="L141">
        <v>10.899097983401701</v>
      </c>
    </row>
    <row r="142" spans="1:12">
      <c r="A142">
        <v>200</v>
      </c>
      <c r="D142">
        <v>8.4553144561377103</v>
      </c>
      <c r="E142">
        <v>5.4040369358863902</v>
      </c>
      <c r="F142">
        <v>13.528503129820299</v>
      </c>
      <c r="G142">
        <v>0</v>
      </c>
      <c r="H142">
        <v>5.2930268495422101</v>
      </c>
      <c r="I142">
        <v>4.5934313955034298</v>
      </c>
      <c r="J142">
        <v>11830</v>
      </c>
      <c r="K142" s="41">
        <v>10.89</v>
      </c>
      <c r="L142">
        <v>10.881316354849201</v>
      </c>
    </row>
    <row r="143" spans="1:12">
      <c r="A143">
        <v>202</v>
      </c>
      <c r="D143">
        <v>8.4759314585103098</v>
      </c>
      <c r="E143">
        <v>5.3893498152132802</v>
      </c>
      <c r="F143">
        <v>13.561490333616399</v>
      </c>
      <c r="G143">
        <v>0</v>
      </c>
      <c r="H143">
        <v>5.3059330930274502</v>
      </c>
      <c r="I143">
        <v>4.5809473429312799</v>
      </c>
      <c r="J143">
        <v>11850</v>
      </c>
      <c r="K143" s="41">
        <v>10.93</v>
      </c>
      <c r="L143">
        <v>10.8669523079993</v>
      </c>
    </row>
    <row r="144" spans="1:12">
      <c r="A144">
        <v>204</v>
      </c>
      <c r="B144">
        <v>66</v>
      </c>
      <c r="C144">
        <v>66</v>
      </c>
      <c r="D144">
        <v>8.7369381454612807</v>
      </c>
      <c r="E144">
        <v>5.1888596242330296</v>
      </c>
      <c r="F144">
        <v>13.979101032738001</v>
      </c>
      <c r="G144">
        <v>0</v>
      </c>
      <c r="H144">
        <v>5.4693232790587603</v>
      </c>
      <c r="I144">
        <v>4.4105306805980797</v>
      </c>
      <c r="J144">
        <v>11870</v>
      </c>
      <c r="K144" s="41">
        <v>10.83</v>
      </c>
      <c r="L144">
        <v>10.803272793263</v>
      </c>
    </row>
    <row r="145" spans="1:12">
      <c r="A145">
        <v>205</v>
      </c>
      <c r="D145">
        <v>9.4002488911229491</v>
      </c>
      <c r="E145">
        <v>5.37785539616526</v>
      </c>
      <c r="F145">
        <v>15.0403982257967</v>
      </c>
      <c r="G145">
        <v>0</v>
      </c>
      <c r="H145">
        <v>5.8845558058429601</v>
      </c>
      <c r="I145">
        <v>4.5711770867404704</v>
      </c>
      <c r="J145">
        <v>11880</v>
      </c>
      <c r="K145" s="41">
        <v>10.81</v>
      </c>
      <c r="L145">
        <v>10.773453074281599</v>
      </c>
    </row>
    <row r="146" spans="1:12">
      <c r="A146">
        <v>206</v>
      </c>
      <c r="D146">
        <v>10.134637463224299</v>
      </c>
      <c r="E146">
        <v>5.4627349396702698</v>
      </c>
      <c r="F146">
        <v>16.215419941158999</v>
      </c>
      <c r="G146">
        <v>0</v>
      </c>
      <c r="H146">
        <v>6.3442830519784703</v>
      </c>
      <c r="I146">
        <v>4.6433246987197299</v>
      </c>
      <c r="J146">
        <v>11890</v>
      </c>
      <c r="K146" s="41">
        <v>10.78</v>
      </c>
      <c r="L146">
        <v>10.746537766419801</v>
      </c>
    </row>
    <row r="147" spans="1:12">
      <c r="A147">
        <v>207</v>
      </c>
      <c r="B147">
        <v>67</v>
      </c>
      <c r="C147">
        <v>67</v>
      </c>
      <c r="D147">
        <v>10.4449352312083</v>
      </c>
      <c r="E147">
        <v>5.3922907186414104</v>
      </c>
      <c r="F147">
        <v>16.7118963699332</v>
      </c>
      <c r="G147">
        <v>0</v>
      </c>
      <c r="H147">
        <v>6.5385294547363904</v>
      </c>
      <c r="I147">
        <v>4.5834471108452002</v>
      </c>
      <c r="J147">
        <v>11900</v>
      </c>
      <c r="K147" s="41">
        <v>10.78</v>
      </c>
      <c r="L147">
        <v>10.7156483303876</v>
      </c>
    </row>
    <row r="148" spans="1:12">
      <c r="A148">
        <v>208</v>
      </c>
      <c r="D148">
        <v>10.326699379305699</v>
      </c>
      <c r="E148">
        <v>5.4411152070619702</v>
      </c>
      <c r="F148">
        <v>16.522719006889201</v>
      </c>
      <c r="G148">
        <v>0</v>
      </c>
      <c r="H148">
        <v>6.4645138114454204</v>
      </c>
      <c r="I148">
        <v>4.6249479260026698</v>
      </c>
      <c r="J148">
        <v>11910</v>
      </c>
      <c r="K148" s="41">
        <v>10.82</v>
      </c>
      <c r="L148">
        <v>10.704953226579599</v>
      </c>
    </row>
    <row r="149" spans="1:12">
      <c r="A149">
        <v>209</v>
      </c>
      <c r="B149">
        <v>68</v>
      </c>
      <c r="C149">
        <v>68</v>
      </c>
      <c r="D149">
        <v>9.5312090442417094</v>
      </c>
      <c r="E149">
        <v>5.2689197442118303</v>
      </c>
      <c r="F149">
        <v>15.2499344707867</v>
      </c>
      <c r="G149">
        <v>0</v>
      </c>
      <c r="H149">
        <v>5.9665368616953103</v>
      </c>
      <c r="I149">
        <v>4.4785817825800498</v>
      </c>
      <c r="J149">
        <v>11920</v>
      </c>
      <c r="K149" s="41">
        <v>10.93</v>
      </c>
      <c r="L149">
        <v>10.912991933677199</v>
      </c>
    </row>
    <row r="150" spans="1:12">
      <c r="A150">
        <v>210</v>
      </c>
      <c r="D150">
        <v>10.0416426308357</v>
      </c>
      <c r="E150">
        <v>5.2646140511463697</v>
      </c>
      <c r="F150">
        <v>16.0666282093372</v>
      </c>
      <c r="G150">
        <v>0</v>
      </c>
      <c r="H150">
        <v>6.2860682869031796</v>
      </c>
      <c r="I150">
        <v>4.4749219434744099</v>
      </c>
      <c r="J150">
        <v>11930</v>
      </c>
      <c r="K150" s="41">
        <v>11.01</v>
      </c>
      <c r="L150">
        <v>11.037023070224</v>
      </c>
    </row>
    <row r="151" spans="1:12">
      <c r="A151">
        <v>211</v>
      </c>
      <c r="D151">
        <v>9.4097873452499705</v>
      </c>
      <c r="E151">
        <v>5.3025076380676497</v>
      </c>
      <c r="F151">
        <v>15.055659752399899</v>
      </c>
      <c r="G151">
        <v>0</v>
      </c>
      <c r="H151">
        <v>5.8905268781264803</v>
      </c>
      <c r="I151">
        <v>4.5071314923574999</v>
      </c>
      <c r="J151">
        <v>11940</v>
      </c>
      <c r="K151" s="41">
        <v>11.04</v>
      </c>
      <c r="L151">
        <v>11.0650604156595</v>
      </c>
    </row>
    <row r="152" spans="1:12">
      <c r="A152">
        <v>212</v>
      </c>
      <c r="B152">
        <v>69</v>
      </c>
      <c r="C152">
        <v>69</v>
      </c>
      <c r="D152">
        <v>9.1480778600710497</v>
      </c>
      <c r="E152">
        <v>5.3075069082526003</v>
      </c>
      <c r="F152">
        <v>14.6369245761136</v>
      </c>
      <c r="G152">
        <v>0</v>
      </c>
      <c r="H152">
        <v>5.7266967404044804</v>
      </c>
      <c r="I152">
        <v>4.5113808720147102</v>
      </c>
      <c r="J152">
        <v>11950</v>
      </c>
      <c r="K152" s="41">
        <v>11.05</v>
      </c>
      <c r="L152">
        <v>11.077116231176699</v>
      </c>
    </row>
    <row r="153" spans="1:12">
      <c r="A153">
        <v>213</v>
      </c>
      <c r="D153">
        <v>8.9820764789661105</v>
      </c>
      <c r="E153">
        <v>5.2634903920721303</v>
      </c>
      <c r="F153">
        <v>14.3713223663457</v>
      </c>
      <c r="G153">
        <v>0</v>
      </c>
      <c r="H153">
        <v>5.6227798758327898</v>
      </c>
      <c r="I153">
        <v>4.4739668332613096</v>
      </c>
      <c r="J153">
        <v>11960</v>
      </c>
      <c r="K153" s="41">
        <v>11.06</v>
      </c>
      <c r="L153">
        <v>11.067910917804101</v>
      </c>
    </row>
    <row r="154" spans="1:12">
      <c r="A154">
        <v>214</v>
      </c>
      <c r="D154">
        <v>8.9753325997064195</v>
      </c>
      <c r="E154">
        <v>5.2623106943793703</v>
      </c>
      <c r="F154">
        <v>14.3605321595302</v>
      </c>
      <c r="G154">
        <v>0</v>
      </c>
      <c r="H154">
        <v>5.6185582074162097</v>
      </c>
      <c r="I154">
        <v>4.4729640902224697</v>
      </c>
      <c r="J154">
        <v>11970</v>
      </c>
      <c r="K154" s="41">
        <v>11.05</v>
      </c>
      <c r="L154">
        <v>11.0453636306354</v>
      </c>
    </row>
    <row r="155" spans="1:12">
      <c r="A155">
        <v>215</v>
      </c>
      <c r="B155">
        <v>70</v>
      </c>
      <c r="C155">
        <v>70</v>
      </c>
      <c r="D155">
        <v>8.8377786446996698</v>
      </c>
      <c r="E155">
        <v>5.2431757269240897</v>
      </c>
      <c r="F155">
        <v>14.140445831519401</v>
      </c>
      <c r="G155">
        <v>0</v>
      </c>
      <c r="H155">
        <v>5.5324494315819903</v>
      </c>
      <c r="I155">
        <v>4.4566993678854701</v>
      </c>
      <c r="J155">
        <v>11980</v>
      </c>
      <c r="K155" s="41">
        <v>11.03</v>
      </c>
      <c r="L155">
        <v>11.0385564308525</v>
      </c>
    </row>
    <row r="156" spans="1:12">
      <c r="A156">
        <v>216</v>
      </c>
      <c r="D156">
        <v>8.8376779506688301</v>
      </c>
      <c r="E156">
        <v>5.2429628587230104</v>
      </c>
      <c r="F156">
        <v>14.140284721070101</v>
      </c>
      <c r="G156">
        <v>0</v>
      </c>
      <c r="H156">
        <v>5.5323863971186897</v>
      </c>
      <c r="I156">
        <v>4.4565184299145599</v>
      </c>
      <c r="J156">
        <v>11990</v>
      </c>
      <c r="K156" s="41">
        <v>11.03</v>
      </c>
      <c r="L156">
        <v>11.1060906040635</v>
      </c>
    </row>
    <row r="157" spans="1:12">
      <c r="A157">
        <v>217</v>
      </c>
      <c r="B157">
        <v>71</v>
      </c>
      <c r="C157">
        <v>71</v>
      </c>
      <c r="D157">
        <v>8.8377073269384301</v>
      </c>
      <c r="E157">
        <v>5.24298840409761</v>
      </c>
      <c r="F157">
        <v>14.1403317231015</v>
      </c>
      <c r="G157">
        <v>0</v>
      </c>
      <c r="H157">
        <v>5.5324047866634602</v>
      </c>
      <c r="I157">
        <v>4.4565401434829601</v>
      </c>
      <c r="J157">
        <v>12000</v>
      </c>
      <c r="K157" s="41">
        <v>11.07</v>
      </c>
      <c r="L157">
        <v>11.089272247911101</v>
      </c>
    </row>
    <row r="158" spans="1:12">
      <c r="A158">
        <v>218</v>
      </c>
      <c r="B158">
        <v>72</v>
      </c>
      <c r="C158">
        <v>72</v>
      </c>
      <c r="D158">
        <v>8.1945665639774905</v>
      </c>
      <c r="E158">
        <v>5.0014151975581997</v>
      </c>
      <c r="F158">
        <v>13.111306502363901</v>
      </c>
      <c r="G158">
        <v>0</v>
      </c>
      <c r="H158">
        <v>5.1297986690499098</v>
      </c>
      <c r="I158">
        <v>4.2512029179244699</v>
      </c>
      <c r="J158">
        <v>12010</v>
      </c>
      <c r="K158" s="41">
        <v>11.25</v>
      </c>
      <c r="L158">
        <v>11.237378702783399</v>
      </c>
    </row>
    <row r="159" spans="1:12">
      <c r="A159">
        <v>219</v>
      </c>
      <c r="D159">
        <v>8.1301900650654897</v>
      </c>
      <c r="E159">
        <v>4.9843538675798298</v>
      </c>
      <c r="F159">
        <v>13.008304104104701</v>
      </c>
      <c r="G159">
        <v>0</v>
      </c>
      <c r="H159">
        <v>5.0894989807309896</v>
      </c>
      <c r="I159">
        <v>4.2367007874428504</v>
      </c>
      <c r="J159">
        <v>12020</v>
      </c>
      <c r="K159" s="41">
        <v>11.36</v>
      </c>
      <c r="L159">
        <v>11.285926594471301</v>
      </c>
    </row>
    <row r="160" spans="1:12">
      <c r="A160">
        <v>220</v>
      </c>
      <c r="D160">
        <v>7.6579553390411501</v>
      </c>
      <c r="E160">
        <v>4.7904468702012197</v>
      </c>
      <c r="F160">
        <v>12.2527285424658</v>
      </c>
      <c r="G160">
        <v>0</v>
      </c>
      <c r="H160">
        <v>4.7938800422397598</v>
      </c>
      <c r="I160">
        <v>4.0718798396710403</v>
      </c>
      <c r="J160">
        <v>12040</v>
      </c>
      <c r="K160" s="41">
        <v>11.42</v>
      </c>
      <c r="L160">
        <v>11.29571212365</v>
      </c>
    </row>
    <row r="161" spans="1:12">
      <c r="A161">
        <v>221</v>
      </c>
      <c r="B161">
        <v>73</v>
      </c>
      <c r="C161">
        <v>73</v>
      </c>
      <c r="D161">
        <v>8.9814914557183396</v>
      </c>
      <c r="E161">
        <v>5.2629269119402</v>
      </c>
      <c r="F161">
        <v>14.3703863291493</v>
      </c>
      <c r="G161">
        <v>0</v>
      </c>
      <c r="H161">
        <v>5.6224136512796798</v>
      </c>
      <c r="I161">
        <v>4.4734878751491696</v>
      </c>
      <c r="J161">
        <v>12050</v>
      </c>
      <c r="K161" s="41">
        <v>11.46</v>
      </c>
      <c r="L161">
        <v>11.310509760720899</v>
      </c>
    </row>
    <row r="162" spans="1:12">
      <c r="A162">
        <v>222</v>
      </c>
      <c r="D162">
        <v>8.9821078817941498</v>
      </c>
      <c r="E162">
        <v>5.26301566014802</v>
      </c>
      <c r="F162">
        <v>14.371372610870599</v>
      </c>
      <c r="G162">
        <v>0</v>
      </c>
      <c r="H162">
        <v>5.62279953400314</v>
      </c>
      <c r="I162">
        <v>4.4735633111258197</v>
      </c>
      <c r="J162">
        <v>12060</v>
      </c>
      <c r="K162" s="41">
        <v>11.56</v>
      </c>
      <c r="L162">
        <v>11.416552490303999</v>
      </c>
    </row>
    <row r="163" spans="1:12">
      <c r="A163">
        <v>223</v>
      </c>
      <c r="D163">
        <v>8.9821525873729904</v>
      </c>
      <c r="E163">
        <v>5.26293626996498</v>
      </c>
      <c r="F163">
        <v>14.3714441397968</v>
      </c>
      <c r="G163">
        <v>0</v>
      </c>
      <c r="H163">
        <v>5.6228275196954902</v>
      </c>
      <c r="I163">
        <v>4.4734958294702301</v>
      </c>
      <c r="J163">
        <v>12070</v>
      </c>
      <c r="K163" s="41">
        <v>11.8</v>
      </c>
      <c r="L163">
        <v>11.663338707451899</v>
      </c>
    </row>
    <row r="164" spans="1:12">
      <c r="A164">
        <v>224</v>
      </c>
      <c r="D164">
        <v>8.9812180689172205</v>
      </c>
      <c r="E164">
        <v>5.2628144478072896</v>
      </c>
      <c r="F164">
        <v>14.3699489102675</v>
      </c>
      <c r="G164">
        <v>0</v>
      </c>
      <c r="H164">
        <v>5.6222425111421801</v>
      </c>
      <c r="I164">
        <v>4.4733922806361903</v>
      </c>
      <c r="J164">
        <v>12080</v>
      </c>
      <c r="K164" s="41">
        <v>11.62</v>
      </c>
      <c r="L164">
        <v>11.406515727437201</v>
      </c>
    </row>
    <row r="165" spans="1:12">
      <c r="A165">
        <v>225</v>
      </c>
      <c r="B165">
        <v>74</v>
      </c>
      <c r="C165">
        <v>74</v>
      </c>
      <c r="D165">
        <v>8.9814827858476391</v>
      </c>
      <c r="E165">
        <v>5.2629067759486601</v>
      </c>
      <c r="F165">
        <v>14.370372457356201</v>
      </c>
      <c r="G165">
        <v>0</v>
      </c>
      <c r="H165">
        <v>5.6224082239406199</v>
      </c>
      <c r="I165">
        <v>4.4734707595563599</v>
      </c>
      <c r="J165">
        <v>12090</v>
      </c>
      <c r="K165" s="41">
        <v>11.55</v>
      </c>
      <c r="L165">
        <v>11.342999742522901</v>
      </c>
    </row>
    <row r="166" spans="1:12">
      <c r="A166">
        <v>226</v>
      </c>
      <c r="D166">
        <v>8.9820432421453003</v>
      </c>
      <c r="E166">
        <v>5.2630552798755499</v>
      </c>
      <c r="F166">
        <v>14.3712691874324</v>
      </c>
      <c r="G166">
        <v>0</v>
      </c>
      <c r="H166">
        <v>5.6227590695829601</v>
      </c>
      <c r="I166">
        <v>4.4735969878942203</v>
      </c>
      <c r="J166">
        <v>12100</v>
      </c>
      <c r="K166" s="41">
        <v>11.52</v>
      </c>
      <c r="L166">
        <v>11.3160833544603</v>
      </c>
    </row>
    <row r="167" spans="1:12">
      <c r="A167">
        <v>227</v>
      </c>
      <c r="D167">
        <v>8.9826375721277394</v>
      </c>
      <c r="E167">
        <v>5.2632196121794097</v>
      </c>
      <c r="F167">
        <v>14.3722201154043</v>
      </c>
      <c r="G167">
        <v>0</v>
      </c>
      <c r="H167">
        <v>5.6231311201519603</v>
      </c>
      <c r="I167">
        <v>4.4737366703525003</v>
      </c>
      <c r="J167">
        <v>12110</v>
      </c>
      <c r="K167" s="41">
        <v>11.46</v>
      </c>
      <c r="L167">
        <v>11.277843239067501</v>
      </c>
    </row>
    <row r="168" spans="1:12">
      <c r="A168">
        <v>228</v>
      </c>
      <c r="B168">
        <v>75</v>
      </c>
      <c r="C168">
        <v>75</v>
      </c>
      <c r="D168">
        <v>9.1480557624949803</v>
      </c>
      <c r="E168">
        <v>5.3075089454650799</v>
      </c>
      <c r="F168">
        <v>14.6368892199919</v>
      </c>
      <c r="G168">
        <v>0</v>
      </c>
      <c r="H168">
        <v>5.7266829073218597</v>
      </c>
      <c r="I168">
        <v>4.5113826036453197</v>
      </c>
      <c r="J168">
        <v>12120</v>
      </c>
      <c r="K168" s="41">
        <v>11.41</v>
      </c>
      <c r="L168">
        <v>11.275385535834101</v>
      </c>
    </row>
    <row r="169" spans="1:12">
      <c r="A169">
        <v>229</v>
      </c>
      <c r="D169">
        <v>9.1479185935105196</v>
      </c>
      <c r="E169">
        <v>5.3075094223022399</v>
      </c>
      <c r="F169">
        <v>14.6366697496168</v>
      </c>
      <c r="G169">
        <v>0</v>
      </c>
      <c r="H169">
        <v>5.7265970395375803</v>
      </c>
      <c r="I169">
        <v>4.5113830089568996</v>
      </c>
      <c r="J169">
        <v>12150</v>
      </c>
      <c r="K169" s="41">
        <v>11.36</v>
      </c>
      <c r="L169">
        <v>11.259840310803099</v>
      </c>
    </row>
    <row r="170" spans="1:12">
      <c r="A170">
        <v>230</v>
      </c>
      <c r="D170">
        <v>9.59726461911192</v>
      </c>
      <c r="E170">
        <v>5.2956517597663604</v>
      </c>
      <c r="F170">
        <v>15.355623390579</v>
      </c>
      <c r="G170">
        <v>0</v>
      </c>
      <c r="H170">
        <v>6.0078876515640598</v>
      </c>
      <c r="I170">
        <v>4.5013039958013996</v>
      </c>
      <c r="J170">
        <v>12160</v>
      </c>
      <c r="K170" s="41">
        <v>11.19</v>
      </c>
      <c r="L170">
        <v>11.1116930753145</v>
      </c>
    </row>
    <row r="171" spans="1:12">
      <c r="A171">
        <v>231</v>
      </c>
      <c r="B171">
        <v>76</v>
      </c>
      <c r="C171">
        <v>76</v>
      </c>
      <c r="D171">
        <v>9.6148399149145796</v>
      </c>
      <c r="E171">
        <v>5.2950087826970202</v>
      </c>
      <c r="F171">
        <v>15.3837438638633</v>
      </c>
      <c r="G171">
        <v>0</v>
      </c>
      <c r="H171">
        <v>6.0188897867365201</v>
      </c>
      <c r="I171">
        <v>4.5007574652924598</v>
      </c>
      <c r="J171">
        <v>12170</v>
      </c>
      <c r="K171" s="41">
        <v>11.14</v>
      </c>
      <c r="L171">
        <v>11.122574799083599</v>
      </c>
    </row>
    <row r="172" spans="1:12">
      <c r="A172">
        <v>232</v>
      </c>
      <c r="D172">
        <v>9.9955797802667306</v>
      </c>
      <c r="E172">
        <v>5.2673536511550898</v>
      </c>
      <c r="F172">
        <v>15.992927648426701</v>
      </c>
      <c r="G172">
        <v>0</v>
      </c>
      <c r="H172">
        <v>6.2572329424469704</v>
      </c>
      <c r="I172">
        <v>4.4772506034818198</v>
      </c>
      <c r="J172">
        <v>12180</v>
      </c>
      <c r="K172" s="41">
        <v>11.11</v>
      </c>
      <c r="L172">
        <v>11.0798310839807</v>
      </c>
    </row>
    <row r="173" spans="1:12">
      <c r="A173">
        <v>233</v>
      </c>
      <c r="D173">
        <v>9.9242367406664105</v>
      </c>
      <c r="E173">
        <v>5.2404845201164001</v>
      </c>
      <c r="F173">
        <v>15.878778785066199</v>
      </c>
      <c r="G173">
        <v>0</v>
      </c>
      <c r="H173">
        <v>6.2125721996571697</v>
      </c>
      <c r="I173">
        <v>4.4544118420989403</v>
      </c>
      <c r="J173">
        <v>12190</v>
      </c>
      <c r="K173" s="41">
        <v>11.05</v>
      </c>
      <c r="L173">
        <v>11.034415889853401</v>
      </c>
    </row>
    <row r="174" spans="1:12">
      <c r="A174">
        <v>234</v>
      </c>
      <c r="D174">
        <v>9.5264199704894192</v>
      </c>
      <c r="E174">
        <v>5.2674234626045697</v>
      </c>
      <c r="F174">
        <v>15.242271952783</v>
      </c>
      <c r="G174">
        <v>0</v>
      </c>
      <c r="H174">
        <v>5.9635389015263804</v>
      </c>
      <c r="I174">
        <v>4.4773099432138803</v>
      </c>
      <c r="J174">
        <v>12200</v>
      </c>
      <c r="K174" s="41">
        <v>10.88</v>
      </c>
      <c r="L174">
        <v>10.864677026802299</v>
      </c>
    </row>
    <row r="175" spans="1:12">
      <c r="A175">
        <v>235</v>
      </c>
      <c r="D175">
        <v>6.9415741849396797</v>
      </c>
      <c r="E175">
        <v>5.4806172525779102</v>
      </c>
      <c r="F175">
        <v>11.1065186959035</v>
      </c>
      <c r="G175">
        <v>0</v>
      </c>
      <c r="H175">
        <v>4.3454254397722396</v>
      </c>
      <c r="I175">
        <v>4.6585246646912202</v>
      </c>
      <c r="J175">
        <v>12210</v>
      </c>
      <c r="K175" s="41">
        <v>10.74</v>
      </c>
      <c r="L175">
        <v>10.6224606501876</v>
      </c>
    </row>
    <row r="176" spans="1:12">
      <c r="A176">
        <v>236</v>
      </c>
      <c r="D176">
        <v>6.2855955461590698</v>
      </c>
      <c r="E176">
        <v>4.6556745676223796</v>
      </c>
      <c r="F176">
        <v>10.056952873854501</v>
      </c>
      <c r="G176">
        <v>0</v>
      </c>
      <c r="H176">
        <v>3.9347828118955701</v>
      </c>
      <c r="I176">
        <v>3.9573233824790299</v>
      </c>
      <c r="J176">
        <v>12220</v>
      </c>
      <c r="K176" s="41">
        <v>11.04</v>
      </c>
      <c r="L176">
        <v>10.8517618272204</v>
      </c>
    </row>
    <row r="177" spans="1:12">
      <c r="A177">
        <v>237</v>
      </c>
      <c r="B177">
        <v>77</v>
      </c>
      <c r="C177">
        <v>77</v>
      </c>
      <c r="D177">
        <v>5.8421478864104701</v>
      </c>
      <c r="E177">
        <v>4.5462943046786002</v>
      </c>
      <c r="F177">
        <v>9.3474366182567596</v>
      </c>
      <c r="G177">
        <v>0</v>
      </c>
      <c r="H177">
        <v>3.6571845768929498</v>
      </c>
      <c r="I177">
        <v>3.8643501589768099</v>
      </c>
      <c r="J177">
        <v>12230</v>
      </c>
      <c r="K177" s="41">
        <v>11.18</v>
      </c>
      <c r="L177">
        <v>10.8821045435218</v>
      </c>
    </row>
    <row r="178" spans="1:12">
      <c r="A178">
        <v>238</v>
      </c>
      <c r="B178">
        <v>78</v>
      </c>
      <c r="C178">
        <v>78</v>
      </c>
      <c r="D178">
        <v>5.9108112172345502</v>
      </c>
      <c r="E178">
        <v>4.5225915656996802</v>
      </c>
      <c r="F178">
        <v>9.4572979475752899</v>
      </c>
      <c r="G178">
        <v>0</v>
      </c>
      <c r="H178">
        <v>3.7001678219888299</v>
      </c>
      <c r="I178">
        <v>3.84420283084473</v>
      </c>
      <c r="J178">
        <v>12240</v>
      </c>
      <c r="K178" s="41">
        <v>11.26</v>
      </c>
      <c r="L178">
        <v>10.874478079679999</v>
      </c>
    </row>
    <row r="179" spans="1:12">
      <c r="A179">
        <v>239</v>
      </c>
      <c r="D179">
        <v>5.4766543934663297</v>
      </c>
      <c r="E179">
        <v>4.4869034980748497</v>
      </c>
      <c r="F179">
        <v>8.7626470295461303</v>
      </c>
      <c r="G179">
        <v>0</v>
      </c>
      <c r="H179">
        <v>3.4283856503099202</v>
      </c>
      <c r="I179">
        <v>3.81386797336362</v>
      </c>
      <c r="J179">
        <v>12250</v>
      </c>
      <c r="K179" s="41">
        <v>11.27</v>
      </c>
      <c r="L179">
        <v>10.961261662211401</v>
      </c>
    </row>
    <row r="180" spans="1:12">
      <c r="A180">
        <v>240</v>
      </c>
      <c r="B180">
        <v>79</v>
      </c>
      <c r="C180">
        <v>79</v>
      </c>
      <c r="D180">
        <v>5.8437805880249503</v>
      </c>
      <c r="E180">
        <v>4.5789688685103904</v>
      </c>
      <c r="F180">
        <v>9.3500489408399208</v>
      </c>
      <c r="G180">
        <v>0</v>
      </c>
      <c r="H180">
        <v>3.65820664810362</v>
      </c>
      <c r="I180">
        <v>3.8921235382338302</v>
      </c>
      <c r="J180">
        <v>12310</v>
      </c>
      <c r="K180" s="41">
        <v>11.24</v>
      </c>
      <c r="L180">
        <v>10.8791142541818</v>
      </c>
    </row>
    <row r="181" spans="1:12">
      <c r="A181">
        <v>241</v>
      </c>
      <c r="D181">
        <v>5.8083283397147802</v>
      </c>
      <c r="E181">
        <v>4.9657430346516396</v>
      </c>
      <c r="F181">
        <v>9.2933253435436605</v>
      </c>
      <c r="G181">
        <v>0</v>
      </c>
      <c r="H181">
        <v>3.63601354066145</v>
      </c>
      <c r="I181">
        <v>4.2208815794538896</v>
      </c>
      <c r="J181">
        <v>12320</v>
      </c>
      <c r="K181" s="41">
        <v>11.26</v>
      </c>
      <c r="L181">
        <v>10.8892428312059</v>
      </c>
    </row>
    <row r="182" spans="1:12">
      <c r="A182">
        <v>242</v>
      </c>
      <c r="B182">
        <v>80</v>
      </c>
      <c r="C182">
        <v>80</v>
      </c>
      <c r="D182">
        <v>6.2436106004103902</v>
      </c>
      <c r="E182">
        <v>5.0261387548699901</v>
      </c>
      <c r="F182">
        <v>9.98977696065662</v>
      </c>
      <c r="G182">
        <v>0</v>
      </c>
      <c r="H182">
        <v>3.9085002358568999</v>
      </c>
      <c r="I182">
        <v>4.2722179416394903</v>
      </c>
      <c r="J182">
        <v>12450</v>
      </c>
      <c r="K182" s="41">
        <v>11.23</v>
      </c>
      <c r="L182">
        <v>10.8760447508781</v>
      </c>
    </row>
    <row r="183" spans="1:12">
      <c r="A183">
        <v>243</v>
      </c>
      <c r="D183">
        <v>6.4244399557915397</v>
      </c>
      <c r="E183">
        <v>5.0801204033345497</v>
      </c>
      <c r="F183">
        <v>10.2791039292664</v>
      </c>
      <c r="G183">
        <v>0</v>
      </c>
      <c r="H183">
        <v>4.0216994123254999</v>
      </c>
      <c r="I183">
        <v>4.3181023428343703</v>
      </c>
      <c r="J183">
        <v>12580</v>
      </c>
      <c r="K183" s="41">
        <v>11.24</v>
      </c>
      <c r="L183">
        <v>10.898610014554199</v>
      </c>
    </row>
    <row r="184" spans="1:12">
      <c r="A184">
        <v>244</v>
      </c>
      <c r="B184">
        <v>81</v>
      </c>
      <c r="C184">
        <v>81</v>
      </c>
      <c r="D184">
        <v>6.1671309570708903</v>
      </c>
      <c r="E184">
        <v>5.1429514253189197</v>
      </c>
      <c r="F184">
        <v>9.8674095313134291</v>
      </c>
      <c r="G184">
        <v>0</v>
      </c>
      <c r="H184">
        <v>3.8606239791263799</v>
      </c>
      <c r="I184">
        <v>4.3715087115210798</v>
      </c>
      <c r="J184">
        <v>12590</v>
      </c>
      <c r="K184" s="41">
        <v>11.21</v>
      </c>
      <c r="L184">
        <v>10.903422046570901</v>
      </c>
    </row>
    <row r="185" spans="1:12">
      <c r="A185">
        <v>245</v>
      </c>
      <c r="D185">
        <v>6.85182019984512</v>
      </c>
      <c r="E185">
        <v>5.2575656110811098</v>
      </c>
      <c r="F185">
        <v>10.9629123197521</v>
      </c>
      <c r="G185">
        <v>0</v>
      </c>
      <c r="H185">
        <v>4.28923944510304</v>
      </c>
      <c r="I185">
        <v>4.4689307694189502</v>
      </c>
      <c r="J185">
        <v>12600</v>
      </c>
      <c r="K185" s="41">
        <v>11.16</v>
      </c>
      <c r="L185">
        <v>10.849917149198101</v>
      </c>
    </row>
    <row r="186" spans="1:12">
      <c r="A186">
        <v>246</v>
      </c>
      <c r="B186">
        <v>82</v>
      </c>
      <c r="C186">
        <v>82</v>
      </c>
      <c r="D186">
        <v>6.5247033179937999</v>
      </c>
      <c r="E186">
        <v>5.3590453048036899</v>
      </c>
      <c r="F186">
        <v>10.43952530879</v>
      </c>
      <c r="G186">
        <v>0</v>
      </c>
      <c r="H186">
        <v>4.0844642770641197</v>
      </c>
      <c r="I186">
        <v>4.5551885090831403</v>
      </c>
      <c r="J186">
        <v>12610</v>
      </c>
      <c r="K186" s="41">
        <v>11.05</v>
      </c>
      <c r="L186">
        <v>10.8251508661776</v>
      </c>
    </row>
    <row r="187" spans="1:12">
      <c r="A187">
        <v>247</v>
      </c>
      <c r="D187">
        <v>7.1045011524184298</v>
      </c>
      <c r="E187">
        <v>5.3766587691632299</v>
      </c>
      <c r="F187">
        <v>11.367201843869401</v>
      </c>
      <c r="G187">
        <v>0</v>
      </c>
      <c r="H187">
        <v>4.4474177214139399</v>
      </c>
      <c r="I187">
        <v>4.5701599537887398</v>
      </c>
      <c r="J187">
        <v>12620</v>
      </c>
      <c r="K187" s="41">
        <v>11.07</v>
      </c>
      <c r="L187">
        <v>10.7483423261949</v>
      </c>
    </row>
    <row r="188" spans="1:12">
      <c r="A188">
        <v>248</v>
      </c>
      <c r="B188">
        <v>83</v>
      </c>
      <c r="C188">
        <v>83</v>
      </c>
      <c r="D188">
        <v>5.8964993013341003</v>
      </c>
      <c r="E188">
        <v>5.2369022323969503</v>
      </c>
      <c r="F188">
        <v>9.4343988821345608</v>
      </c>
      <c r="G188">
        <v>0</v>
      </c>
      <c r="H188">
        <v>3.6912085626351399</v>
      </c>
      <c r="I188">
        <v>4.4513668975374001</v>
      </c>
      <c r="J188">
        <v>12630</v>
      </c>
      <c r="K188" s="41">
        <v>11</v>
      </c>
      <c r="L188">
        <v>10.742082168157699</v>
      </c>
    </row>
    <row r="189" spans="1:12">
      <c r="A189">
        <v>249</v>
      </c>
      <c r="D189">
        <v>5.8664217955106004</v>
      </c>
      <c r="E189">
        <v>5.0238535890680698</v>
      </c>
      <c r="F189">
        <v>9.3862748728169603</v>
      </c>
      <c r="G189">
        <v>0</v>
      </c>
      <c r="H189">
        <v>3.6723800439896301</v>
      </c>
      <c r="I189">
        <v>4.2702755507078596</v>
      </c>
      <c r="J189">
        <v>12640</v>
      </c>
      <c r="K189" s="41">
        <v>10.99</v>
      </c>
      <c r="L189">
        <v>10.7216619018762</v>
      </c>
    </row>
    <row r="190" spans="1:12">
      <c r="A190">
        <v>250</v>
      </c>
      <c r="B190">
        <v>84</v>
      </c>
      <c r="C190">
        <v>84</v>
      </c>
      <c r="D190">
        <v>5.8400272882593303</v>
      </c>
      <c r="E190">
        <v>4.7840339039332296</v>
      </c>
      <c r="F190">
        <v>9.3440436612149291</v>
      </c>
      <c r="G190">
        <v>0</v>
      </c>
      <c r="H190">
        <v>3.65585708245034</v>
      </c>
      <c r="I190">
        <v>4.0664288183432404</v>
      </c>
      <c r="J190">
        <v>12650</v>
      </c>
      <c r="K190" s="41">
        <v>10.81</v>
      </c>
      <c r="L190">
        <v>10.6871386284671</v>
      </c>
    </row>
    <row r="191" spans="1:12">
      <c r="A191">
        <v>251</v>
      </c>
      <c r="D191">
        <v>5.8071924291335097</v>
      </c>
      <c r="E191">
        <v>4.5009355577644401</v>
      </c>
      <c r="F191">
        <v>9.2915078866136191</v>
      </c>
      <c r="G191">
        <v>0</v>
      </c>
      <c r="H191">
        <v>3.6353024606375701</v>
      </c>
      <c r="I191">
        <v>3.8257952240997701</v>
      </c>
      <c r="J191">
        <v>12660</v>
      </c>
      <c r="K191" s="41">
        <v>10.86</v>
      </c>
      <c r="L191">
        <v>10.6602304744629</v>
      </c>
    </row>
    <row r="192" spans="1:12">
      <c r="A192">
        <v>252</v>
      </c>
      <c r="B192">
        <v>85</v>
      </c>
      <c r="C192">
        <v>85</v>
      </c>
      <c r="D192">
        <v>5.0274519323460796</v>
      </c>
      <c r="E192">
        <v>4.5919080621679997</v>
      </c>
      <c r="F192">
        <v>8.0439230917537294</v>
      </c>
      <c r="G192">
        <v>0</v>
      </c>
      <c r="H192">
        <v>3.1471849096486402</v>
      </c>
      <c r="I192">
        <v>3.9031218528428</v>
      </c>
      <c r="J192">
        <v>12670</v>
      </c>
      <c r="K192" s="41">
        <v>10.97</v>
      </c>
      <c r="L192">
        <v>10.713613693915301</v>
      </c>
    </row>
    <row r="193" spans="1:12">
      <c r="A193">
        <v>253</v>
      </c>
      <c r="D193">
        <v>5.0507861986046096</v>
      </c>
      <c r="E193">
        <v>4.5318179829278096</v>
      </c>
      <c r="F193">
        <v>8.0812579177673793</v>
      </c>
      <c r="G193">
        <v>0</v>
      </c>
      <c r="H193">
        <v>3.1617921603264798</v>
      </c>
      <c r="I193">
        <v>3.8520452854886398</v>
      </c>
      <c r="J193">
        <v>12680</v>
      </c>
      <c r="K193" s="41">
        <v>10.96</v>
      </c>
      <c r="L193">
        <v>10.886133020020999</v>
      </c>
    </row>
    <row r="194" spans="1:12">
      <c r="A194">
        <v>254</v>
      </c>
      <c r="B194">
        <v>86</v>
      </c>
      <c r="C194">
        <v>86</v>
      </c>
      <c r="D194">
        <v>5.0999850787063803</v>
      </c>
      <c r="E194">
        <v>4.7895982136578104</v>
      </c>
      <c r="F194">
        <v>8.1599761259302106</v>
      </c>
      <c r="G194">
        <v>0</v>
      </c>
      <c r="H194">
        <v>3.19259065927019</v>
      </c>
      <c r="I194">
        <v>4.0711584816091397</v>
      </c>
      <c r="J194">
        <v>12690</v>
      </c>
      <c r="K194" s="41">
        <v>10.98</v>
      </c>
      <c r="L194">
        <v>10.836032292951399</v>
      </c>
    </row>
    <row r="195" spans="1:12">
      <c r="A195">
        <v>255</v>
      </c>
      <c r="D195">
        <v>5.1727857875738996</v>
      </c>
      <c r="E195">
        <v>4.8127657843757898</v>
      </c>
      <c r="F195">
        <v>8.2764572601182493</v>
      </c>
      <c r="G195">
        <v>0</v>
      </c>
      <c r="H195">
        <v>3.2381639030212601</v>
      </c>
      <c r="I195">
        <v>4.09085091671942</v>
      </c>
      <c r="J195">
        <v>12700</v>
      </c>
      <c r="K195" s="41">
        <v>11.06</v>
      </c>
      <c r="L195">
        <v>10.808782838062999</v>
      </c>
    </row>
    <row r="196" spans="1:12">
      <c r="A196">
        <v>256</v>
      </c>
      <c r="D196">
        <v>5.6912509833203497</v>
      </c>
      <c r="E196">
        <v>4.6279110342368197</v>
      </c>
      <c r="F196">
        <v>9.1060015733125699</v>
      </c>
      <c r="G196">
        <v>0</v>
      </c>
      <c r="H196">
        <v>3.5627231155585402</v>
      </c>
      <c r="I196">
        <v>3.9337243791012901</v>
      </c>
      <c r="J196">
        <v>12710</v>
      </c>
      <c r="K196" s="41">
        <v>11</v>
      </c>
      <c r="L196">
        <v>10.807745668191201</v>
      </c>
    </row>
    <row r="197" spans="1:12">
      <c r="A197">
        <v>257</v>
      </c>
      <c r="B197">
        <v>87</v>
      </c>
      <c r="C197">
        <v>87</v>
      </c>
      <c r="D197">
        <v>5.1288423286882701</v>
      </c>
      <c r="E197">
        <v>5.0945259621683103</v>
      </c>
      <c r="F197">
        <v>8.2061477259012303</v>
      </c>
      <c r="G197">
        <v>0</v>
      </c>
      <c r="H197">
        <v>3.2106552977588501</v>
      </c>
      <c r="I197">
        <v>4.3303470678430598</v>
      </c>
      <c r="J197">
        <v>12720</v>
      </c>
      <c r="K197" s="41">
        <v>10.95</v>
      </c>
      <c r="L197">
        <v>10.75852321358</v>
      </c>
    </row>
    <row r="198" spans="1:12">
      <c r="A198">
        <v>258</v>
      </c>
      <c r="D198">
        <v>5.0550855595040201</v>
      </c>
      <c r="E198">
        <v>4.1766713668774997</v>
      </c>
      <c r="F198">
        <v>8.0881368952064392</v>
      </c>
      <c r="G198">
        <v>0</v>
      </c>
      <c r="H198">
        <v>3.1644835602495198</v>
      </c>
      <c r="I198">
        <v>3.5501706618458702</v>
      </c>
      <c r="J198">
        <v>12730</v>
      </c>
      <c r="K198" s="41">
        <v>10.97</v>
      </c>
      <c r="L198">
        <v>10.8268737334188</v>
      </c>
    </row>
    <row r="199" spans="1:12">
      <c r="A199">
        <v>259</v>
      </c>
      <c r="D199">
        <v>5.5473154439875101</v>
      </c>
      <c r="E199">
        <v>5.1250842517748696</v>
      </c>
      <c r="F199">
        <v>8.8757047103800097</v>
      </c>
      <c r="G199">
        <v>0</v>
      </c>
      <c r="H199">
        <v>3.4726194679361799</v>
      </c>
      <c r="I199">
        <v>4.3563216140086398</v>
      </c>
      <c r="J199">
        <v>12740</v>
      </c>
      <c r="K199" s="41">
        <v>10.93</v>
      </c>
      <c r="L199">
        <v>10.679948432675101</v>
      </c>
    </row>
    <row r="200" spans="1:12">
      <c r="A200">
        <v>260</v>
      </c>
      <c r="B200">
        <v>88</v>
      </c>
      <c r="C200">
        <v>88</v>
      </c>
      <c r="D200">
        <v>5.77167257009385</v>
      </c>
      <c r="E200">
        <v>5.2614100752081399</v>
      </c>
      <c r="F200">
        <v>9.2346761121501597</v>
      </c>
      <c r="G200">
        <v>0</v>
      </c>
      <c r="H200">
        <v>3.6130670288787501</v>
      </c>
      <c r="I200">
        <v>4.4721985639269199</v>
      </c>
      <c r="J200">
        <v>12750</v>
      </c>
      <c r="K200" s="41">
        <v>10.85</v>
      </c>
      <c r="L200">
        <v>10.6128728821949</v>
      </c>
    </row>
    <row r="201" spans="1:12">
      <c r="A201">
        <v>261</v>
      </c>
      <c r="D201">
        <v>5.3470216392509604</v>
      </c>
      <c r="E201">
        <v>4.8227106756047702</v>
      </c>
      <c r="F201">
        <v>8.5552346228015406</v>
      </c>
      <c r="G201">
        <v>0</v>
      </c>
      <c r="H201">
        <v>3.3472355461710999</v>
      </c>
      <c r="I201">
        <v>4.0993040742640501</v>
      </c>
      <c r="J201">
        <v>12760</v>
      </c>
      <c r="K201" s="41">
        <v>10.85</v>
      </c>
      <c r="L201">
        <v>10.6306587122316</v>
      </c>
    </row>
    <row r="202" spans="1:12">
      <c r="A202">
        <v>262</v>
      </c>
      <c r="B202">
        <v>89</v>
      </c>
      <c r="C202">
        <v>89</v>
      </c>
      <c r="D202">
        <v>5.17028220904443</v>
      </c>
      <c r="E202">
        <v>4.6692579450171197</v>
      </c>
      <c r="F202">
        <v>8.2724515344710898</v>
      </c>
      <c r="G202">
        <v>0</v>
      </c>
      <c r="H202">
        <v>3.2365966628618099</v>
      </c>
      <c r="I202">
        <v>3.96886925326455</v>
      </c>
      <c r="J202">
        <v>12770</v>
      </c>
      <c r="K202" s="41">
        <v>10.81</v>
      </c>
      <c r="L202">
        <v>10.6137647578493</v>
      </c>
    </row>
    <row r="203" spans="1:12">
      <c r="A203">
        <v>263</v>
      </c>
      <c r="D203">
        <v>4.6073317372974696</v>
      </c>
      <c r="E203">
        <v>3.7827213730296299</v>
      </c>
      <c r="F203">
        <v>7.3717307796759499</v>
      </c>
      <c r="G203">
        <v>0</v>
      </c>
      <c r="H203">
        <v>2.8841896675482102</v>
      </c>
      <c r="I203">
        <v>3.2153131670751902</v>
      </c>
      <c r="J203">
        <v>12780</v>
      </c>
      <c r="K203" s="41">
        <v>10.89</v>
      </c>
      <c r="L203">
        <v>10.777033090592701</v>
      </c>
    </row>
    <row r="204" spans="1:12">
      <c r="A204">
        <v>264</v>
      </c>
      <c r="D204">
        <v>4.8832119359829598</v>
      </c>
      <c r="E204">
        <v>3.7993306553475898</v>
      </c>
      <c r="F204">
        <v>7.81313909757273</v>
      </c>
      <c r="G204">
        <v>0</v>
      </c>
      <c r="H204">
        <v>3.0568906719253301</v>
      </c>
      <c r="I204">
        <v>3.2294310570454501</v>
      </c>
      <c r="J204">
        <v>12790</v>
      </c>
      <c r="K204" s="41">
        <v>10.83</v>
      </c>
      <c r="L204">
        <v>10.7546775178931</v>
      </c>
    </row>
    <row r="205" spans="1:12">
      <c r="A205">
        <v>265</v>
      </c>
      <c r="B205">
        <v>90</v>
      </c>
      <c r="C205">
        <v>90</v>
      </c>
      <c r="D205">
        <v>4.8469729917170596</v>
      </c>
      <c r="E205">
        <v>3.67955704051223</v>
      </c>
      <c r="F205">
        <v>7.7551567867473103</v>
      </c>
      <c r="G205">
        <v>0</v>
      </c>
      <c r="H205">
        <v>3.0342050928148798</v>
      </c>
      <c r="I205">
        <v>3.1276234844354001</v>
      </c>
      <c r="J205">
        <v>12800</v>
      </c>
      <c r="K205" s="41">
        <v>10.73</v>
      </c>
      <c r="L205">
        <v>10.683040164496299</v>
      </c>
    </row>
    <row r="206" spans="1:12">
      <c r="A206">
        <v>266</v>
      </c>
      <c r="D206">
        <v>4.6366367724965603</v>
      </c>
      <c r="E206">
        <v>3.5393530303582201</v>
      </c>
      <c r="F206">
        <v>7.41861883599449</v>
      </c>
      <c r="G206">
        <v>0</v>
      </c>
      <c r="H206">
        <v>2.9025346195828399</v>
      </c>
      <c r="I206">
        <v>3.0084500758044901</v>
      </c>
      <c r="J206">
        <v>12810</v>
      </c>
      <c r="K206" s="41">
        <v>10.68</v>
      </c>
      <c r="L206">
        <v>10.6114471670756</v>
      </c>
    </row>
    <row r="207" spans="1:12">
      <c r="A207">
        <v>267</v>
      </c>
      <c r="B207">
        <v>91</v>
      </c>
      <c r="C207">
        <v>91</v>
      </c>
      <c r="D207">
        <v>7.5547927148691496</v>
      </c>
      <c r="E207">
        <v>5.5169725181968801</v>
      </c>
      <c r="F207">
        <v>12.0876683437906</v>
      </c>
      <c r="G207">
        <v>0</v>
      </c>
      <c r="H207">
        <v>4.7293002395080901</v>
      </c>
      <c r="I207">
        <v>4.6894266404673504</v>
      </c>
      <c r="J207">
        <v>12820</v>
      </c>
      <c r="K207" s="41">
        <v>10.3</v>
      </c>
      <c r="L207">
        <v>10.2056400557536</v>
      </c>
    </row>
    <row r="208" spans="1:12">
      <c r="A208">
        <v>268</v>
      </c>
      <c r="D208">
        <v>6.9655446210417704</v>
      </c>
      <c r="E208">
        <v>5.6815389956136197</v>
      </c>
      <c r="F208">
        <v>11.144871393666801</v>
      </c>
      <c r="G208">
        <v>0</v>
      </c>
      <c r="H208">
        <v>4.3604309327721396</v>
      </c>
      <c r="I208">
        <v>4.8293081462715799</v>
      </c>
      <c r="J208">
        <v>12830</v>
      </c>
      <c r="K208" s="41">
        <v>10.37</v>
      </c>
      <c r="L208">
        <v>10.2921068993618</v>
      </c>
    </row>
    <row r="209" spans="1:12">
      <c r="A209">
        <v>269</v>
      </c>
      <c r="B209">
        <v>92</v>
      </c>
      <c r="C209">
        <v>92</v>
      </c>
      <c r="D209">
        <v>5.2805553019509599</v>
      </c>
      <c r="E209">
        <v>5.5095766833973698</v>
      </c>
      <c r="F209">
        <v>8.4488884831215394</v>
      </c>
      <c r="G209">
        <v>0</v>
      </c>
      <c r="H209">
        <v>3.3056276190212999</v>
      </c>
      <c r="I209">
        <v>4.6831401808877597</v>
      </c>
      <c r="J209">
        <v>12840</v>
      </c>
      <c r="K209" s="41">
        <v>10.37</v>
      </c>
      <c r="L209">
        <v>10.270987479753099</v>
      </c>
    </row>
    <row r="210" spans="1:12">
      <c r="A210">
        <v>270</v>
      </c>
      <c r="D210">
        <v>6.5059829503927098</v>
      </c>
      <c r="E210">
        <v>5.7151836414689798</v>
      </c>
      <c r="F210">
        <v>10.409572720628301</v>
      </c>
      <c r="G210">
        <v>0</v>
      </c>
      <c r="H210">
        <v>4.0727453269458298</v>
      </c>
      <c r="I210">
        <v>4.8579060952486302</v>
      </c>
      <c r="J210">
        <v>12850</v>
      </c>
      <c r="K210" s="41">
        <v>10.36</v>
      </c>
      <c r="L210">
        <v>10.1816477473752</v>
      </c>
    </row>
    <row r="211" spans="1:12">
      <c r="A211">
        <v>271</v>
      </c>
      <c r="B211">
        <v>93</v>
      </c>
      <c r="C211">
        <v>93</v>
      </c>
      <c r="D211">
        <v>6.7913696041610399</v>
      </c>
      <c r="E211">
        <v>5.7793670346792299</v>
      </c>
      <c r="F211">
        <v>10.866191366657601</v>
      </c>
      <c r="G211">
        <v>0</v>
      </c>
      <c r="H211">
        <v>4.25139737220481</v>
      </c>
      <c r="I211">
        <v>4.9124619794773396</v>
      </c>
      <c r="J211">
        <v>12860</v>
      </c>
      <c r="K211" s="41">
        <v>10.28</v>
      </c>
      <c r="L211">
        <v>10.0899607156952</v>
      </c>
    </row>
    <row r="212" spans="1:12">
      <c r="A212">
        <v>272</v>
      </c>
      <c r="D212">
        <v>5.0772414331185702</v>
      </c>
      <c r="E212">
        <v>3.4303023663713299</v>
      </c>
      <c r="F212">
        <v>8.1235862929897102</v>
      </c>
      <c r="G212">
        <v>0</v>
      </c>
      <c r="H212">
        <v>3.1783531371322198</v>
      </c>
      <c r="I212">
        <v>2.9157570114156299</v>
      </c>
      <c r="J212">
        <v>12870</v>
      </c>
      <c r="K212" s="41">
        <v>10.41</v>
      </c>
      <c r="L212">
        <v>10.334596926507601</v>
      </c>
    </row>
    <row r="213" spans="1:12">
      <c r="A213">
        <v>273</v>
      </c>
      <c r="B213">
        <v>94</v>
      </c>
      <c r="C213">
        <v>94</v>
      </c>
      <c r="D213">
        <v>7.4227084094711104</v>
      </c>
      <c r="E213">
        <v>5.7586073172768799</v>
      </c>
      <c r="F213">
        <v>11.8763334551537</v>
      </c>
      <c r="G213">
        <v>0</v>
      </c>
      <c r="H213">
        <v>4.6466154643289102</v>
      </c>
      <c r="I213">
        <v>4.8948162196853398</v>
      </c>
      <c r="J213">
        <v>12880</v>
      </c>
      <c r="K213" s="41">
        <v>10.15</v>
      </c>
      <c r="L213">
        <v>10.0287657320994</v>
      </c>
    </row>
    <row r="214" spans="1:12">
      <c r="A214">
        <v>274</v>
      </c>
      <c r="D214">
        <v>7.6482811088705596</v>
      </c>
      <c r="E214">
        <v>5.8123025383373097</v>
      </c>
      <c r="F214">
        <v>12.237249774192801</v>
      </c>
      <c r="G214">
        <v>0</v>
      </c>
      <c r="H214">
        <v>4.7878239741529702</v>
      </c>
      <c r="I214">
        <v>4.94045715758672</v>
      </c>
      <c r="J214">
        <v>12890</v>
      </c>
      <c r="K214" s="41">
        <v>10.14</v>
      </c>
      <c r="L214">
        <v>9.9771644313275694</v>
      </c>
    </row>
    <row r="215" spans="1:12">
      <c r="A215">
        <v>275</v>
      </c>
      <c r="B215">
        <v>95</v>
      </c>
      <c r="C215">
        <v>95</v>
      </c>
      <c r="D215">
        <v>7.73061871166583</v>
      </c>
      <c r="E215">
        <v>5.80665490212811</v>
      </c>
      <c r="F215">
        <v>12.368989938665299</v>
      </c>
      <c r="G215">
        <v>0</v>
      </c>
      <c r="H215">
        <v>4.8393673135028097</v>
      </c>
      <c r="I215">
        <v>4.9356566668088897</v>
      </c>
      <c r="J215">
        <v>12900</v>
      </c>
      <c r="K215" s="41">
        <v>10.06</v>
      </c>
      <c r="L215">
        <v>9.9373153152657405</v>
      </c>
    </row>
    <row r="216" spans="1:12">
      <c r="A216">
        <v>276</v>
      </c>
      <c r="D216">
        <v>7.9125441879641798</v>
      </c>
      <c r="E216">
        <v>5.7901131992220201</v>
      </c>
      <c r="F216">
        <v>12.6600707007427</v>
      </c>
      <c r="G216">
        <v>0</v>
      </c>
      <c r="H216">
        <v>4.9532526616655801</v>
      </c>
      <c r="I216">
        <v>4.9215962193387197</v>
      </c>
      <c r="J216">
        <v>12910</v>
      </c>
      <c r="K216" s="41">
        <v>10.02</v>
      </c>
      <c r="L216">
        <v>9.8938439826519406</v>
      </c>
    </row>
    <row r="217" spans="1:12">
      <c r="A217">
        <v>277</v>
      </c>
      <c r="B217">
        <v>96</v>
      </c>
      <c r="C217">
        <v>96</v>
      </c>
      <c r="D217">
        <v>7.9623407354909297</v>
      </c>
      <c r="E217">
        <v>5.7058870360593001</v>
      </c>
      <c r="F217">
        <v>12.7397451767854</v>
      </c>
      <c r="G217">
        <v>0</v>
      </c>
      <c r="H217">
        <v>4.9844253004173202</v>
      </c>
      <c r="I217">
        <v>4.8500039806504001</v>
      </c>
      <c r="J217">
        <v>12920</v>
      </c>
      <c r="K217" s="41">
        <v>9.98</v>
      </c>
      <c r="L217">
        <v>9.8701830952952498</v>
      </c>
    </row>
    <row r="218" spans="1:12">
      <c r="A218">
        <v>278</v>
      </c>
      <c r="D218">
        <v>7.7502443724563399</v>
      </c>
      <c r="E218">
        <v>5.6286733875908403</v>
      </c>
      <c r="F218">
        <v>12.400390995930101</v>
      </c>
      <c r="G218">
        <v>0</v>
      </c>
      <c r="H218">
        <v>4.85165297715767</v>
      </c>
      <c r="I218">
        <v>4.7843723794522104</v>
      </c>
      <c r="J218">
        <v>12930</v>
      </c>
      <c r="K218" s="41">
        <v>9.99</v>
      </c>
      <c r="L218">
        <v>9.8439568651723803</v>
      </c>
    </row>
    <row r="219" spans="1:12">
      <c r="A219">
        <v>279</v>
      </c>
      <c r="B219">
        <v>97</v>
      </c>
      <c r="C219">
        <v>97</v>
      </c>
      <c r="D219">
        <v>7.6565764134609999</v>
      </c>
      <c r="E219">
        <v>5.4896517792842703</v>
      </c>
      <c r="F219">
        <v>12.250522261537601</v>
      </c>
      <c r="G219">
        <v>0</v>
      </c>
      <c r="H219">
        <v>4.79301683482658</v>
      </c>
      <c r="I219">
        <v>4.6662040123916304</v>
      </c>
      <c r="J219">
        <v>12940</v>
      </c>
      <c r="K219" s="41">
        <v>9.8800000000000008</v>
      </c>
      <c r="L219">
        <v>9.8142635410422496</v>
      </c>
    </row>
    <row r="220" spans="1:12">
      <c r="A220">
        <v>280</v>
      </c>
      <c r="D220">
        <v>6.3768966377643101</v>
      </c>
      <c r="E220">
        <v>5.3634490956449703</v>
      </c>
      <c r="F220">
        <v>10.2030346204228</v>
      </c>
      <c r="G220">
        <v>0</v>
      </c>
      <c r="H220">
        <v>3.9919372952404499</v>
      </c>
      <c r="I220">
        <v>4.5589317312982196</v>
      </c>
      <c r="J220">
        <v>12950</v>
      </c>
      <c r="K220" s="41">
        <v>10.07</v>
      </c>
      <c r="L220">
        <v>9.82498809037134</v>
      </c>
    </row>
    <row r="221" spans="1:12">
      <c r="A221">
        <v>281</v>
      </c>
      <c r="B221">
        <v>98</v>
      </c>
      <c r="C221">
        <v>98</v>
      </c>
      <c r="D221">
        <v>5.7453077830078998</v>
      </c>
      <c r="E221">
        <v>5.3580609556880301</v>
      </c>
      <c r="F221">
        <v>9.1924924528126404</v>
      </c>
      <c r="G221">
        <v>0</v>
      </c>
      <c r="H221">
        <v>3.59656267216294</v>
      </c>
      <c r="I221">
        <v>4.5543518123348203</v>
      </c>
      <c r="J221">
        <v>12960</v>
      </c>
      <c r="K221" s="41">
        <v>10.029999999999999</v>
      </c>
      <c r="L221">
        <v>9.8311901733773404</v>
      </c>
    </row>
    <row r="222" spans="1:12">
      <c r="A222">
        <v>282</v>
      </c>
      <c r="D222">
        <v>5.2714210576106701</v>
      </c>
      <c r="E222">
        <v>4.8820543766134197</v>
      </c>
      <c r="F222">
        <v>8.4342736921770793</v>
      </c>
      <c r="G222">
        <v>0</v>
      </c>
      <c r="H222">
        <v>3.2999095820642799</v>
      </c>
      <c r="I222">
        <v>4.1497462201214104</v>
      </c>
      <c r="J222">
        <v>12970</v>
      </c>
      <c r="K222" s="41">
        <v>9.94</v>
      </c>
      <c r="L222">
        <v>9.8266733325743605</v>
      </c>
    </row>
    <row r="223" spans="1:12">
      <c r="A223">
        <v>283</v>
      </c>
      <c r="B223">
        <v>99</v>
      </c>
      <c r="C223">
        <v>99</v>
      </c>
      <c r="D223">
        <v>4.9570516050160602</v>
      </c>
      <c r="E223">
        <v>4.2584135217016303</v>
      </c>
      <c r="F223">
        <v>7.9312825680256998</v>
      </c>
      <c r="G223">
        <v>0</v>
      </c>
      <c r="H223">
        <v>3.1031143047400498</v>
      </c>
      <c r="I223">
        <v>3.6196514934463799</v>
      </c>
      <c r="J223">
        <v>13020</v>
      </c>
      <c r="K223" s="41">
        <v>9.8800000000000008</v>
      </c>
      <c r="L223">
        <v>9.7939300246606997</v>
      </c>
    </row>
    <row r="224" spans="1:12">
      <c r="A224">
        <v>285</v>
      </c>
      <c r="D224">
        <v>5.1517140443917002</v>
      </c>
      <c r="E224">
        <v>4.1622384017290397</v>
      </c>
      <c r="F224">
        <v>8.2427424710267196</v>
      </c>
      <c r="G224">
        <v>0</v>
      </c>
      <c r="H224">
        <v>3.2249729917891998</v>
      </c>
      <c r="I224">
        <v>3.5379026414696799</v>
      </c>
      <c r="J224">
        <v>13050</v>
      </c>
      <c r="K224" s="41">
        <v>9.81</v>
      </c>
      <c r="L224">
        <v>9.7455046719748299</v>
      </c>
    </row>
    <row r="225" spans="1:12">
      <c r="A225">
        <v>286</v>
      </c>
      <c r="B225">
        <v>100</v>
      </c>
      <c r="C225">
        <v>100</v>
      </c>
      <c r="D225">
        <v>5.1731937629497304</v>
      </c>
      <c r="E225">
        <v>4.0998236805638202</v>
      </c>
      <c r="F225">
        <v>8.2771100207195705</v>
      </c>
      <c r="G225">
        <v>0</v>
      </c>
      <c r="H225">
        <v>3.2384192956065299</v>
      </c>
      <c r="I225">
        <v>3.4848501284792399</v>
      </c>
      <c r="J225">
        <v>13130</v>
      </c>
      <c r="K225" s="41">
        <v>9.77</v>
      </c>
      <c r="L225">
        <v>9.7118584892305293</v>
      </c>
    </row>
    <row r="226" spans="1:12">
      <c r="A226">
        <v>287</v>
      </c>
      <c r="D226">
        <v>5.06958097396579</v>
      </c>
      <c r="E226">
        <v>4.0579496480325696</v>
      </c>
      <c r="F226">
        <v>8.1113295583452594</v>
      </c>
      <c r="G226">
        <v>0</v>
      </c>
      <c r="H226">
        <v>3.1735576897025801</v>
      </c>
      <c r="I226">
        <v>3.4492572008276801</v>
      </c>
      <c r="J226">
        <v>13140</v>
      </c>
      <c r="K226" s="41">
        <v>9.7200000000000006</v>
      </c>
      <c r="L226">
        <v>9.6733038096827499</v>
      </c>
    </row>
    <row r="227" spans="1:12">
      <c r="A227">
        <v>288</v>
      </c>
      <c r="B227">
        <v>101</v>
      </c>
      <c r="C227">
        <v>101</v>
      </c>
      <c r="D227">
        <v>5.09027675136499</v>
      </c>
      <c r="E227">
        <v>4.0540457070196396</v>
      </c>
      <c r="F227">
        <v>8.1444428021839901</v>
      </c>
      <c r="G227">
        <v>0</v>
      </c>
      <c r="H227">
        <v>3.1865132463544801</v>
      </c>
      <c r="I227">
        <v>3.4459388509667002</v>
      </c>
      <c r="J227">
        <v>13180</v>
      </c>
      <c r="K227" s="41">
        <v>9.66</v>
      </c>
      <c r="L227">
        <v>9.6314299934174894</v>
      </c>
    </row>
    <row r="228" spans="1:12">
      <c r="A228">
        <v>289</v>
      </c>
      <c r="D228">
        <v>5.1581026040338296</v>
      </c>
      <c r="E228">
        <v>4.0276791421581599</v>
      </c>
      <c r="F228">
        <v>8.2529641664541398</v>
      </c>
      <c r="G228">
        <v>0</v>
      </c>
      <c r="H228">
        <v>3.22897223012518</v>
      </c>
      <c r="I228">
        <v>3.4235272708344402</v>
      </c>
      <c r="J228">
        <v>13230</v>
      </c>
      <c r="K228" s="41">
        <v>9.6199999999999992</v>
      </c>
      <c r="L228">
        <v>9.5852956841013999</v>
      </c>
    </row>
    <row r="229" spans="1:12">
      <c r="A229">
        <v>291</v>
      </c>
      <c r="B229">
        <v>102</v>
      </c>
      <c r="C229">
        <v>102</v>
      </c>
      <c r="D229">
        <v>5.0109434910376596</v>
      </c>
      <c r="E229">
        <v>3.9424834431936699</v>
      </c>
      <c r="F229">
        <v>8.0175095856602496</v>
      </c>
      <c r="G229">
        <v>0</v>
      </c>
      <c r="H229">
        <v>3.1368506253895698</v>
      </c>
      <c r="I229">
        <v>3.35111092671462</v>
      </c>
      <c r="J229">
        <v>13250</v>
      </c>
      <c r="K229" s="41">
        <v>9.58</v>
      </c>
      <c r="L229">
        <v>9.5474893974691106</v>
      </c>
    </row>
    <row r="230" spans="1:12">
      <c r="A230">
        <v>292</v>
      </c>
      <c r="D230">
        <v>5.0964038843232196</v>
      </c>
      <c r="E230">
        <v>3.9753008941113701</v>
      </c>
      <c r="F230">
        <v>8.1542462149171602</v>
      </c>
      <c r="G230">
        <v>0</v>
      </c>
      <c r="H230">
        <v>3.19034883158634</v>
      </c>
      <c r="I230">
        <v>3.3790057599946599</v>
      </c>
      <c r="J230">
        <v>13260</v>
      </c>
      <c r="K230" s="41">
        <v>9.5399999999999991</v>
      </c>
      <c r="L230">
        <v>9.5080858657301999</v>
      </c>
    </row>
    <row r="231" spans="1:12">
      <c r="A231">
        <v>293</v>
      </c>
      <c r="B231">
        <v>103</v>
      </c>
      <c r="C231">
        <v>103</v>
      </c>
      <c r="D231">
        <v>5.2077502676295904</v>
      </c>
      <c r="E231">
        <v>3.9606895607572499</v>
      </c>
      <c r="F231">
        <v>8.3324004282073503</v>
      </c>
      <c r="G231">
        <v>0</v>
      </c>
      <c r="H231">
        <v>3.26005166753612</v>
      </c>
      <c r="I231">
        <v>3.3665861266436599</v>
      </c>
      <c r="J231">
        <v>13270</v>
      </c>
      <c r="K231" s="41">
        <v>9.5</v>
      </c>
      <c r="L231">
        <v>9.4584062797375097</v>
      </c>
    </row>
    <row r="232" spans="1:12">
      <c r="A232">
        <v>294</v>
      </c>
      <c r="D232">
        <v>5.25020036309395</v>
      </c>
      <c r="E232">
        <v>4.2038006925811802</v>
      </c>
      <c r="F232">
        <v>8.4003205809503303</v>
      </c>
      <c r="G232">
        <v>0</v>
      </c>
      <c r="H232">
        <v>3.2866254272968098</v>
      </c>
      <c r="I232">
        <v>3.5732305886939999</v>
      </c>
      <c r="J232">
        <v>13280</v>
      </c>
      <c r="K232" s="41">
        <v>9.44</v>
      </c>
      <c r="L232">
        <v>9.4203866937698209</v>
      </c>
    </row>
    <row r="233" spans="1:12">
      <c r="A233">
        <v>296</v>
      </c>
      <c r="B233">
        <v>104</v>
      </c>
      <c r="C233">
        <v>104</v>
      </c>
      <c r="D233">
        <v>5.2217051694949701</v>
      </c>
      <c r="E233">
        <v>4.8984565397099704</v>
      </c>
      <c r="F233">
        <v>8.3547282711919593</v>
      </c>
      <c r="G233">
        <v>0</v>
      </c>
      <c r="H233">
        <v>3.26878743610385</v>
      </c>
      <c r="I233">
        <v>4.1636880587534701</v>
      </c>
      <c r="J233">
        <v>13490</v>
      </c>
      <c r="K233" s="41">
        <v>9.39</v>
      </c>
      <c r="L233">
        <v>9.3594376765876302</v>
      </c>
    </row>
    <row r="234" spans="1:12">
      <c r="A234">
        <v>297</v>
      </c>
      <c r="D234">
        <v>5.1497856790310896</v>
      </c>
      <c r="E234">
        <v>5.7353107505241701</v>
      </c>
      <c r="F234">
        <v>8.2396570864497392</v>
      </c>
      <c r="G234">
        <v>0</v>
      </c>
      <c r="H234">
        <v>3.2237658350734599</v>
      </c>
      <c r="I234">
        <v>4.8750141379455396</v>
      </c>
      <c r="J234">
        <v>13500</v>
      </c>
      <c r="K234" s="41">
        <v>9.3800000000000008</v>
      </c>
      <c r="L234">
        <v>9.3062360176436201</v>
      </c>
    </row>
    <row r="235" spans="1:12">
      <c r="A235">
        <v>298</v>
      </c>
      <c r="D235">
        <v>6.5712335141099798</v>
      </c>
      <c r="E235">
        <v>4.5326174525168597</v>
      </c>
      <c r="F235">
        <v>10.5139736225759</v>
      </c>
      <c r="G235">
        <v>0</v>
      </c>
      <c r="H235">
        <v>4.1135921798328496</v>
      </c>
      <c r="I235">
        <v>3.8527248346393299</v>
      </c>
      <c r="J235">
        <v>13510</v>
      </c>
      <c r="K235" s="41">
        <v>9.4700000000000006</v>
      </c>
      <c r="L235">
        <v>9.3397001392873307</v>
      </c>
    </row>
    <row r="236" spans="1:12">
      <c r="A236">
        <v>299</v>
      </c>
      <c r="B236">
        <v>106</v>
      </c>
      <c r="C236">
        <v>106</v>
      </c>
      <c r="D236">
        <v>6.7284545260057298</v>
      </c>
      <c r="E236">
        <v>4.5314554734841304</v>
      </c>
      <c r="F236">
        <v>10.765527241609099</v>
      </c>
      <c r="G236">
        <v>0</v>
      </c>
      <c r="H236">
        <v>4.2120125332795899</v>
      </c>
      <c r="I236">
        <v>3.85173715246151</v>
      </c>
      <c r="J236">
        <v>13520</v>
      </c>
      <c r="K236" s="41">
        <v>9.4499999999999993</v>
      </c>
      <c r="L236">
        <v>9.31714580510247</v>
      </c>
    </row>
    <row r="237" spans="1:12">
      <c r="A237">
        <v>300</v>
      </c>
      <c r="D237">
        <v>6.0486549042972104</v>
      </c>
      <c r="E237">
        <v>4.4677668487379103</v>
      </c>
      <c r="F237">
        <v>9.6778478468755402</v>
      </c>
      <c r="G237">
        <v>0</v>
      </c>
      <c r="H237">
        <v>3.78645797009005</v>
      </c>
      <c r="I237">
        <v>3.79760182142723</v>
      </c>
      <c r="J237">
        <v>13530</v>
      </c>
      <c r="K237" s="41">
        <v>9.42</v>
      </c>
      <c r="L237">
        <v>9.2891022401102106</v>
      </c>
    </row>
    <row r="238" spans="1:12">
      <c r="A238">
        <v>301</v>
      </c>
      <c r="B238">
        <v>107</v>
      </c>
      <c r="C238">
        <v>107</v>
      </c>
      <c r="D238">
        <v>4.7162927279942197</v>
      </c>
      <c r="E238">
        <v>4.8339667619346196</v>
      </c>
      <c r="F238">
        <v>7.5460683647907496</v>
      </c>
      <c r="G238">
        <v>0</v>
      </c>
      <c r="H238">
        <v>2.9523992477243799</v>
      </c>
      <c r="I238">
        <v>4.1088717476444199</v>
      </c>
      <c r="J238">
        <v>13590</v>
      </c>
      <c r="K238" s="41">
        <v>9.34</v>
      </c>
      <c r="L238">
        <v>9.24863231332567</v>
      </c>
    </row>
    <row r="239" spans="1:12">
      <c r="A239">
        <v>302</v>
      </c>
      <c r="B239">
        <v>108</v>
      </c>
      <c r="C239">
        <v>108</v>
      </c>
      <c r="D239">
        <v>5.0994715860856603</v>
      </c>
      <c r="E239">
        <v>3.8332071862094099</v>
      </c>
      <c r="F239">
        <v>8.1591545377370505</v>
      </c>
      <c r="G239">
        <v>0</v>
      </c>
      <c r="H239">
        <v>3.1922692128896202</v>
      </c>
      <c r="I239">
        <v>3.258226108278</v>
      </c>
      <c r="J239">
        <v>13600</v>
      </c>
      <c r="K239" s="41">
        <v>9.2200000000000006</v>
      </c>
      <c r="L239">
        <v>9.1868058802878192</v>
      </c>
    </row>
    <row r="240" spans="1:12">
      <c r="A240">
        <v>303</v>
      </c>
      <c r="D240">
        <v>4.6719957461838799</v>
      </c>
      <c r="E240">
        <v>3.4724556901296499</v>
      </c>
      <c r="F240">
        <v>7.47519319389421</v>
      </c>
      <c r="G240">
        <v>0</v>
      </c>
      <c r="H240">
        <v>2.9246693371111099</v>
      </c>
      <c r="I240">
        <v>2.9515873366102001</v>
      </c>
      <c r="J240">
        <v>13610</v>
      </c>
      <c r="K240" s="41">
        <v>9.1999999999999993</v>
      </c>
      <c r="L240">
        <v>9.1679643560034592</v>
      </c>
    </row>
    <row r="241" spans="1:12">
      <c r="A241">
        <v>304</v>
      </c>
      <c r="B241">
        <v>109</v>
      </c>
      <c r="C241">
        <v>109</v>
      </c>
      <c r="D241">
        <v>7.2395341086729497</v>
      </c>
      <c r="E241">
        <v>5.1057572459907501</v>
      </c>
      <c r="F241">
        <v>11.583254573876699</v>
      </c>
      <c r="G241">
        <v>0</v>
      </c>
      <c r="H241">
        <v>4.5319483520292598</v>
      </c>
      <c r="I241">
        <v>4.33989365909214</v>
      </c>
      <c r="J241">
        <v>13620</v>
      </c>
      <c r="K241" s="41">
        <v>9.1300000000000008</v>
      </c>
      <c r="L241">
        <v>9.0488143067762898</v>
      </c>
    </row>
    <row r="242" spans="1:12">
      <c r="A242">
        <v>305</v>
      </c>
      <c r="D242">
        <v>6.3801213613204801</v>
      </c>
      <c r="E242">
        <v>4.9177511340634199</v>
      </c>
      <c r="F242">
        <v>10.2081941781127</v>
      </c>
      <c r="G242">
        <v>0</v>
      </c>
      <c r="H242">
        <v>3.9939559721866198</v>
      </c>
      <c r="I242">
        <v>4.1800884639539104</v>
      </c>
      <c r="J242">
        <v>13630</v>
      </c>
      <c r="K242" s="41">
        <v>9.1199999999999992</v>
      </c>
      <c r="L242">
        <v>8.9691843950561303</v>
      </c>
    </row>
    <row r="243" spans="1:12">
      <c r="A243">
        <v>306</v>
      </c>
      <c r="B243">
        <v>110</v>
      </c>
      <c r="C243">
        <v>110</v>
      </c>
      <c r="D243">
        <v>6.7157448553865997</v>
      </c>
      <c r="E243">
        <v>4.9970390119354597</v>
      </c>
      <c r="F243">
        <v>10.745191768618501</v>
      </c>
      <c r="G243">
        <v>0</v>
      </c>
      <c r="H243">
        <v>4.2040562794720104</v>
      </c>
      <c r="I243">
        <v>4.2474831601451397</v>
      </c>
      <c r="J243">
        <v>13650</v>
      </c>
      <c r="K243" s="41">
        <v>9</v>
      </c>
      <c r="L243">
        <v>8.9238312859852904</v>
      </c>
    </row>
    <row r="244" spans="1:12">
      <c r="A244">
        <v>307</v>
      </c>
      <c r="D244">
        <v>4.8902736682946903</v>
      </c>
      <c r="E244">
        <v>4.4603785389347896</v>
      </c>
      <c r="F244">
        <v>7.8244378692714998</v>
      </c>
      <c r="G244">
        <v>0</v>
      </c>
      <c r="H244">
        <v>3.0613113163524699</v>
      </c>
      <c r="I244">
        <v>3.7913217580945702</v>
      </c>
      <c r="J244">
        <v>13660</v>
      </c>
      <c r="K244" s="41">
        <v>8.9600000000000009</v>
      </c>
      <c r="L244">
        <v>8.8822979952201493</v>
      </c>
    </row>
    <row r="245" spans="1:12">
      <c r="A245">
        <v>308</v>
      </c>
      <c r="D245">
        <v>4.9870215404493896</v>
      </c>
      <c r="E245">
        <v>4.6086203323673303</v>
      </c>
      <c r="F245">
        <v>7.9792344647190303</v>
      </c>
      <c r="G245">
        <v>0</v>
      </c>
      <c r="H245">
        <v>3.1218754843213201</v>
      </c>
      <c r="I245">
        <v>3.9173272825122298</v>
      </c>
      <c r="J245">
        <v>13680</v>
      </c>
      <c r="K245" s="41">
        <v>8.89</v>
      </c>
      <c r="L245">
        <v>8.82286430763304</v>
      </c>
    </row>
    <row r="246" spans="1:12">
      <c r="A246">
        <v>309</v>
      </c>
      <c r="B246">
        <v>111</v>
      </c>
      <c r="C246">
        <v>111</v>
      </c>
      <c r="D246">
        <v>4.4996790966218301</v>
      </c>
      <c r="E246">
        <v>4.9001031702612803</v>
      </c>
      <c r="F246">
        <v>7.19948655459494</v>
      </c>
      <c r="G246">
        <v>0</v>
      </c>
      <c r="H246">
        <v>2.8167991144852702</v>
      </c>
      <c r="I246">
        <v>4.1650876947220903</v>
      </c>
      <c r="J246">
        <v>13690</v>
      </c>
      <c r="K246" s="41">
        <v>8.8800000000000008</v>
      </c>
      <c r="L246">
        <v>8.79788238068444</v>
      </c>
    </row>
    <row r="247" spans="1:12">
      <c r="A247">
        <v>310</v>
      </c>
      <c r="D247">
        <v>4.9365814091779896</v>
      </c>
      <c r="E247">
        <v>4.4334538747293797</v>
      </c>
      <c r="F247">
        <v>7.8985302546847898</v>
      </c>
      <c r="G247">
        <v>0</v>
      </c>
      <c r="H247">
        <v>3.0902999621454201</v>
      </c>
      <c r="I247">
        <v>3.7684357935199699</v>
      </c>
      <c r="J247">
        <v>13700</v>
      </c>
      <c r="K247" s="41">
        <v>8.8800000000000008</v>
      </c>
      <c r="L247">
        <v>8.7857409287889201</v>
      </c>
    </row>
    <row r="248" spans="1:12">
      <c r="A248">
        <v>311</v>
      </c>
      <c r="B248">
        <v>112</v>
      </c>
      <c r="C248">
        <v>112</v>
      </c>
      <c r="D248">
        <v>5.5552423058898297</v>
      </c>
      <c r="E248">
        <v>5.7337529187601204</v>
      </c>
      <c r="F248">
        <v>8.8883876894237392</v>
      </c>
      <c r="G248">
        <v>0</v>
      </c>
      <c r="H248">
        <v>3.4775816834870299</v>
      </c>
      <c r="I248">
        <v>4.8736899809461001</v>
      </c>
      <c r="J248">
        <v>13710</v>
      </c>
      <c r="K248" s="41">
        <v>8.82</v>
      </c>
      <c r="L248">
        <v>8.7141782595240702</v>
      </c>
    </row>
    <row r="249" spans="1:12">
      <c r="A249">
        <v>312</v>
      </c>
      <c r="D249">
        <v>5.2191489950000403</v>
      </c>
      <c r="E249">
        <v>5.1262546139139804</v>
      </c>
      <c r="F249">
        <v>8.3506383920000697</v>
      </c>
      <c r="G249">
        <v>0</v>
      </c>
      <c r="H249">
        <v>3.2671872708700298</v>
      </c>
      <c r="I249">
        <v>4.3573164218268801</v>
      </c>
      <c r="J249">
        <v>13720</v>
      </c>
      <c r="K249" s="41">
        <v>8.8000000000000007</v>
      </c>
      <c r="L249">
        <v>8.6670556928361506</v>
      </c>
    </row>
    <row r="250" spans="1:12">
      <c r="A250">
        <v>313</v>
      </c>
      <c r="B250">
        <v>113</v>
      </c>
      <c r="C250">
        <v>113</v>
      </c>
      <c r="D250">
        <v>4.7103313135173401</v>
      </c>
      <c r="E250">
        <v>4.4416866026736903</v>
      </c>
      <c r="F250">
        <v>7.53653010162774</v>
      </c>
      <c r="G250">
        <v>0</v>
      </c>
      <c r="H250">
        <v>2.94866740226185</v>
      </c>
      <c r="I250">
        <v>3.77543361227263</v>
      </c>
      <c r="J250">
        <v>13730</v>
      </c>
      <c r="K250" s="41">
        <v>8.69</v>
      </c>
      <c r="L250">
        <v>8.6298876961817506</v>
      </c>
    </row>
    <row r="251" spans="1:12">
      <c r="A251">
        <v>314</v>
      </c>
      <c r="D251">
        <v>5.1027324703056198</v>
      </c>
      <c r="E251">
        <v>5.4299525203215699</v>
      </c>
      <c r="F251">
        <v>8.1643719524889899</v>
      </c>
      <c r="G251">
        <v>0</v>
      </c>
      <c r="H251">
        <v>3.1943105264113201</v>
      </c>
      <c r="I251">
        <v>4.6154596422733301</v>
      </c>
      <c r="J251">
        <v>13740</v>
      </c>
      <c r="K251" s="41">
        <v>8.61</v>
      </c>
      <c r="L251">
        <v>8.5459407384862391</v>
      </c>
    </row>
    <row r="252" spans="1:12">
      <c r="A252">
        <v>315</v>
      </c>
      <c r="D252">
        <v>5.1214678489931096</v>
      </c>
      <c r="E252">
        <v>5.9135904448030701</v>
      </c>
      <c r="F252">
        <v>8.1943485583889792</v>
      </c>
      <c r="G252">
        <v>0</v>
      </c>
      <c r="H252">
        <v>3.2060388734696899</v>
      </c>
      <c r="I252">
        <v>5.0265518780826097</v>
      </c>
      <c r="J252">
        <v>13750</v>
      </c>
      <c r="K252" s="41">
        <v>8.59</v>
      </c>
      <c r="L252">
        <v>8.4886906711054095</v>
      </c>
    </row>
    <row r="253" spans="1:12">
      <c r="A253">
        <v>316</v>
      </c>
      <c r="B253">
        <v>114</v>
      </c>
      <c r="C253">
        <v>114</v>
      </c>
      <c r="D253">
        <v>6.1381414638976697</v>
      </c>
      <c r="E253">
        <v>6.0720115368466301</v>
      </c>
      <c r="F253">
        <v>9.8210263422362694</v>
      </c>
      <c r="G253">
        <v>0</v>
      </c>
      <c r="H253">
        <v>3.8424765563999399</v>
      </c>
      <c r="I253">
        <v>5.1612098063196301</v>
      </c>
      <c r="J253">
        <v>13870</v>
      </c>
      <c r="K253" s="41">
        <v>8.5399999999999991</v>
      </c>
      <c r="L253">
        <v>8.3967040308252603</v>
      </c>
    </row>
    <row r="254" spans="1:12">
      <c r="A254">
        <v>317</v>
      </c>
      <c r="D254">
        <v>6.04839381384246</v>
      </c>
      <c r="E254">
        <v>6.1595583460321102</v>
      </c>
      <c r="F254">
        <v>9.6774301021479303</v>
      </c>
      <c r="G254">
        <v>0</v>
      </c>
      <c r="H254">
        <v>3.7862945274653801</v>
      </c>
      <c r="I254">
        <v>5.2356245941272901</v>
      </c>
      <c r="J254">
        <v>13880</v>
      </c>
      <c r="K254" s="41">
        <v>8.52</v>
      </c>
      <c r="L254">
        <v>8.3200057140971495</v>
      </c>
    </row>
    <row r="255" spans="1:12">
      <c r="A255">
        <v>318</v>
      </c>
      <c r="B255">
        <v>115</v>
      </c>
      <c r="C255">
        <v>115</v>
      </c>
      <c r="D255">
        <v>6.5397326665434399</v>
      </c>
      <c r="E255">
        <v>5.9899680014702197</v>
      </c>
      <c r="F255">
        <v>10.4635722664695</v>
      </c>
      <c r="G255">
        <v>0</v>
      </c>
      <c r="H255">
        <v>4.0938726492561903</v>
      </c>
      <c r="I255">
        <v>5.0914728012496804</v>
      </c>
      <c r="J255">
        <v>13890</v>
      </c>
      <c r="K255" s="41">
        <v>8.42</v>
      </c>
      <c r="L255">
        <v>8.23736186789092</v>
      </c>
    </row>
    <row r="256" spans="1:12">
      <c r="A256">
        <v>319</v>
      </c>
      <c r="D256">
        <v>7.0271336838671203</v>
      </c>
      <c r="E256">
        <v>5.9898656093002796</v>
      </c>
      <c r="F256">
        <v>11.2434138941874</v>
      </c>
      <c r="G256">
        <v>0</v>
      </c>
      <c r="H256">
        <v>4.3989856861008203</v>
      </c>
      <c r="I256">
        <v>5.0913857679052299</v>
      </c>
      <c r="J256">
        <v>13900</v>
      </c>
      <c r="K256" s="41">
        <v>8.3699999999999992</v>
      </c>
      <c r="L256">
        <v>8.1673271953819899</v>
      </c>
    </row>
    <row r="257" spans="1:12">
      <c r="A257">
        <v>320</v>
      </c>
      <c r="D257">
        <v>6.7575672263111803</v>
      </c>
      <c r="E257">
        <v>6.1222233661764998</v>
      </c>
      <c r="F257">
        <v>10.8121075620978</v>
      </c>
      <c r="G257">
        <v>0</v>
      </c>
      <c r="H257">
        <v>4.2302370836707999</v>
      </c>
      <c r="I257">
        <v>5.20388986125002</v>
      </c>
      <c r="J257">
        <v>13910</v>
      </c>
      <c r="K257" s="41">
        <v>8.33</v>
      </c>
      <c r="L257">
        <v>8.1085325485996602</v>
      </c>
    </row>
    <row r="258" spans="1:12">
      <c r="A258">
        <v>321</v>
      </c>
      <c r="B258">
        <v>116</v>
      </c>
      <c r="C258">
        <v>116</v>
      </c>
      <c r="D258">
        <v>7.0398323408707801</v>
      </c>
      <c r="E258">
        <v>6.04737638355867</v>
      </c>
      <c r="F258">
        <v>11.2637317453932</v>
      </c>
      <c r="G258">
        <v>0</v>
      </c>
      <c r="H258">
        <v>4.4069350453851097</v>
      </c>
      <c r="I258">
        <v>5.1402699260248701</v>
      </c>
      <c r="J258">
        <v>13920</v>
      </c>
      <c r="K258" s="41">
        <v>8.2899999999999991</v>
      </c>
      <c r="L258">
        <v>8.0723120908652195</v>
      </c>
    </row>
    <row r="259" spans="1:12">
      <c r="A259">
        <v>322</v>
      </c>
      <c r="D259">
        <v>7.7372822305185203</v>
      </c>
      <c r="E259">
        <v>5.8876697200137098</v>
      </c>
      <c r="F259">
        <v>12.379651568829599</v>
      </c>
      <c r="G259">
        <v>0</v>
      </c>
      <c r="H259">
        <v>4.8435386763045898</v>
      </c>
      <c r="I259">
        <v>5.0045192620116596</v>
      </c>
      <c r="J259">
        <v>13930</v>
      </c>
      <c r="K259" s="41">
        <v>8.2799999999999994</v>
      </c>
      <c r="L259">
        <v>8.0249098994327497</v>
      </c>
    </row>
    <row r="260" spans="1:12">
      <c r="A260">
        <v>324</v>
      </c>
      <c r="B260">
        <v>105</v>
      </c>
      <c r="C260">
        <v>105</v>
      </c>
      <c r="D260">
        <v>6.88722842835113</v>
      </c>
      <c r="E260">
        <v>5.5013980640976303</v>
      </c>
      <c r="F260">
        <v>11.019565485361801</v>
      </c>
      <c r="G260">
        <v>0</v>
      </c>
      <c r="H260">
        <v>4.3114049961478003</v>
      </c>
      <c r="I260">
        <v>4.6761883544829796</v>
      </c>
      <c r="J260">
        <v>13940</v>
      </c>
      <c r="K260" s="41">
        <v>7.84</v>
      </c>
      <c r="L260">
        <v>7.7918013388763301</v>
      </c>
    </row>
    <row r="261" spans="1:12">
      <c r="A261">
        <v>325</v>
      </c>
      <c r="B261">
        <v>117</v>
      </c>
      <c r="C261">
        <v>117</v>
      </c>
      <c r="D261">
        <v>8.1632292461689797</v>
      </c>
      <c r="E261">
        <v>5.3317933384288096</v>
      </c>
      <c r="F261">
        <v>13.061166793870299</v>
      </c>
      <c r="G261">
        <v>0</v>
      </c>
      <c r="H261">
        <v>5.1101815081017801</v>
      </c>
      <c r="I261">
        <v>4.53202433766449</v>
      </c>
      <c r="J261">
        <v>13950</v>
      </c>
      <c r="K261" s="41">
        <v>10.48</v>
      </c>
      <c r="L261">
        <v>10.4306272969114</v>
      </c>
    </row>
  </sheetData>
  <sortState ref="A2:L261">
    <sortCondition ref="J1"/>
  </sortState>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H381"/>
  <sheetViews>
    <sheetView workbookViewId="0">
      <selection activeCell="K9" sqref="K9"/>
    </sheetView>
  </sheetViews>
  <sheetFormatPr defaultRowHeight="15"/>
  <cols>
    <col min="1" max="1" width="14.140625" customWidth="1"/>
    <col min="2" max="2" width="11.85546875" customWidth="1"/>
    <col min="3" max="3" width="11.140625" customWidth="1"/>
    <col min="4" max="4" width="28.7109375" bestFit="1" customWidth="1"/>
    <col min="5" max="5" width="19.5703125" customWidth="1"/>
    <col min="6" max="6" width="22.5703125" customWidth="1"/>
    <col min="7" max="7" width="11.140625" customWidth="1"/>
    <col min="8" max="8" width="11" customWidth="1"/>
  </cols>
  <sheetData>
    <row r="1" spans="1:8">
      <c r="A1" t="s">
        <v>0</v>
      </c>
      <c r="B1" t="s">
        <v>18</v>
      </c>
      <c r="C1" t="s">
        <v>1</v>
      </c>
      <c r="D1" t="s">
        <v>35</v>
      </c>
      <c r="E1" t="s">
        <v>39</v>
      </c>
      <c r="F1" t="s">
        <v>40</v>
      </c>
      <c r="G1" t="s">
        <v>4</v>
      </c>
      <c r="H1" t="s">
        <v>151</v>
      </c>
    </row>
    <row r="2" spans="1:8">
      <c r="A2">
        <v>1</v>
      </c>
      <c r="B2">
        <v>1</v>
      </c>
      <c r="C2">
        <v>10010</v>
      </c>
      <c r="E2" t="s">
        <v>138</v>
      </c>
      <c r="F2">
        <v>0</v>
      </c>
      <c r="G2">
        <v>8.9418860000000002</v>
      </c>
    </row>
    <row r="3" spans="1:8">
      <c r="C3">
        <v>10020</v>
      </c>
      <c r="D3" t="s">
        <v>77</v>
      </c>
      <c r="E3" t="s">
        <v>138</v>
      </c>
      <c r="F3">
        <v>5.4149289999999999</v>
      </c>
      <c r="G3">
        <v>8.9016339999999996</v>
      </c>
      <c r="H3">
        <f>Table1[[#This Row],[GF_2PERCENT_RUNUP]]+Table1[[#This Row],[GF_SWEL]]</f>
        <v>14.316562999999999</v>
      </c>
    </row>
    <row r="4" spans="1:8">
      <c r="C4">
        <v>10030</v>
      </c>
      <c r="D4" t="s">
        <v>77</v>
      </c>
      <c r="E4" t="s">
        <v>138</v>
      </c>
      <c r="F4">
        <v>9.3299880000000002</v>
      </c>
      <c r="G4">
        <v>8.8407090000000004</v>
      </c>
      <c r="H4">
        <f>Table1[[#This Row],[GF_2PERCENT_RUNUP]]+Table1[[#This Row],[GF_SWEL]]</f>
        <v>18.170697000000001</v>
      </c>
    </row>
    <row r="5" spans="1:8">
      <c r="A5">
        <v>2</v>
      </c>
      <c r="B5">
        <v>2</v>
      </c>
      <c r="C5">
        <v>10040</v>
      </c>
      <c r="D5" t="s">
        <v>5</v>
      </c>
      <c r="E5" t="s">
        <v>138</v>
      </c>
      <c r="F5">
        <v>3.1860210000000002</v>
      </c>
      <c r="G5">
        <v>8.8346470000000004</v>
      </c>
      <c r="H5">
        <f>Table1[[#This Row],[GF_2PERCENT_RUNUP]]+Table1[[#This Row],[GF_SWEL]]</f>
        <v>12.020668000000001</v>
      </c>
    </row>
    <row r="6" spans="1:8">
      <c r="C6">
        <v>10050</v>
      </c>
      <c r="E6" t="s">
        <v>138</v>
      </c>
      <c r="F6">
        <v>0</v>
      </c>
      <c r="G6">
        <v>8.7426809999999993</v>
      </c>
    </row>
    <row r="7" spans="1:8">
      <c r="A7">
        <v>3</v>
      </c>
      <c r="B7">
        <v>3</v>
      </c>
      <c r="C7">
        <v>10060</v>
      </c>
      <c r="D7" t="s">
        <v>139</v>
      </c>
      <c r="E7" t="s">
        <v>138</v>
      </c>
      <c r="F7">
        <v>3.79</v>
      </c>
      <c r="G7">
        <v>9.3000000000000007</v>
      </c>
      <c r="H7">
        <f>Table1[[#This Row],[GF_2PERCENT_RUNUP]]+Table1[[#This Row],[GF_SWEL]]</f>
        <v>13.09</v>
      </c>
    </row>
    <row r="8" spans="1:8">
      <c r="C8">
        <v>10070</v>
      </c>
      <c r="D8" t="s">
        <v>139</v>
      </c>
      <c r="E8" t="s">
        <v>138</v>
      </c>
      <c r="F8">
        <v>2.9</v>
      </c>
      <c r="G8">
        <v>9.1999999999999993</v>
      </c>
      <c r="H8">
        <f>Table1[[#This Row],[GF_2PERCENT_RUNUP]]+Table1[[#This Row],[GF_SWEL]]</f>
        <v>12.1</v>
      </c>
    </row>
    <row r="9" spans="1:8">
      <c r="A9">
        <v>4</v>
      </c>
      <c r="B9">
        <v>4</v>
      </c>
      <c r="C9">
        <v>10080</v>
      </c>
      <c r="D9" t="s">
        <v>139</v>
      </c>
      <c r="E9" t="s">
        <v>138</v>
      </c>
      <c r="F9">
        <v>3.1</v>
      </c>
      <c r="G9">
        <v>9.1999999999999993</v>
      </c>
      <c r="H9">
        <f>Table1[[#This Row],[GF_2PERCENT_RUNUP]]+Table1[[#This Row],[GF_SWEL]]</f>
        <v>12.299999999999999</v>
      </c>
    </row>
    <row r="10" spans="1:8">
      <c r="C10">
        <v>10090</v>
      </c>
      <c r="E10" t="s">
        <v>138</v>
      </c>
      <c r="F10">
        <v>0</v>
      </c>
      <c r="G10">
        <v>8.6024949999999993</v>
      </c>
    </row>
    <row r="11" spans="1:8">
      <c r="C11">
        <v>10100</v>
      </c>
      <c r="E11" t="s">
        <v>138</v>
      </c>
      <c r="F11">
        <v>0</v>
      </c>
      <c r="G11">
        <v>8.5203810000000004</v>
      </c>
    </row>
    <row r="12" spans="1:8">
      <c r="A12">
        <v>5</v>
      </c>
      <c r="B12">
        <v>5</v>
      </c>
      <c r="C12">
        <v>10110</v>
      </c>
      <c r="E12" t="s">
        <v>138</v>
      </c>
      <c r="F12">
        <v>0</v>
      </c>
      <c r="G12">
        <v>8.4856230000000004</v>
      </c>
    </row>
    <row r="13" spans="1:8">
      <c r="C13">
        <v>10120</v>
      </c>
      <c r="E13" t="s">
        <v>138</v>
      </c>
      <c r="F13">
        <v>0</v>
      </c>
      <c r="G13">
        <v>8.4265450000000008</v>
      </c>
    </row>
    <row r="14" spans="1:8">
      <c r="C14">
        <v>10130</v>
      </c>
      <c r="E14" t="s">
        <v>138</v>
      </c>
      <c r="F14">
        <v>0</v>
      </c>
      <c r="G14">
        <v>8.3842470000000002</v>
      </c>
    </row>
    <row r="15" spans="1:8">
      <c r="A15">
        <v>6</v>
      </c>
      <c r="B15">
        <v>6</v>
      </c>
      <c r="C15">
        <v>10140</v>
      </c>
      <c r="E15" t="s">
        <v>138</v>
      </c>
      <c r="F15">
        <v>0</v>
      </c>
      <c r="G15">
        <v>8.3692740000000008</v>
      </c>
    </row>
    <row r="16" spans="1:8">
      <c r="C16">
        <v>10150</v>
      </c>
      <c r="E16" t="s">
        <v>138</v>
      </c>
      <c r="F16">
        <v>0</v>
      </c>
      <c r="G16">
        <v>8.3430230000000005</v>
      </c>
    </row>
    <row r="17" spans="1:8">
      <c r="C17">
        <v>10160</v>
      </c>
      <c r="E17" t="s">
        <v>138</v>
      </c>
      <c r="F17">
        <v>0</v>
      </c>
      <c r="G17">
        <v>8.3218789999999991</v>
      </c>
    </row>
    <row r="18" spans="1:8">
      <c r="A18">
        <v>7</v>
      </c>
      <c r="B18">
        <v>7</v>
      </c>
      <c r="C18">
        <v>10170</v>
      </c>
      <c r="D18" t="s">
        <v>5</v>
      </c>
      <c r="E18" t="s">
        <v>138</v>
      </c>
      <c r="F18">
        <v>-1.840368</v>
      </c>
      <c r="G18">
        <v>8.3059790000000007</v>
      </c>
      <c r="H18">
        <f>Table1[[#This Row],[GF_2PERCENT_RUNUP]]+Table1[[#This Row],[GF_SWEL]]</f>
        <v>6.4656110000000009</v>
      </c>
    </row>
    <row r="19" spans="1:8">
      <c r="C19">
        <v>10180</v>
      </c>
      <c r="D19" t="s">
        <v>5</v>
      </c>
      <c r="E19" t="s">
        <v>138</v>
      </c>
      <c r="F19">
        <v>3.6741329999999999</v>
      </c>
      <c r="G19">
        <v>8.2728289999999998</v>
      </c>
      <c r="H19">
        <f>Table1[[#This Row],[GF_2PERCENT_RUNUP]]+Table1[[#This Row],[GF_SWEL]]</f>
        <v>11.946961999999999</v>
      </c>
    </row>
    <row r="20" spans="1:8">
      <c r="A20">
        <v>8</v>
      </c>
      <c r="B20">
        <v>8</v>
      </c>
      <c r="C20">
        <v>10200</v>
      </c>
      <c r="E20" t="s">
        <v>138</v>
      </c>
      <c r="F20">
        <v>0</v>
      </c>
      <c r="G20">
        <v>8.241778</v>
      </c>
    </row>
    <row r="21" spans="1:8">
      <c r="C21">
        <v>10210</v>
      </c>
      <c r="E21" t="s">
        <v>138</v>
      </c>
      <c r="F21">
        <v>0</v>
      </c>
      <c r="G21">
        <v>8.1991599999999991</v>
      </c>
    </row>
    <row r="22" spans="1:8">
      <c r="C22">
        <v>10220</v>
      </c>
      <c r="E22" t="s">
        <v>138</v>
      </c>
      <c r="F22">
        <v>0</v>
      </c>
      <c r="G22">
        <v>8.1846479999999993</v>
      </c>
    </row>
    <row r="23" spans="1:8">
      <c r="A23">
        <v>9</v>
      </c>
      <c r="B23">
        <v>9</v>
      </c>
      <c r="C23">
        <v>10230</v>
      </c>
      <c r="E23" t="s">
        <v>138</v>
      </c>
      <c r="F23">
        <v>0</v>
      </c>
      <c r="G23">
        <v>8.1642880000000009</v>
      </c>
    </row>
    <row r="24" spans="1:8">
      <c r="C24">
        <v>10240</v>
      </c>
      <c r="E24" t="s">
        <v>138</v>
      </c>
      <c r="F24">
        <v>0</v>
      </c>
      <c r="G24">
        <v>8.1398329999999994</v>
      </c>
    </row>
    <row r="25" spans="1:8">
      <c r="C25">
        <v>10250</v>
      </c>
      <c r="E25" t="s">
        <v>138</v>
      </c>
      <c r="F25">
        <v>0</v>
      </c>
      <c r="G25">
        <v>8.1122160000000001</v>
      </c>
    </row>
    <row r="26" spans="1:8">
      <c r="A26">
        <v>10</v>
      </c>
      <c r="B26">
        <v>10</v>
      </c>
      <c r="C26">
        <v>10260</v>
      </c>
      <c r="E26" t="s">
        <v>138</v>
      </c>
      <c r="F26">
        <v>0</v>
      </c>
      <c r="G26">
        <v>8.0273029999999999</v>
      </c>
    </row>
    <row r="27" spans="1:8">
      <c r="C27">
        <v>10270</v>
      </c>
      <c r="D27" t="s">
        <v>5</v>
      </c>
      <c r="E27" t="s">
        <v>138</v>
      </c>
      <c r="F27">
        <v>8.8565159999999992</v>
      </c>
      <c r="G27">
        <v>8.0191820000000007</v>
      </c>
      <c r="H27">
        <f>Table1[[#This Row],[GF_2PERCENT_RUNUP]]+Table1[[#This Row],[GF_SWEL]]</f>
        <v>16.875698</v>
      </c>
    </row>
    <row r="28" spans="1:8">
      <c r="C28">
        <v>10280</v>
      </c>
      <c r="D28" t="s">
        <v>5</v>
      </c>
      <c r="E28" t="s">
        <v>138</v>
      </c>
      <c r="F28">
        <v>6.68</v>
      </c>
      <c r="G28">
        <v>7.9934519999999996</v>
      </c>
      <c r="H28">
        <f>Table1[[#This Row],[GF_2PERCENT_RUNUP]]+Table1[[#This Row],[GF_SWEL]]</f>
        <v>14.673451999999999</v>
      </c>
    </row>
    <row r="29" spans="1:8">
      <c r="C29">
        <v>10290</v>
      </c>
      <c r="E29" t="s">
        <v>138</v>
      </c>
      <c r="F29">
        <v>0</v>
      </c>
      <c r="G29">
        <v>7.8097000000000003</v>
      </c>
    </row>
    <row r="30" spans="1:8">
      <c r="A30">
        <v>11</v>
      </c>
      <c r="B30">
        <v>11</v>
      </c>
      <c r="C30">
        <v>10300</v>
      </c>
      <c r="E30" t="s">
        <v>138</v>
      </c>
      <c r="F30">
        <v>0</v>
      </c>
      <c r="G30">
        <v>7.7487380000000003</v>
      </c>
    </row>
    <row r="31" spans="1:8">
      <c r="A31">
        <v>12</v>
      </c>
      <c r="B31">
        <v>12</v>
      </c>
      <c r="C31">
        <v>10310</v>
      </c>
      <c r="E31" t="s">
        <v>138</v>
      </c>
      <c r="F31">
        <v>0</v>
      </c>
      <c r="G31">
        <v>7.6956850000000001</v>
      </c>
    </row>
    <row r="32" spans="1:8">
      <c r="C32">
        <v>10320</v>
      </c>
      <c r="E32" t="s">
        <v>138</v>
      </c>
      <c r="F32">
        <v>0</v>
      </c>
      <c r="G32">
        <v>7.6919639999999996</v>
      </c>
    </row>
    <row r="33" spans="1:8">
      <c r="C33">
        <v>10330</v>
      </c>
      <c r="E33" t="s">
        <v>138</v>
      </c>
      <c r="F33">
        <v>0</v>
      </c>
      <c r="G33">
        <v>7.6589660000000004</v>
      </c>
    </row>
    <row r="34" spans="1:8">
      <c r="A34">
        <v>13</v>
      </c>
      <c r="B34">
        <v>13</v>
      </c>
      <c r="C34">
        <v>10340</v>
      </c>
      <c r="E34" t="s">
        <v>138</v>
      </c>
      <c r="F34">
        <v>0</v>
      </c>
      <c r="G34">
        <v>7.7104759999999999</v>
      </c>
    </row>
    <row r="35" spans="1:8">
      <c r="C35">
        <v>10350</v>
      </c>
      <c r="E35" t="s">
        <v>138</v>
      </c>
      <c r="F35">
        <v>0</v>
      </c>
      <c r="G35">
        <v>7.7967560000000002</v>
      </c>
    </row>
    <row r="36" spans="1:8">
      <c r="C36">
        <v>10360</v>
      </c>
      <c r="E36" t="s">
        <v>138</v>
      </c>
      <c r="F36">
        <v>0</v>
      </c>
      <c r="G36">
        <v>7.8461509999999999</v>
      </c>
    </row>
    <row r="37" spans="1:8">
      <c r="A37">
        <v>14</v>
      </c>
      <c r="B37">
        <v>14</v>
      </c>
      <c r="C37">
        <v>10370</v>
      </c>
      <c r="E37" t="s">
        <v>138</v>
      </c>
      <c r="F37">
        <v>0</v>
      </c>
      <c r="G37">
        <v>7.8538649999999999</v>
      </c>
    </row>
    <row r="38" spans="1:8">
      <c r="C38">
        <v>10380</v>
      </c>
      <c r="D38" t="s">
        <v>5</v>
      </c>
      <c r="E38" t="s">
        <v>138</v>
      </c>
      <c r="F38">
        <v>4.0245759999999997</v>
      </c>
      <c r="G38">
        <v>7.8625100000000003</v>
      </c>
      <c r="H38">
        <f>Table1[[#This Row],[GF_2PERCENT_RUNUP]]+Table1[[#This Row],[GF_SWEL]]</f>
        <v>11.887086</v>
      </c>
    </row>
    <row r="39" spans="1:8">
      <c r="A39">
        <v>15</v>
      </c>
      <c r="B39">
        <v>15</v>
      </c>
      <c r="C39">
        <v>10390</v>
      </c>
      <c r="E39" t="s">
        <v>138</v>
      </c>
      <c r="F39">
        <v>0</v>
      </c>
      <c r="G39">
        <v>7.8602740000000004</v>
      </c>
    </row>
    <row r="40" spans="1:8">
      <c r="C40">
        <v>10400</v>
      </c>
      <c r="E40" t="s">
        <v>138</v>
      </c>
      <c r="F40">
        <v>0</v>
      </c>
      <c r="G40">
        <v>7.8546490000000002</v>
      </c>
    </row>
    <row r="41" spans="1:8">
      <c r="C41">
        <v>10410</v>
      </c>
      <c r="E41" t="s">
        <v>138</v>
      </c>
      <c r="F41">
        <v>0</v>
      </c>
      <c r="G41">
        <v>7.8326750000000001</v>
      </c>
    </row>
    <row r="42" spans="1:8">
      <c r="A42">
        <v>16</v>
      </c>
      <c r="B42">
        <v>16</v>
      </c>
      <c r="C42">
        <v>10420</v>
      </c>
      <c r="E42" t="s">
        <v>138</v>
      </c>
      <c r="F42">
        <v>0</v>
      </c>
      <c r="G42">
        <v>7.8203769999999997</v>
      </c>
    </row>
    <row r="43" spans="1:8">
      <c r="C43">
        <v>10430</v>
      </c>
      <c r="E43" t="s">
        <v>138</v>
      </c>
      <c r="F43">
        <v>0</v>
      </c>
      <c r="G43">
        <v>7.7952009999999996</v>
      </c>
    </row>
    <row r="44" spans="1:8">
      <c r="C44">
        <v>10440</v>
      </c>
      <c r="F44">
        <v>0</v>
      </c>
      <c r="G44">
        <v>7.7207819999999998</v>
      </c>
    </row>
    <row r="45" spans="1:8">
      <c r="C45">
        <v>10450</v>
      </c>
      <c r="F45">
        <v>0</v>
      </c>
      <c r="G45">
        <v>6.6732620000000002</v>
      </c>
    </row>
    <row r="46" spans="1:8">
      <c r="A46">
        <v>17</v>
      </c>
      <c r="B46">
        <v>17</v>
      </c>
      <c r="C46">
        <v>10460</v>
      </c>
      <c r="F46">
        <v>0</v>
      </c>
      <c r="G46">
        <v>6.6263050000000003</v>
      </c>
    </row>
    <row r="47" spans="1:8">
      <c r="C47">
        <v>10470</v>
      </c>
      <c r="E47" t="s">
        <v>138</v>
      </c>
      <c r="F47">
        <v>0</v>
      </c>
      <c r="G47">
        <v>6.758489</v>
      </c>
    </row>
    <row r="48" spans="1:8">
      <c r="A48">
        <v>18</v>
      </c>
      <c r="B48">
        <v>18</v>
      </c>
      <c r="C48">
        <v>10480</v>
      </c>
      <c r="F48">
        <v>0</v>
      </c>
      <c r="G48">
        <v>6.8880140000000001</v>
      </c>
    </row>
    <row r="49" spans="1:7">
      <c r="A49">
        <v>57</v>
      </c>
      <c r="B49">
        <v>57</v>
      </c>
      <c r="C49">
        <v>10486</v>
      </c>
      <c r="E49" t="s">
        <v>138</v>
      </c>
      <c r="F49">
        <v>0</v>
      </c>
      <c r="G49">
        <v>7.5957650000000001</v>
      </c>
    </row>
    <row r="50" spans="1:7">
      <c r="C50">
        <v>10490</v>
      </c>
      <c r="F50">
        <v>0</v>
      </c>
      <c r="G50">
        <v>7.1471679999999997</v>
      </c>
    </row>
    <row r="51" spans="1:7">
      <c r="C51">
        <v>10500</v>
      </c>
      <c r="F51">
        <v>0</v>
      </c>
      <c r="G51">
        <v>7.6908760000000003</v>
      </c>
    </row>
    <row r="52" spans="1:7">
      <c r="A52">
        <v>19</v>
      </c>
      <c r="B52">
        <v>19</v>
      </c>
      <c r="C52">
        <v>10510</v>
      </c>
      <c r="F52">
        <v>0</v>
      </c>
      <c r="G52">
        <v>7.6854060000000004</v>
      </c>
    </row>
    <row r="53" spans="1:7">
      <c r="C53">
        <v>10520</v>
      </c>
      <c r="F53">
        <v>0</v>
      </c>
      <c r="G53">
        <v>7.6721680000000001</v>
      </c>
    </row>
    <row r="54" spans="1:7">
      <c r="C54">
        <v>10530</v>
      </c>
      <c r="F54">
        <v>0</v>
      </c>
      <c r="G54">
        <v>7.6705769999999998</v>
      </c>
    </row>
    <row r="55" spans="1:7">
      <c r="C55">
        <v>10540</v>
      </c>
      <c r="E55" t="s">
        <v>138</v>
      </c>
      <c r="F55">
        <v>0</v>
      </c>
      <c r="G55">
        <v>7.548095</v>
      </c>
    </row>
    <row r="56" spans="1:7">
      <c r="A56">
        <v>20</v>
      </c>
      <c r="B56">
        <v>20</v>
      </c>
      <c r="C56">
        <v>10550</v>
      </c>
      <c r="F56">
        <v>0</v>
      </c>
      <c r="G56">
        <v>7.5375839999999998</v>
      </c>
    </row>
    <row r="57" spans="1:7">
      <c r="C57">
        <v>10560</v>
      </c>
      <c r="E57" t="s">
        <v>138</v>
      </c>
      <c r="F57">
        <v>0</v>
      </c>
      <c r="G57">
        <v>7.3083720000000003</v>
      </c>
    </row>
    <row r="58" spans="1:7">
      <c r="A58">
        <v>21</v>
      </c>
      <c r="B58">
        <v>21</v>
      </c>
      <c r="C58">
        <v>10570</v>
      </c>
      <c r="E58" t="s">
        <v>138</v>
      </c>
      <c r="F58">
        <v>0</v>
      </c>
      <c r="G58">
        <v>7.444496</v>
      </c>
    </row>
    <row r="59" spans="1:7">
      <c r="C59">
        <v>10580</v>
      </c>
      <c r="E59" t="s">
        <v>138</v>
      </c>
      <c r="F59">
        <v>0</v>
      </c>
      <c r="G59">
        <v>7.4287789999999996</v>
      </c>
    </row>
    <row r="60" spans="1:7">
      <c r="A60">
        <v>22</v>
      </c>
      <c r="B60">
        <v>22</v>
      </c>
      <c r="C60">
        <v>10590</v>
      </c>
      <c r="E60" t="s">
        <v>138</v>
      </c>
      <c r="F60">
        <v>0</v>
      </c>
      <c r="G60">
        <v>7.472855</v>
      </c>
    </row>
    <row r="61" spans="1:7">
      <c r="C61">
        <v>10600</v>
      </c>
      <c r="F61">
        <v>0</v>
      </c>
      <c r="G61">
        <v>7.5777150000000004</v>
      </c>
    </row>
    <row r="62" spans="1:7">
      <c r="C62">
        <v>10610</v>
      </c>
      <c r="F62">
        <v>0</v>
      </c>
      <c r="G62">
        <v>7.7268679999999996</v>
      </c>
    </row>
    <row r="63" spans="1:7">
      <c r="A63">
        <v>23</v>
      </c>
      <c r="B63">
        <v>23</v>
      </c>
      <c r="C63">
        <v>10620</v>
      </c>
      <c r="E63" t="s">
        <v>138</v>
      </c>
      <c r="F63">
        <v>0</v>
      </c>
      <c r="G63">
        <v>7.7832939999999997</v>
      </c>
    </row>
    <row r="64" spans="1:7">
      <c r="C64">
        <v>10640</v>
      </c>
      <c r="F64">
        <v>0</v>
      </c>
      <c r="G64">
        <v>7.9514430000000003</v>
      </c>
    </row>
    <row r="65" spans="1:8">
      <c r="C65">
        <v>10650</v>
      </c>
      <c r="E65" t="s">
        <v>138</v>
      </c>
      <c r="F65">
        <v>0</v>
      </c>
      <c r="G65">
        <v>7.9969089999999996</v>
      </c>
    </row>
    <row r="66" spans="1:8">
      <c r="A66">
        <v>24</v>
      </c>
      <c r="B66">
        <v>24</v>
      </c>
      <c r="C66">
        <v>10660</v>
      </c>
      <c r="F66">
        <v>0</v>
      </c>
      <c r="G66">
        <v>8.0167330000000003</v>
      </c>
    </row>
    <row r="67" spans="1:8">
      <c r="C67">
        <v>10670</v>
      </c>
      <c r="E67" t="s">
        <v>138</v>
      </c>
      <c r="F67">
        <v>0</v>
      </c>
      <c r="G67">
        <v>8.0161370000000005</v>
      </c>
    </row>
    <row r="68" spans="1:8">
      <c r="C68">
        <v>10680</v>
      </c>
      <c r="E68" t="s">
        <v>138</v>
      </c>
      <c r="F68">
        <v>0</v>
      </c>
      <c r="G68">
        <v>8.0100490000000004</v>
      </c>
    </row>
    <row r="69" spans="1:8">
      <c r="A69">
        <v>25</v>
      </c>
      <c r="B69">
        <v>25</v>
      </c>
      <c r="C69">
        <v>10690</v>
      </c>
      <c r="E69" t="s">
        <v>138</v>
      </c>
      <c r="F69">
        <v>0</v>
      </c>
      <c r="G69">
        <v>7.9890270000000001</v>
      </c>
    </row>
    <row r="70" spans="1:8">
      <c r="A70">
        <v>26</v>
      </c>
      <c r="B70">
        <v>26</v>
      </c>
      <c r="C70">
        <v>10700</v>
      </c>
      <c r="E70" t="s">
        <v>138</v>
      </c>
      <c r="F70">
        <v>0</v>
      </c>
      <c r="G70">
        <v>7.9444249999999998</v>
      </c>
    </row>
    <row r="71" spans="1:8">
      <c r="C71">
        <v>10710</v>
      </c>
      <c r="E71" t="s">
        <v>138</v>
      </c>
      <c r="F71">
        <v>0</v>
      </c>
      <c r="G71">
        <v>7.9228589999999999</v>
      </c>
    </row>
    <row r="72" spans="1:8">
      <c r="A72">
        <v>27</v>
      </c>
      <c r="B72">
        <v>27</v>
      </c>
      <c r="C72">
        <v>10720</v>
      </c>
      <c r="E72" t="s">
        <v>138</v>
      </c>
      <c r="F72">
        <v>0</v>
      </c>
      <c r="G72">
        <v>7.9103940000000001</v>
      </c>
    </row>
    <row r="73" spans="1:8">
      <c r="C73">
        <v>10730</v>
      </c>
      <c r="D73" t="s">
        <v>77</v>
      </c>
      <c r="E73" t="s">
        <v>138</v>
      </c>
      <c r="F73">
        <v>21.366866999999999</v>
      </c>
      <c r="G73">
        <v>7.8696419999999998</v>
      </c>
      <c r="H73">
        <f>Table1[[#This Row],[GF_2PERCENT_RUNUP]]+Table1[[#This Row],[GF_SWEL]]</f>
        <v>29.236508999999998</v>
      </c>
    </row>
    <row r="74" spans="1:8">
      <c r="C74">
        <v>10740</v>
      </c>
      <c r="D74" t="s">
        <v>77</v>
      </c>
      <c r="E74" t="s">
        <v>138</v>
      </c>
      <c r="F74">
        <v>20.770371999999998</v>
      </c>
      <c r="G74">
        <v>7.8526860000000003</v>
      </c>
      <c r="H74">
        <f>Table1[[#This Row],[GF_2PERCENT_RUNUP]]+Table1[[#This Row],[GF_SWEL]]</f>
        <v>28.623058</v>
      </c>
    </row>
    <row r="75" spans="1:8">
      <c r="A75">
        <v>28</v>
      </c>
      <c r="B75">
        <v>28</v>
      </c>
      <c r="C75">
        <v>10750</v>
      </c>
      <c r="F75">
        <v>0</v>
      </c>
      <c r="G75">
        <v>7.8600919999999999</v>
      </c>
    </row>
    <row r="76" spans="1:8">
      <c r="C76">
        <v>10760</v>
      </c>
      <c r="F76">
        <v>0</v>
      </c>
      <c r="G76">
        <v>7.8637350000000001</v>
      </c>
    </row>
    <row r="77" spans="1:8">
      <c r="C77">
        <v>10770</v>
      </c>
      <c r="F77">
        <v>0</v>
      </c>
      <c r="G77">
        <v>7.8807080000000003</v>
      </c>
    </row>
    <row r="78" spans="1:8">
      <c r="A78">
        <v>29</v>
      </c>
      <c r="B78">
        <v>29</v>
      </c>
      <c r="C78">
        <v>10780</v>
      </c>
      <c r="E78" t="s">
        <v>138</v>
      </c>
      <c r="F78">
        <v>0</v>
      </c>
      <c r="G78">
        <v>7.8693970000000002</v>
      </c>
    </row>
    <row r="79" spans="1:8">
      <c r="C79">
        <v>10790</v>
      </c>
      <c r="E79" t="s">
        <v>138</v>
      </c>
      <c r="F79">
        <v>0</v>
      </c>
      <c r="G79">
        <v>7.8659939999999997</v>
      </c>
    </row>
    <row r="80" spans="1:8">
      <c r="C80">
        <v>10800</v>
      </c>
      <c r="E80" t="s">
        <v>138</v>
      </c>
      <c r="F80">
        <v>0</v>
      </c>
      <c r="G80">
        <v>7.8505399999999996</v>
      </c>
    </row>
    <row r="81" spans="1:8">
      <c r="A81">
        <v>30</v>
      </c>
      <c r="B81">
        <v>30</v>
      </c>
      <c r="C81">
        <v>10810</v>
      </c>
      <c r="E81" t="s">
        <v>138</v>
      </c>
      <c r="F81">
        <v>0</v>
      </c>
      <c r="G81">
        <v>7.8319169999999998</v>
      </c>
    </row>
    <row r="82" spans="1:8">
      <c r="C82">
        <v>10820</v>
      </c>
      <c r="E82" t="s">
        <v>138</v>
      </c>
      <c r="F82">
        <v>0</v>
      </c>
      <c r="G82">
        <v>7.8254900000000003</v>
      </c>
    </row>
    <row r="83" spans="1:8">
      <c r="C83">
        <v>10830</v>
      </c>
      <c r="E83" t="s">
        <v>138</v>
      </c>
      <c r="F83">
        <v>0</v>
      </c>
      <c r="G83">
        <v>7.8149899999999999</v>
      </c>
    </row>
    <row r="84" spans="1:8">
      <c r="A84">
        <v>31</v>
      </c>
      <c r="B84">
        <v>31</v>
      </c>
      <c r="C84">
        <v>10840</v>
      </c>
      <c r="E84" t="s">
        <v>138</v>
      </c>
      <c r="F84">
        <v>0</v>
      </c>
      <c r="G84">
        <v>7.7918079999999996</v>
      </c>
    </row>
    <row r="85" spans="1:8">
      <c r="C85">
        <v>10850</v>
      </c>
      <c r="E85" t="s">
        <v>138</v>
      </c>
      <c r="F85">
        <v>0</v>
      </c>
      <c r="G85">
        <v>7.778308</v>
      </c>
    </row>
    <row r="86" spans="1:8">
      <c r="C86">
        <v>10860</v>
      </c>
      <c r="E86" t="s">
        <v>138</v>
      </c>
      <c r="F86">
        <v>0</v>
      </c>
      <c r="G86">
        <v>7.7795310000000004</v>
      </c>
    </row>
    <row r="87" spans="1:8">
      <c r="A87">
        <v>32</v>
      </c>
      <c r="B87">
        <v>32</v>
      </c>
      <c r="C87">
        <v>10870</v>
      </c>
      <c r="E87" t="s">
        <v>138</v>
      </c>
      <c r="F87">
        <v>0</v>
      </c>
      <c r="G87">
        <v>7.7581150000000001</v>
      </c>
    </row>
    <row r="88" spans="1:8">
      <c r="C88">
        <v>10880</v>
      </c>
      <c r="E88" t="s">
        <v>138</v>
      </c>
      <c r="F88">
        <v>0</v>
      </c>
      <c r="G88">
        <v>7.7438739999999999</v>
      </c>
    </row>
    <row r="89" spans="1:8">
      <c r="C89">
        <v>10890</v>
      </c>
      <c r="E89" t="s">
        <v>138</v>
      </c>
      <c r="F89">
        <v>0</v>
      </c>
      <c r="G89">
        <v>7.73461</v>
      </c>
    </row>
    <row r="90" spans="1:8">
      <c r="C90">
        <v>10900</v>
      </c>
      <c r="E90" t="s">
        <v>138</v>
      </c>
      <c r="F90">
        <v>0</v>
      </c>
      <c r="G90">
        <v>7.7117209999999998</v>
      </c>
    </row>
    <row r="91" spans="1:8">
      <c r="A91">
        <v>33</v>
      </c>
      <c r="B91">
        <v>33</v>
      </c>
      <c r="C91">
        <v>10910</v>
      </c>
      <c r="E91" t="s">
        <v>138</v>
      </c>
      <c r="F91">
        <v>0</v>
      </c>
      <c r="G91">
        <v>7.7112639999999999</v>
      </c>
    </row>
    <row r="92" spans="1:8">
      <c r="C92">
        <v>10920</v>
      </c>
      <c r="E92" t="s">
        <v>138</v>
      </c>
      <c r="F92">
        <v>0</v>
      </c>
      <c r="G92">
        <v>7.7229210000000004</v>
      </c>
    </row>
    <row r="93" spans="1:8">
      <c r="C93">
        <v>10930</v>
      </c>
      <c r="D93" t="s">
        <v>139</v>
      </c>
      <c r="E93" t="s">
        <v>138</v>
      </c>
      <c r="F93">
        <v>2.8</v>
      </c>
      <c r="G93">
        <v>8.1999999999999993</v>
      </c>
      <c r="H93">
        <f>Table1[[#This Row],[GF_2PERCENT_RUNUP]]+Table1[[#This Row],[GF_SWEL]]</f>
        <v>11</v>
      </c>
    </row>
    <row r="94" spans="1:8">
      <c r="A94">
        <v>34</v>
      </c>
      <c r="B94">
        <v>34</v>
      </c>
      <c r="C94">
        <v>10940</v>
      </c>
      <c r="D94" t="s">
        <v>139</v>
      </c>
      <c r="E94" t="s">
        <v>138</v>
      </c>
      <c r="F94">
        <v>4.3499999999999996</v>
      </c>
      <c r="G94">
        <v>8.1999999999999993</v>
      </c>
      <c r="H94">
        <f>Table1[[#This Row],[GF_2PERCENT_RUNUP]]+Table1[[#This Row],[GF_SWEL]]</f>
        <v>12.549999999999999</v>
      </c>
    </row>
    <row r="95" spans="1:8">
      <c r="C95">
        <v>10950</v>
      </c>
      <c r="D95" t="s">
        <v>139</v>
      </c>
      <c r="E95" t="s">
        <v>138</v>
      </c>
      <c r="F95">
        <v>6.2</v>
      </c>
      <c r="G95">
        <v>8.1</v>
      </c>
      <c r="H95">
        <f>Table1[[#This Row],[GF_2PERCENT_RUNUP]]+Table1[[#This Row],[GF_SWEL]]</f>
        <v>14.3</v>
      </c>
    </row>
    <row r="96" spans="1:8">
      <c r="C96">
        <v>10956</v>
      </c>
      <c r="F96">
        <v>0</v>
      </c>
      <c r="G96">
        <v>8.0639149999999997</v>
      </c>
    </row>
    <row r="97" spans="1:8">
      <c r="C97">
        <v>10960</v>
      </c>
      <c r="D97" t="s">
        <v>139</v>
      </c>
      <c r="E97" t="s">
        <v>138</v>
      </c>
      <c r="F97">
        <v>31.8</v>
      </c>
      <c r="G97">
        <v>8.1</v>
      </c>
      <c r="H97">
        <f>Table1[[#This Row],[GF_2PERCENT_RUNUP]]+Table1[[#This Row],[GF_SWEL]]</f>
        <v>39.9</v>
      </c>
    </row>
    <row r="98" spans="1:8">
      <c r="A98">
        <v>35</v>
      </c>
      <c r="B98">
        <v>35</v>
      </c>
      <c r="C98">
        <v>10970</v>
      </c>
      <c r="D98" t="s">
        <v>5</v>
      </c>
      <c r="E98" t="s">
        <v>138</v>
      </c>
      <c r="F98">
        <v>6.9</v>
      </c>
      <c r="G98">
        <v>7.6740139999999997</v>
      </c>
      <c r="H98">
        <f>Table1[[#This Row],[GF_2PERCENT_RUNUP]]+Table1[[#This Row],[GF_SWEL]]</f>
        <v>14.574014</v>
      </c>
    </row>
    <row r="99" spans="1:8">
      <c r="C99">
        <v>10980</v>
      </c>
      <c r="D99" t="s">
        <v>5</v>
      </c>
      <c r="E99" t="s">
        <v>138</v>
      </c>
      <c r="F99">
        <v>4.7405330000000001</v>
      </c>
      <c r="G99">
        <v>7.6643670000000004</v>
      </c>
      <c r="H99">
        <f>Table1[[#This Row],[GF_2PERCENT_RUNUP]]+Table1[[#This Row],[GF_SWEL]]</f>
        <v>12.404900000000001</v>
      </c>
    </row>
    <row r="100" spans="1:8">
      <c r="C100">
        <v>10990</v>
      </c>
      <c r="D100" t="s">
        <v>139</v>
      </c>
      <c r="E100" t="s">
        <v>138</v>
      </c>
      <c r="F100">
        <v>7.75</v>
      </c>
      <c r="G100">
        <v>8</v>
      </c>
      <c r="H100">
        <f>Table1[[#This Row],[GF_2PERCENT_RUNUP]]+Table1[[#This Row],[GF_SWEL]]</f>
        <v>15.75</v>
      </c>
    </row>
    <row r="101" spans="1:8">
      <c r="A101">
        <v>36</v>
      </c>
      <c r="B101">
        <v>36</v>
      </c>
      <c r="C101">
        <v>11000</v>
      </c>
      <c r="D101" t="s">
        <v>139</v>
      </c>
      <c r="E101" t="s">
        <v>138</v>
      </c>
      <c r="F101">
        <v>5.76</v>
      </c>
      <c r="G101">
        <v>7.9</v>
      </c>
      <c r="H101">
        <f>Table1[[#This Row],[GF_2PERCENT_RUNUP]]+Table1[[#This Row],[GF_SWEL]]</f>
        <v>13.66</v>
      </c>
    </row>
    <row r="102" spans="1:8">
      <c r="C102">
        <v>11010</v>
      </c>
      <c r="D102" t="s">
        <v>77</v>
      </c>
      <c r="E102" t="s">
        <v>138</v>
      </c>
      <c r="F102">
        <v>10.833539999999999</v>
      </c>
      <c r="G102">
        <v>7.6346179999999997</v>
      </c>
      <c r="H102">
        <f>Table1[[#This Row],[GF_2PERCENT_RUNUP]]+Table1[[#This Row],[GF_SWEL]]</f>
        <v>18.468157999999999</v>
      </c>
    </row>
    <row r="103" spans="1:8">
      <c r="C103">
        <v>11020</v>
      </c>
      <c r="D103" t="s">
        <v>5</v>
      </c>
      <c r="E103" t="s">
        <v>138</v>
      </c>
      <c r="F103">
        <v>3.6454469999999999</v>
      </c>
      <c r="G103">
        <v>7.5944500000000001</v>
      </c>
      <c r="H103">
        <f>Table1[[#This Row],[GF_2PERCENT_RUNUP]]+Table1[[#This Row],[GF_SWEL]]</f>
        <v>11.239896999999999</v>
      </c>
    </row>
    <row r="104" spans="1:8">
      <c r="A104">
        <v>37</v>
      </c>
      <c r="B104">
        <v>37</v>
      </c>
      <c r="C104">
        <v>11030</v>
      </c>
      <c r="D104" t="s">
        <v>5</v>
      </c>
      <c r="E104" t="s">
        <v>138</v>
      </c>
      <c r="F104">
        <v>8.9700000000000006</v>
      </c>
      <c r="G104">
        <v>7.6197340000000002</v>
      </c>
      <c r="H104">
        <f>Table1[[#This Row],[GF_2PERCENT_RUNUP]]+Table1[[#This Row],[GF_SWEL]]</f>
        <v>16.589734</v>
      </c>
    </row>
    <row r="105" spans="1:8">
      <c r="C105">
        <v>11040</v>
      </c>
      <c r="D105" t="s">
        <v>5</v>
      </c>
      <c r="E105" t="s">
        <v>138</v>
      </c>
      <c r="F105">
        <v>8.7015700000000002</v>
      </c>
      <c r="G105">
        <v>7.6315559999999998</v>
      </c>
      <c r="H105">
        <f>Table1[[#This Row],[GF_2PERCENT_RUNUP]]+Table1[[#This Row],[GF_SWEL]]</f>
        <v>16.333126</v>
      </c>
    </row>
    <row r="106" spans="1:8">
      <c r="C106">
        <v>11050</v>
      </c>
      <c r="D106" t="s">
        <v>77</v>
      </c>
      <c r="E106" t="s">
        <v>138</v>
      </c>
      <c r="F106">
        <v>10.873873</v>
      </c>
      <c r="G106">
        <v>7.6298440000000003</v>
      </c>
      <c r="H106">
        <f>Table1[[#This Row],[GF_2PERCENT_RUNUP]]+Table1[[#This Row],[GF_SWEL]]</f>
        <v>18.503717000000002</v>
      </c>
    </row>
    <row r="107" spans="1:8">
      <c r="C107">
        <v>11060</v>
      </c>
      <c r="D107" t="s">
        <v>77</v>
      </c>
      <c r="E107" t="s">
        <v>138</v>
      </c>
      <c r="F107">
        <v>11.874838</v>
      </c>
      <c r="G107">
        <v>7.6192770000000003</v>
      </c>
      <c r="H107">
        <f>Table1[[#This Row],[GF_2PERCENT_RUNUP]]+Table1[[#This Row],[GF_SWEL]]</f>
        <v>19.494115000000001</v>
      </c>
    </row>
    <row r="108" spans="1:8">
      <c r="A108">
        <v>38</v>
      </c>
      <c r="B108">
        <v>38</v>
      </c>
      <c r="C108">
        <v>11070</v>
      </c>
      <c r="D108" t="s">
        <v>5</v>
      </c>
      <c r="E108" t="s">
        <v>138</v>
      </c>
      <c r="F108">
        <v>11.26</v>
      </c>
      <c r="G108">
        <v>7.6159819999999998</v>
      </c>
      <c r="H108">
        <f>Table1[[#This Row],[GF_2PERCENT_RUNUP]]+Table1[[#This Row],[GF_SWEL]]</f>
        <v>18.875982</v>
      </c>
    </row>
    <row r="109" spans="1:8">
      <c r="C109">
        <v>11080</v>
      </c>
      <c r="D109" t="s">
        <v>5</v>
      </c>
      <c r="E109" t="s">
        <v>138</v>
      </c>
      <c r="F109">
        <v>16.774584000000001</v>
      </c>
      <c r="G109">
        <v>7.6354509999999998</v>
      </c>
      <c r="H109">
        <f>Table1[[#This Row],[GF_2PERCENT_RUNUP]]+Table1[[#This Row],[GF_SWEL]]</f>
        <v>24.410035000000001</v>
      </c>
    </row>
    <row r="110" spans="1:8">
      <c r="C110">
        <v>11090</v>
      </c>
      <c r="D110" t="s">
        <v>5</v>
      </c>
      <c r="E110" t="s">
        <v>138</v>
      </c>
      <c r="F110">
        <v>10.912592</v>
      </c>
      <c r="G110">
        <v>7.6414289999999996</v>
      </c>
      <c r="H110">
        <f>Table1[[#This Row],[GF_2PERCENT_RUNUP]]+Table1[[#This Row],[GF_SWEL]]</f>
        <v>18.554020999999999</v>
      </c>
    </row>
    <row r="111" spans="1:8">
      <c r="A111">
        <v>39</v>
      </c>
      <c r="B111">
        <v>39</v>
      </c>
      <c r="C111">
        <v>11100</v>
      </c>
      <c r="D111" t="s">
        <v>77</v>
      </c>
      <c r="E111" t="s">
        <v>138</v>
      </c>
      <c r="F111">
        <v>14.171566</v>
      </c>
      <c r="G111">
        <v>7.6449680000000004</v>
      </c>
      <c r="H111">
        <f>Table1[[#This Row],[GF_2PERCENT_RUNUP]]+Table1[[#This Row],[GF_SWEL]]</f>
        <v>21.816534000000001</v>
      </c>
    </row>
    <row r="112" spans="1:8">
      <c r="C112">
        <v>11110</v>
      </c>
      <c r="D112" t="s">
        <v>5</v>
      </c>
      <c r="E112" t="s">
        <v>138</v>
      </c>
      <c r="F112">
        <v>13.144204999999999</v>
      </c>
      <c r="G112">
        <v>7.6458009999999996</v>
      </c>
      <c r="H112">
        <f>Table1[[#This Row],[GF_2PERCENT_RUNUP]]+Table1[[#This Row],[GF_SWEL]]</f>
        <v>20.790005999999998</v>
      </c>
    </row>
    <row r="113" spans="1:8">
      <c r="C113">
        <v>11120</v>
      </c>
      <c r="D113" t="s">
        <v>5</v>
      </c>
      <c r="E113" t="s">
        <v>138</v>
      </c>
      <c r="F113">
        <v>14.766804</v>
      </c>
      <c r="G113">
        <v>7.6372549999999997</v>
      </c>
      <c r="H113">
        <f>Table1[[#This Row],[GF_2PERCENT_RUNUP]]+Table1[[#This Row],[GF_SWEL]]</f>
        <v>22.404059</v>
      </c>
    </row>
    <row r="114" spans="1:8">
      <c r="A114">
        <v>40</v>
      </c>
      <c r="B114">
        <v>40</v>
      </c>
      <c r="C114">
        <v>11130</v>
      </c>
      <c r="D114" t="s">
        <v>5</v>
      </c>
      <c r="E114" t="s">
        <v>138</v>
      </c>
      <c r="F114">
        <v>10.45</v>
      </c>
      <c r="G114">
        <v>7.6473959999999996</v>
      </c>
      <c r="H114">
        <f>Table1[[#This Row],[GF_2PERCENT_RUNUP]]+Table1[[#This Row],[GF_SWEL]]</f>
        <v>18.097396</v>
      </c>
    </row>
    <row r="115" spans="1:8">
      <c r="C115">
        <v>11140</v>
      </c>
      <c r="D115" t="s">
        <v>77</v>
      </c>
      <c r="E115" t="s">
        <v>138</v>
      </c>
      <c r="F115">
        <v>11.652074000000001</v>
      </c>
      <c r="G115">
        <v>7.6427250000000004</v>
      </c>
      <c r="H115">
        <f>Table1[[#This Row],[GF_2PERCENT_RUNUP]]+Table1[[#This Row],[GF_SWEL]]</f>
        <v>19.294799000000001</v>
      </c>
    </row>
    <row r="116" spans="1:8">
      <c r="C116">
        <v>11150</v>
      </c>
      <c r="D116" t="s">
        <v>5</v>
      </c>
      <c r="E116" t="s">
        <v>138</v>
      </c>
      <c r="F116">
        <v>12.026541999999999</v>
      </c>
      <c r="G116">
        <v>7.630592</v>
      </c>
      <c r="H116">
        <f>Table1[[#This Row],[GF_2PERCENT_RUNUP]]+Table1[[#This Row],[GF_SWEL]]</f>
        <v>19.657133999999999</v>
      </c>
    </row>
    <row r="117" spans="1:8">
      <c r="A117">
        <v>41</v>
      </c>
      <c r="B117">
        <v>41</v>
      </c>
      <c r="C117">
        <v>11160</v>
      </c>
      <c r="D117" t="s">
        <v>5</v>
      </c>
      <c r="E117" t="s">
        <v>138</v>
      </c>
      <c r="F117">
        <v>12.8</v>
      </c>
      <c r="G117">
        <v>7.6314270000000004</v>
      </c>
      <c r="H117">
        <f>Table1[[#This Row],[GF_2PERCENT_RUNUP]]+Table1[[#This Row],[GF_SWEL]]</f>
        <v>20.431426999999999</v>
      </c>
    </row>
    <row r="118" spans="1:8">
      <c r="C118">
        <v>11170</v>
      </c>
      <c r="E118" t="s">
        <v>138</v>
      </c>
      <c r="F118">
        <v>0</v>
      </c>
      <c r="G118">
        <v>7.6106449999999999</v>
      </c>
    </row>
    <row r="119" spans="1:8">
      <c r="A119">
        <v>42</v>
      </c>
      <c r="B119">
        <v>42</v>
      </c>
      <c r="C119">
        <v>11180</v>
      </c>
      <c r="D119" t="s">
        <v>139</v>
      </c>
      <c r="E119" t="s">
        <v>138</v>
      </c>
      <c r="F119">
        <v>6.21</v>
      </c>
      <c r="G119">
        <v>8</v>
      </c>
      <c r="H119">
        <f>Table1[[#This Row],[GF_2PERCENT_RUNUP]]+Table1[[#This Row],[GF_SWEL]]</f>
        <v>14.21</v>
      </c>
    </row>
    <row r="120" spans="1:8">
      <c r="C120">
        <v>11190</v>
      </c>
      <c r="D120" t="s">
        <v>139</v>
      </c>
      <c r="E120" t="s">
        <v>138</v>
      </c>
      <c r="F120">
        <v>8.3800000000000008</v>
      </c>
      <c r="G120">
        <v>8</v>
      </c>
      <c r="H120">
        <f>Table1[[#This Row],[GF_2PERCENT_RUNUP]]+Table1[[#This Row],[GF_SWEL]]</f>
        <v>16.380000000000003</v>
      </c>
    </row>
    <row r="121" spans="1:8">
      <c r="C121">
        <v>11200</v>
      </c>
      <c r="D121" t="s">
        <v>5</v>
      </c>
      <c r="E121" t="s">
        <v>138</v>
      </c>
      <c r="F121">
        <v>5.62</v>
      </c>
      <c r="G121">
        <v>7.5659919999999996</v>
      </c>
      <c r="H121">
        <f>Table1[[#This Row],[GF_2PERCENT_RUNUP]]+Table1[[#This Row],[GF_SWEL]]</f>
        <v>13.185991999999999</v>
      </c>
    </row>
    <row r="122" spans="1:8">
      <c r="A122">
        <v>43</v>
      </c>
      <c r="B122">
        <v>43</v>
      </c>
      <c r="C122">
        <v>11210</v>
      </c>
      <c r="E122" t="s">
        <v>138</v>
      </c>
      <c r="F122">
        <v>0</v>
      </c>
      <c r="G122">
        <v>7.5612149999999998</v>
      </c>
    </row>
    <row r="123" spans="1:8">
      <c r="C123">
        <v>11220</v>
      </c>
      <c r="D123" t="s">
        <v>139</v>
      </c>
      <c r="E123" t="s">
        <v>138</v>
      </c>
      <c r="F123">
        <v>0.51</v>
      </c>
      <c r="G123">
        <v>8</v>
      </c>
      <c r="H123">
        <f>Table1[[#This Row],[GF_2PERCENT_RUNUP]]+Table1[[#This Row],[GF_SWEL]]</f>
        <v>8.51</v>
      </c>
    </row>
    <row r="124" spans="1:8">
      <c r="C124">
        <v>11230</v>
      </c>
      <c r="E124" t="s">
        <v>138</v>
      </c>
      <c r="F124">
        <v>0</v>
      </c>
      <c r="G124">
        <v>7.5353279999999998</v>
      </c>
    </row>
    <row r="125" spans="1:8">
      <c r="A125">
        <v>44</v>
      </c>
      <c r="B125">
        <v>44</v>
      </c>
      <c r="C125">
        <v>11240</v>
      </c>
      <c r="E125" t="s">
        <v>138</v>
      </c>
      <c r="F125">
        <v>0</v>
      </c>
      <c r="G125">
        <v>7.5055139999999998</v>
      </c>
    </row>
    <row r="126" spans="1:8">
      <c r="C126">
        <v>11250</v>
      </c>
      <c r="E126" t="s">
        <v>138</v>
      </c>
      <c r="F126">
        <v>0</v>
      </c>
      <c r="G126">
        <v>7.5116649999999998</v>
      </c>
    </row>
    <row r="127" spans="1:8">
      <c r="A127">
        <v>45</v>
      </c>
      <c r="B127">
        <v>45</v>
      </c>
      <c r="C127">
        <v>11260</v>
      </c>
      <c r="E127" t="s">
        <v>138</v>
      </c>
      <c r="F127">
        <v>0</v>
      </c>
      <c r="G127">
        <v>7.5003390000000003</v>
      </c>
    </row>
    <row r="128" spans="1:8">
      <c r="C128">
        <v>11270</v>
      </c>
      <c r="F128">
        <v>0</v>
      </c>
      <c r="G128">
        <v>7.3597650000000003</v>
      </c>
    </row>
    <row r="129" spans="1:8">
      <c r="A129">
        <v>46</v>
      </c>
      <c r="B129">
        <v>46</v>
      </c>
      <c r="C129">
        <v>11280</v>
      </c>
      <c r="E129" t="s">
        <v>138</v>
      </c>
      <c r="F129">
        <v>0</v>
      </c>
      <c r="G129">
        <v>7.4601860000000002</v>
      </c>
    </row>
    <row r="130" spans="1:8">
      <c r="C130">
        <v>11290</v>
      </c>
      <c r="D130" t="s">
        <v>139</v>
      </c>
      <c r="E130" t="s">
        <v>138</v>
      </c>
      <c r="F130">
        <v>3.47</v>
      </c>
      <c r="G130">
        <v>8</v>
      </c>
      <c r="H130">
        <f>Table1[[#This Row],[GF_2PERCENT_RUNUP]]+Table1[[#This Row],[GF_SWEL]]</f>
        <v>11.47</v>
      </c>
    </row>
    <row r="131" spans="1:8">
      <c r="A131">
        <v>47</v>
      </c>
      <c r="B131">
        <v>47</v>
      </c>
      <c r="C131">
        <v>11300</v>
      </c>
      <c r="E131" t="s">
        <v>138</v>
      </c>
      <c r="F131">
        <v>0</v>
      </c>
      <c r="G131">
        <v>7.5300890000000003</v>
      </c>
    </row>
    <row r="132" spans="1:8">
      <c r="C132">
        <v>11310</v>
      </c>
      <c r="D132" t="s">
        <v>139</v>
      </c>
      <c r="E132" t="s">
        <v>138</v>
      </c>
      <c r="F132">
        <v>3.95</v>
      </c>
      <c r="G132">
        <v>8</v>
      </c>
      <c r="H132">
        <f>Table1[[#This Row],[GF_2PERCENT_RUNUP]]+Table1[[#This Row],[GF_SWEL]]</f>
        <v>11.95</v>
      </c>
    </row>
    <row r="133" spans="1:8">
      <c r="A133">
        <v>48</v>
      </c>
      <c r="B133">
        <v>48</v>
      </c>
      <c r="C133">
        <v>11320</v>
      </c>
      <c r="D133" t="s">
        <v>139</v>
      </c>
      <c r="E133" t="s">
        <v>138</v>
      </c>
      <c r="F133">
        <v>3.87</v>
      </c>
      <c r="G133">
        <v>8</v>
      </c>
      <c r="H133">
        <f>Table1[[#This Row],[GF_2PERCENT_RUNUP]]+Table1[[#This Row],[GF_SWEL]]</f>
        <v>11.870000000000001</v>
      </c>
    </row>
    <row r="134" spans="1:8">
      <c r="C134">
        <v>11330</v>
      </c>
      <c r="D134" t="s">
        <v>139</v>
      </c>
      <c r="E134" t="s">
        <v>138</v>
      </c>
      <c r="F134">
        <v>3.93</v>
      </c>
      <c r="G134">
        <v>7.8</v>
      </c>
      <c r="H134">
        <f>Table1[[#This Row],[GF_2PERCENT_RUNUP]]+Table1[[#This Row],[GF_SWEL]]</f>
        <v>11.73</v>
      </c>
    </row>
    <row r="135" spans="1:8">
      <c r="C135">
        <v>11340</v>
      </c>
      <c r="D135" t="s">
        <v>139</v>
      </c>
      <c r="E135" t="s">
        <v>138</v>
      </c>
      <c r="F135">
        <v>6.05</v>
      </c>
      <c r="G135">
        <v>7.9</v>
      </c>
      <c r="H135">
        <f>Table1[[#This Row],[GF_2PERCENT_RUNUP]]+Table1[[#This Row],[GF_SWEL]]</f>
        <v>13.95</v>
      </c>
    </row>
    <row r="136" spans="1:8">
      <c r="A136">
        <v>49</v>
      </c>
      <c r="B136">
        <v>49</v>
      </c>
      <c r="C136">
        <v>11350</v>
      </c>
      <c r="D136" t="s">
        <v>139</v>
      </c>
      <c r="E136" t="s">
        <v>138</v>
      </c>
      <c r="F136">
        <v>4.29</v>
      </c>
      <c r="G136">
        <v>7.8</v>
      </c>
      <c r="H136">
        <f>Table1[[#This Row],[GF_2PERCENT_RUNUP]]+Table1[[#This Row],[GF_SWEL]]</f>
        <v>12.09</v>
      </c>
    </row>
    <row r="137" spans="1:8">
      <c r="C137">
        <v>11360</v>
      </c>
      <c r="E137" t="s">
        <v>138</v>
      </c>
      <c r="F137">
        <v>0</v>
      </c>
      <c r="G137">
        <v>7.489751</v>
      </c>
    </row>
    <row r="138" spans="1:8">
      <c r="A138">
        <v>50</v>
      </c>
      <c r="B138">
        <v>50</v>
      </c>
      <c r="C138">
        <v>11370</v>
      </c>
      <c r="E138" t="s">
        <v>138</v>
      </c>
      <c r="F138">
        <v>0</v>
      </c>
      <c r="G138">
        <v>7.4839599999999997</v>
      </c>
    </row>
    <row r="139" spans="1:8">
      <c r="C139">
        <v>11380</v>
      </c>
      <c r="E139" t="s">
        <v>138</v>
      </c>
      <c r="F139">
        <v>0</v>
      </c>
      <c r="G139">
        <v>7.4926719999999998</v>
      </c>
    </row>
    <row r="140" spans="1:8">
      <c r="C140">
        <v>11390</v>
      </c>
      <c r="D140" t="s">
        <v>139</v>
      </c>
      <c r="E140" t="s">
        <v>138</v>
      </c>
      <c r="F140">
        <v>8.75</v>
      </c>
      <c r="G140">
        <v>8</v>
      </c>
      <c r="H140">
        <f>Table1[[#This Row],[GF_2PERCENT_RUNUP]]+Table1[[#This Row],[GF_SWEL]]</f>
        <v>16.75</v>
      </c>
    </row>
    <row r="141" spans="1:8">
      <c r="A141">
        <v>51</v>
      </c>
      <c r="B141">
        <v>51</v>
      </c>
      <c r="C141">
        <v>11400</v>
      </c>
      <c r="E141" t="s">
        <v>138</v>
      </c>
      <c r="F141">
        <v>0</v>
      </c>
      <c r="G141">
        <v>7.4785380000000004</v>
      </c>
    </row>
    <row r="142" spans="1:8">
      <c r="A142">
        <v>52</v>
      </c>
      <c r="B142">
        <v>52</v>
      </c>
      <c r="C142">
        <v>11410</v>
      </c>
      <c r="E142" t="s">
        <v>138</v>
      </c>
      <c r="F142">
        <v>0</v>
      </c>
      <c r="G142">
        <v>7.4339849999999998</v>
      </c>
    </row>
    <row r="143" spans="1:8">
      <c r="C143">
        <v>11420</v>
      </c>
      <c r="E143" t="s">
        <v>138</v>
      </c>
      <c r="F143">
        <v>0</v>
      </c>
      <c r="G143">
        <v>7.4699770000000001</v>
      </c>
    </row>
    <row r="144" spans="1:8">
      <c r="A144">
        <v>53</v>
      </c>
      <c r="B144">
        <v>53</v>
      </c>
      <c r="C144">
        <v>11430</v>
      </c>
      <c r="E144" t="s">
        <v>138</v>
      </c>
      <c r="F144">
        <v>0</v>
      </c>
      <c r="G144">
        <v>7.4377240000000002</v>
      </c>
    </row>
    <row r="145" spans="1:8">
      <c r="A145">
        <v>54</v>
      </c>
      <c r="B145">
        <v>54</v>
      </c>
      <c r="C145">
        <v>11440</v>
      </c>
      <c r="E145" t="s">
        <v>138</v>
      </c>
      <c r="F145">
        <v>0</v>
      </c>
      <c r="G145">
        <v>7.4440160000000004</v>
      </c>
    </row>
    <row r="146" spans="1:8">
      <c r="C146">
        <v>11450</v>
      </c>
      <c r="E146" t="s">
        <v>138</v>
      </c>
      <c r="F146">
        <v>0</v>
      </c>
      <c r="G146">
        <v>7.5063300000000002</v>
      </c>
    </row>
    <row r="147" spans="1:8">
      <c r="A147">
        <v>55</v>
      </c>
      <c r="B147">
        <v>55</v>
      </c>
      <c r="C147">
        <v>11460</v>
      </c>
      <c r="E147" t="s">
        <v>138</v>
      </c>
      <c r="F147">
        <v>0</v>
      </c>
      <c r="G147">
        <v>7.5211490000000003</v>
      </c>
    </row>
    <row r="148" spans="1:8">
      <c r="A148">
        <v>56</v>
      </c>
      <c r="B148">
        <v>56</v>
      </c>
      <c r="C148">
        <v>11470</v>
      </c>
      <c r="E148" t="s">
        <v>138</v>
      </c>
      <c r="F148">
        <v>0</v>
      </c>
      <c r="G148">
        <v>7.5782809999999996</v>
      </c>
    </row>
    <row r="149" spans="1:8">
      <c r="C149">
        <v>11480</v>
      </c>
      <c r="E149" t="s">
        <v>138</v>
      </c>
      <c r="F149">
        <v>0</v>
      </c>
      <c r="G149">
        <v>7.5885340000000001</v>
      </c>
    </row>
    <row r="150" spans="1:8">
      <c r="C150">
        <v>11490</v>
      </c>
      <c r="E150" t="s">
        <v>138</v>
      </c>
      <c r="F150">
        <v>0</v>
      </c>
      <c r="G150">
        <v>7.6128650000000002</v>
      </c>
    </row>
    <row r="151" spans="1:8">
      <c r="C151">
        <v>11500</v>
      </c>
      <c r="E151" t="s">
        <v>138</v>
      </c>
      <c r="F151">
        <v>0</v>
      </c>
      <c r="G151">
        <v>7.6237909999999998</v>
      </c>
    </row>
    <row r="152" spans="1:8">
      <c r="A152">
        <v>58</v>
      </c>
      <c r="B152">
        <v>58</v>
      </c>
      <c r="C152">
        <v>11510</v>
      </c>
      <c r="D152" t="s">
        <v>77</v>
      </c>
      <c r="E152" t="s">
        <v>138</v>
      </c>
      <c r="F152">
        <v>11.692632</v>
      </c>
      <c r="G152">
        <v>7.623602</v>
      </c>
      <c r="H152">
        <f>Table1[[#This Row],[GF_2PERCENT_RUNUP]]+Table1[[#This Row],[GF_SWEL]]</f>
        <v>19.316234000000001</v>
      </c>
    </row>
    <row r="153" spans="1:8">
      <c r="C153">
        <v>11520</v>
      </c>
      <c r="D153" t="s">
        <v>5</v>
      </c>
      <c r="E153" t="s">
        <v>138</v>
      </c>
      <c r="F153">
        <v>11.382453999999999</v>
      </c>
      <c r="G153">
        <v>7.6225139999999998</v>
      </c>
      <c r="H153">
        <f>Table1[[#This Row],[GF_2PERCENT_RUNUP]]+Table1[[#This Row],[GF_SWEL]]</f>
        <v>19.004967999999998</v>
      </c>
    </row>
    <row r="154" spans="1:8">
      <c r="C154">
        <v>11530</v>
      </c>
      <c r="D154" t="s">
        <v>5</v>
      </c>
      <c r="E154" t="s">
        <v>138</v>
      </c>
      <c r="F154">
        <v>11.74</v>
      </c>
      <c r="G154">
        <v>7.6228189999999998</v>
      </c>
      <c r="H154">
        <f>Table1[[#This Row],[GF_2PERCENT_RUNUP]]+Table1[[#This Row],[GF_SWEL]]</f>
        <v>19.362819000000002</v>
      </c>
    </row>
    <row r="155" spans="1:8">
      <c r="A155">
        <v>59</v>
      </c>
      <c r="B155">
        <v>59</v>
      </c>
      <c r="C155">
        <v>11540</v>
      </c>
      <c r="D155" t="s">
        <v>139</v>
      </c>
      <c r="E155" t="s">
        <v>138</v>
      </c>
      <c r="F155">
        <v>5.72</v>
      </c>
      <c r="G155">
        <v>8</v>
      </c>
      <c r="H155">
        <f>Table1[[#This Row],[GF_2PERCENT_RUNUP]]+Table1[[#This Row],[GF_SWEL]]</f>
        <v>13.719999999999999</v>
      </c>
    </row>
    <row r="156" spans="1:8">
      <c r="C156">
        <v>11550</v>
      </c>
      <c r="D156" t="s">
        <v>5</v>
      </c>
      <c r="E156" t="s">
        <v>138</v>
      </c>
      <c r="F156">
        <v>9.43</v>
      </c>
      <c r="G156">
        <v>7.6300619999999997</v>
      </c>
      <c r="H156">
        <f>Table1[[#This Row],[GF_2PERCENT_RUNUP]]+Table1[[#This Row],[GF_SWEL]]</f>
        <v>17.060061999999999</v>
      </c>
    </row>
    <row r="157" spans="1:8">
      <c r="A157">
        <v>60</v>
      </c>
      <c r="B157">
        <v>60</v>
      </c>
      <c r="C157">
        <v>11560</v>
      </c>
      <c r="E157" t="s">
        <v>138</v>
      </c>
      <c r="F157">
        <v>0</v>
      </c>
      <c r="G157">
        <v>7.6309380000000004</v>
      </c>
    </row>
    <row r="158" spans="1:8">
      <c r="C158">
        <v>11570</v>
      </c>
      <c r="D158" t="s">
        <v>5</v>
      </c>
      <c r="E158" t="s">
        <v>138</v>
      </c>
      <c r="F158">
        <v>11.24417</v>
      </c>
      <c r="G158">
        <v>7.6356169999999999</v>
      </c>
      <c r="H158">
        <f>Table1[[#This Row],[GF_2PERCENT_RUNUP]]+Table1[[#This Row],[GF_SWEL]]</f>
        <v>18.879787</v>
      </c>
    </row>
    <row r="159" spans="1:8">
      <c r="C159">
        <v>11580</v>
      </c>
      <c r="D159" t="s">
        <v>139</v>
      </c>
      <c r="E159" t="s">
        <v>138</v>
      </c>
      <c r="F159">
        <v>4.47</v>
      </c>
      <c r="G159">
        <v>8.1</v>
      </c>
      <c r="H159">
        <f>Table1[[#This Row],[GF_2PERCENT_RUNUP]]+Table1[[#This Row],[GF_SWEL]]</f>
        <v>12.57</v>
      </c>
    </row>
    <row r="160" spans="1:8">
      <c r="A160">
        <v>61</v>
      </c>
      <c r="B160">
        <v>61</v>
      </c>
      <c r="C160">
        <v>11590</v>
      </c>
      <c r="D160" t="s">
        <v>139</v>
      </c>
      <c r="E160" t="s">
        <v>138</v>
      </c>
      <c r="F160">
        <v>3.22</v>
      </c>
      <c r="G160">
        <v>8.1999999999999993</v>
      </c>
      <c r="H160">
        <f>Table1[[#This Row],[GF_2PERCENT_RUNUP]]+Table1[[#This Row],[GF_SWEL]]</f>
        <v>11.42</v>
      </c>
    </row>
    <row r="161" spans="1:8">
      <c r="C161">
        <v>11600</v>
      </c>
      <c r="D161" t="s">
        <v>139</v>
      </c>
      <c r="E161" t="s">
        <v>138</v>
      </c>
      <c r="F161">
        <v>3.8</v>
      </c>
      <c r="G161">
        <v>8.1</v>
      </c>
      <c r="H161">
        <f>Table1[[#This Row],[GF_2PERCENT_RUNUP]]+Table1[[#This Row],[GF_SWEL]]</f>
        <v>11.899999999999999</v>
      </c>
    </row>
    <row r="162" spans="1:8">
      <c r="C162">
        <v>11610</v>
      </c>
      <c r="D162" t="s">
        <v>139</v>
      </c>
      <c r="E162" t="s">
        <v>138</v>
      </c>
      <c r="F162">
        <v>5.21</v>
      </c>
      <c r="G162">
        <v>8.1999999999999993</v>
      </c>
      <c r="H162">
        <f>Table1[[#This Row],[GF_2PERCENT_RUNUP]]+Table1[[#This Row],[GF_SWEL]]</f>
        <v>13.41</v>
      </c>
    </row>
    <row r="163" spans="1:8">
      <c r="A163">
        <v>62</v>
      </c>
      <c r="B163">
        <v>62</v>
      </c>
      <c r="C163">
        <v>11620</v>
      </c>
      <c r="D163" t="s">
        <v>5</v>
      </c>
      <c r="E163" t="s">
        <v>138</v>
      </c>
      <c r="F163">
        <v>13.12</v>
      </c>
      <c r="G163">
        <v>7.6478599999999997</v>
      </c>
      <c r="H163">
        <f>Table1[[#This Row],[GF_2PERCENT_RUNUP]]+Table1[[#This Row],[GF_SWEL]]</f>
        <v>20.767859999999999</v>
      </c>
    </row>
    <row r="164" spans="1:8">
      <c r="C164">
        <v>11630</v>
      </c>
      <c r="D164" t="s">
        <v>5</v>
      </c>
      <c r="E164" t="s">
        <v>138</v>
      </c>
      <c r="F164">
        <v>12.44</v>
      </c>
      <c r="G164">
        <v>7.635338</v>
      </c>
      <c r="H164">
        <f>Table1[[#This Row],[GF_2PERCENT_RUNUP]]+Table1[[#This Row],[GF_SWEL]]</f>
        <v>20.075337999999999</v>
      </c>
    </row>
    <row r="165" spans="1:8">
      <c r="A165">
        <v>63</v>
      </c>
      <c r="B165">
        <v>63</v>
      </c>
      <c r="C165">
        <v>11640</v>
      </c>
      <c r="D165" t="s">
        <v>5</v>
      </c>
      <c r="E165" t="s">
        <v>138</v>
      </c>
      <c r="F165">
        <v>12.07</v>
      </c>
      <c r="G165">
        <v>7.6346639999999999</v>
      </c>
      <c r="H165">
        <f>Table1[[#This Row],[GF_2PERCENT_RUNUP]]+Table1[[#This Row],[GF_SWEL]]</f>
        <v>19.704664000000001</v>
      </c>
    </row>
    <row r="166" spans="1:8">
      <c r="C166">
        <v>11650</v>
      </c>
      <c r="D166" t="s">
        <v>5</v>
      </c>
      <c r="E166" t="s">
        <v>138</v>
      </c>
      <c r="F166">
        <v>8.3286689999999997</v>
      </c>
      <c r="G166">
        <v>7.6437429999999997</v>
      </c>
      <c r="H166">
        <f>Table1[[#This Row],[GF_2PERCENT_RUNUP]]+Table1[[#This Row],[GF_SWEL]]</f>
        <v>15.972411999999998</v>
      </c>
    </row>
    <row r="167" spans="1:8">
      <c r="C167">
        <v>11660</v>
      </c>
      <c r="D167" t="s">
        <v>5</v>
      </c>
      <c r="E167" t="s">
        <v>138</v>
      </c>
      <c r="F167">
        <v>13.831011</v>
      </c>
      <c r="G167">
        <v>7.6537519999999999</v>
      </c>
      <c r="H167">
        <f>Table1[[#This Row],[GF_2PERCENT_RUNUP]]+Table1[[#This Row],[GF_SWEL]]</f>
        <v>21.484763000000001</v>
      </c>
    </row>
    <row r="168" spans="1:8">
      <c r="A168">
        <v>64</v>
      </c>
      <c r="B168">
        <v>64</v>
      </c>
      <c r="C168">
        <v>11670</v>
      </c>
      <c r="D168" t="s">
        <v>5</v>
      </c>
      <c r="E168" t="s">
        <v>138</v>
      </c>
      <c r="F168">
        <v>17.850000000000001</v>
      </c>
      <c r="G168">
        <v>7.6291440000000001</v>
      </c>
      <c r="H168">
        <f>Table1[[#This Row],[GF_2PERCENT_RUNUP]]+Table1[[#This Row],[GF_SWEL]]</f>
        <v>25.479144000000002</v>
      </c>
    </row>
    <row r="169" spans="1:8">
      <c r="C169">
        <v>11680</v>
      </c>
      <c r="D169" t="s">
        <v>77</v>
      </c>
      <c r="E169" t="s">
        <v>138</v>
      </c>
      <c r="F169">
        <v>10.643755000000001</v>
      </c>
      <c r="G169">
        <v>7.6421239999999999</v>
      </c>
      <c r="H169">
        <f>Table1[[#This Row],[GF_2PERCENT_RUNUP]]+Table1[[#This Row],[GF_SWEL]]</f>
        <v>18.285879000000001</v>
      </c>
    </row>
    <row r="170" spans="1:8">
      <c r="C170">
        <v>11690</v>
      </c>
      <c r="D170" t="s">
        <v>139</v>
      </c>
      <c r="E170" t="s">
        <v>138</v>
      </c>
      <c r="F170">
        <v>3.64</v>
      </c>
      <c r="G170">
        <v>8</v>
      </c>
      <c r="H170">
        <f>Table1[[#This Row],[GF_2PERCENT_RUNUP]]+Table1[[#This Row],[GF_SWEL]]</f>
        <v>11.64</v>
      </c>
    </row>
    <row r="171" spans="1:8">
      <c r="A171">
        <v>65</v>
      </c>
      <c r="B171">
        <v>65</v>
      </c>
      <c r="C171">
        <v>11700</v>
      </c>
      <c r="E171" t="s">
        <v>138</v>
      </c>
      <c r="F171">
        <v>0</v>
      </c>
      <c r="G171">
        <v>7.615729</v>
      </c>
    </row>
    <row r="172" spans="1:8">
      <c r="C172">
        <v>11710</v>
      </c>
      <c r="E172" t="s">
        <v>138</v>
      </c>
      <c r="F172">
        <v>0</v>
      </c>
      <c r="G172">
        <v>7.6188570000000002</v>
      </c>
    </row>
    <row r="173" spans="1:8">
      <c r="C173">
        <v>11720</v>
      </c>
      <c r="E173" t="s">
        <v>138</v>
      </c>
      <c r="F173">
        <v>0</v>
      </c>
      <c r="G173">
        <v>7.6436520000000003</v>
      </c>
    </row>
    <row r="174" spans="1:8">
      <c r="A174">
        <v>66</v>
      </c>
      <c r="B174">
        <v>66</v>
      </c>
      <c r="C174">
        <v>11730</v>
      </c>
      <c r="E174" t="s">
        <v>138</v>
      </c>
      <c r="F174">
        <v>0</v>
      </c>
      <c r="G174">
        <v>7.6557279999999999</v>
      </c>
    </row>
    <row r="175" spans="1:8">
      <c r="C175">
        <v>11740</v>
      </c>
      <c r="E175" t="s">
        <v>138</v>
      </c>
      <c r="F175">
        <v>0</v>
      </c>
      <c r="G175">
        <v>7.6560839999999999</v>
      </c>
    </row>
    <row r="176" spans="1:8">
      <c r="A176">
        <v>67</v>
      </c>
      <c r="B176">
        <v>67</v>
      </c>
      <c r="C176">
        <v>11750</v>
      </c>
      <c r="E176" t="s">
        <v>138</v>
      </c>
      <c r="F176">
        <v>0</v>
      </c>
      <c r="G176">
        <v>7.654166</v>
      </c>
    </row>
    <row r="177" spans="1:8">
      <c r="C177">
        <v>11760</v>
      </c>
      <c r="E177" t="s">
        <v>138</v>
      </c>
      <c r="F177">
        <v>0</v>
      </c>
      <c r="G177">
        <v>7.6741929999999998</v>
      </c>
    </row>
    <row r="178" spans="1:8">
      <c r="C178">
        <v>11770</v>
      </c>
      <c r="E178" t="s">
        <v>138</v>
      </c>
      <c r="F178">
        <v>0</v>
      </c>
      <c r="G178">
        <v>7.6749830000000001</v>
      </c>
    </row>
    <row r="179" spans="1:8">
      <c r="A179">
        <v>68</v>
      </c>
      <c r="B179">
        <v>68</v>
      </c>
      <c r="C179">
        <v>11780</v>
      </c>
      <c r="E179" t="s">
        <v>138</v>
      </c>
      <c r="F179">
        <v>0</v>
      </c>
      <c r="G179">
        <v>7.6795239999999998</v>
      </c>
    </row>
    <row r="180" spans="1:8">
      <c r="C180">
        <v>11790</v>
      </c>
      <c r="E180" t="s">
        <v>138</v>
      </c>
      <c r="F180">
        <v>0</v>
      </c>
      <c r="G180">
        <v>7.6958770000000003</v>
      </c>
    </row>
    <row r="181" spans="1:8">
      <c r="C181">
        <v>11800</v>
      </c>
      <c r="E181" t="s">
        <v>138</v>
      </c>
      <c r="F181">
        <v>0</v>
      </c>
      <c r="G181">
        <v>7.6976180000000003</v>
      </c>
    </row>
    <row r="182" spans="1:8">
      <c r="A182">
        <v>69</v>
      </c>
      <c r="B182">
        <v>69</v>
      </c>
      <c r="C182">
        <v>11810</v>
      </c>
      <c r="D182" t="s">
        <v>139</v>
      </c>
      <c r="E182" t="s">
        <v>138</v>
      </c>
      <c r="F182">
        <v>4.4400000000000004</v>
      </c>
      <c r="G182">
        <v>8.1999999999999993</v>
      </c>
      <c r="H182">
        <f>Table1[[#This Row],[GF_2PERCENT_RUNUP]]+Table1[[#This Row],[GF_SWEL]]</f>
        <v>12.64</v>
      </c>
    </row>
    <row r="183" spans="1:8">
      <c r="C183">
        <v>11820</v>
      </c>
      <c r="D183" t="s">
        <v>139</v>
      </c>
      <c r="E183" t="s">
        <v>138</v>
      </c>
      <c r="F183">
        <v>4.16</v>
      </c>
      <c r="G183">
        <v>8.3000000000000007</v>
      </c>
      <c r="H183">
        <f>Table1[[#This Row],[GF_2PERCENT_RUNUP]]+Table1[[#This Row],[GF_SWEL]]</f>
        <v>12.46</v>
      </c>
    </row>
    <row r="184" spans="1:8">
      <c r="A184">
        <v>70</v>
      </c>
      <c r="B184">
        <v>70</v>
      </c>
      <c r="C184">
        <v>11830</v>
      </c>
      <c r="D184" t="s">
        <v>139</v>
      </c>
      <c r="E184" t="s">
        <v>138</v>
      </c>
      <c r="F184">
        <v>3.79</v>
      </c>
      <c r="G184">
        <v>8.3000000000000007</v>
      </c>
      <c r="H184">
        <f>Table1[[#This Row],[GF_2PERCENT_RUNUP]]+Table1[[#This Row],[GF_SWEL]]</f>
        <v>12.09</v>
      </c>
    </row>
    <row r="185" spans="1:8">
      <c r="C185">
        <v>11840</v>
      </c>
      <c r="D185" t="s">
        <v>139</v>
      </c>
      <c r="E185" t="s">
        <v>138</v>
      </c>
      <c r="F185">
        <v>3.82</v>
      </c>
      <c r="G185">
        <v>8.4</v>
      </c>
      <c r="H185">
        <f>Table1[[#This Row],[GF_2PERCENT_RUNUP]]+Table1[[#This Row],[GF_SWEL]]</f>
        <v>12.22</v>
      </c>
    </row>
    <row r="186" spans="1:8">
      <c r="C186">
        <v>11850</v>
      </c>
      <c r="D186" t="s">
        <v>77</v>
      </c>
      <c r="E186" t="s">
        <v>138</v>
      </c>
      <c r="F186">
        <v>17.889786999999998</v>
      </c>
      <c r="G186">
        <v>7.7101069999999998</v>
      </c>
      <c r="H186">
        <f>Table1[[#This Row],[GF_2PERCENT_RUNUP]]+Table1[[#This Row],[GF_SWEL]]</f>
        <v>25.599893999999999</v>
      </c>
    </row>
    <row r="187" spans="1:8">
      <c r="A187">
        <v>71</v>
      </c>
      <c r="C187">
        <v>11860</v>
      </c>
      <c r="D187" t="s">
        <v>139</v>
      </c>
      <c r="E187" t="s">
        <v>138</v>
      </c>
      <c r="F187">
        <v>8.26</v>
      </c>
      <c r="G187">
        <v>8.1999999999999993</v>
      </c>
      <c r="H187">
        <f>Table1[[#This Row],[GF_2PERCENT_RUNUP]]+Table1[[#This Row],[GF_SWEL]]</f>
        <v>16.46</v>
      </c>
    </row>
    <row r="188" spans="1:8">
      <c r="A188">
        <v>72</v>
      </c>
      <c r="B188">
        <v>72</v>
      </c>
      <c r="C188">
        <v>11870</v>
      </c>
      <c r="F188">
        <v>0</v>
      </c>
      <c r="G188">
        <v>8.4507770000000004</v>
      </c>
    </row>
    <row r="189" spans="1:8">
      <c r="C189">
        <v>11880</v>
      </c>
      <c r="F189">
        <v>0</v>
      </c>
      <c r="G189">
        <v>8.3935030000000008</v>
      </c>
    </row>
    <row r="190" spans="1:8">
      <c r="C190">
        <v>11890</v>
      </c>
      <c r="F190">
        <v>0</v>
      </c>
      <c r="G190">
        <v>8.3238210000000006</v>
      </c>
    </row>
    <row r="191" spans="1:8">
      <c r="A191">
        <v>73</v>
      </c>
      <c r="B191">
        <v>73</v>
      </c>
      <c r="C191">
        <v>11900</v>
      </c>
      <c r="F191">
        <v>0</v>
      </c>
      <c r="G191">
        <v>8.2847519999999992</v>
      </c>
    </row>
    <row r="192" spans="1:8">
      <c r="C192">
        <v>11910</v>
      </c>
      <c r="F192">
        <v>0</v>
      </c>
      <c r="G192">
        <v>8.1462760000000003</v>
      </c>
    </row>
    <row r="193" spans="1:7">
      <c r="A193">
        <v>74</v>
      </c>
      <c r="B193">
        <v>74</v>
      </c>
      <c r="C193">
        <v>11920</v>
      </c>
      <c r="F193">
        <v>0</v>
      </c>
      <c r="G193">
        <v>8.0379349999999992</v>
      </c>
    </row>
    <row r="194" spans="1:7">
      <c r="C194">
        <v>11930</v>
      </c>
      <c r="F194">
        <v>0</v>
      </c>
      <c r="G194">
        <v>8.0209620000000008</v>
      </c>
    </row>
    <row r="195" spans="1:7">
      <c r="C195">
        <v>11940</v>
      </c>
      <c r="F195">
        <v>0</v>
      </c>
      <c r="G195">
        <v>7.9933759999999996</v>
      </c>
    </row>
    <row r="196" spans="1:7">
      <c r="C196">
        <v>11950</v>
      </c>
      <c r="F196">
        <v>0</v>
      </c>
      <c r="G196">
        <v>7.9813219999999996</v>
      </c>
    </row>
    <row r="197" spans="1:7">
      <c r="A197">
        <v>75</v>
      </c>
      <c r="B197">
        <v>75</v>
      </c>
      <c r="C197">
        <v>11960</v>
      </c>
      <c r="F197">
        <v>0</v>
      </c>
      <c r="G197">
        <v>7.9172700000000003</v>
      </c>
    </row>
    <row r="198" spans="1:7">
      <c r="C198">
        <v>11970</v>
      </c>
      <c r="F198">
        <v>0</v>
      </c>
      <c r="G198">
        <v>7.9030699999999996</v>
      </c>
    </row>
    <row r="199" spans="1:7">
      <c r="C199">
        <v>11980</v>
      </c>
      <c r="F199">
        <v>0</v>
      </c>
      <c r="G199">
        <v>7.8905399999999997</v>
      </c>
    </row>
    <row r="200" spans="1:7">
      <c r="C200">
        <v>11990</v>
      </c>
      <c r="F200">
        <v>0</v>
      </c>
      <c r="G200">
        <v>7.8542940000000003</v>
      </c>
    </row>
    <row r="201" spans="1:7">
      <c r="A201">
        <v>76</v>
      </c>
      <c r="B201">
        <v>76</v>
      </c>
      <c r="C201">
        <v>12000</v>
      </c>
      <c r="F201">
        <v>0</v>
      </c>
      <c r="G201">
        <v>7.836989</v>
      </c>
    </row>
    <row r="202" spans="1:7">
      <c r="C202">
        <v>12010</v>
      </c>
      <c r="F202">
        <v>0</v>
      </c>
      <c r="G202">
        <v>7.7385190000000001</v>
      </c>
    </row>
    <row r="203" spans="1:7">
      <c r="A203">
        <v>77</v>
      </c>
      <c r="B203">
        <v>77</v>
      </c>
      <c r="C203">
        <v>12020</v>
      </c>
      <c r="F203">
        <v>0</v>
      </c>
      <c r="G203">
        <v>7.7072890000000003</v>
      </c>
    </row>
    <row r="204" spans="1:7">
      <c r="C204">
        <v>12030</v>
      </c>
      <c r="F204">
        <v>0</v>
      </c>
      <c r="G204">
        <v>7.6773879999999997</v>
      </c>
    </row>
    <row r="205" spans="1:7">
      <c r="C205">
        <v>12040</v>
      </c>
      <c r="F205">
        <v>0</v>
      </c>
      <c r="G205">
        <v>7.6483470000000002</v>
      </c>
    </row>
    <row r="206" spans="1:7">
      <c r="A206">
        <v>78</v>
      </c>
      <c r="B206">
        <v>78</v>
      </c>
      <c r="C206">
        <v>12050</v>
      </c>
      <c r="F206">
        <v>0</v>
      </c>
      <c r="G206">
        <v>7.587434</v>
      </c>
    </row>
    <row r="207" spans="1:7">
      <c r="C207">
        <v>12060</v>
      </c>
      <c r="F207">
        <v>0</v>
      </c>
      <c r="G207">
        <v>7.5762049999999999</v>
      </c>
    </row>
    <row r="208" spans="1:7">
      <c r="C208">
        <v>12070</v>
      </c>
      <c r="F208">
        <v>0</v>
      </c>
      <c r="G208">
        <v>7.5363930000000003</v>
      </c>
    </row>
    <row r="209" spans="1:8">
      <c r="A209">
        <v>79</v>
      </c>
      <c r="B209">
        <v>79</v>
      </c>
      <c r="C209">
        <v>12080</v>
      </c>
      <c r="F209">
        <v>0</v>
      </c>
      <c r="G209">
        <v>7.4183070000000004</v>
      </c>
    </row>
    <row r="210" spans="1:8">
      <c r="C210">
        <v>12090</v>
      </c>
      <c r="D210" t="s">
        <v>5</v>
      </c>
      <c r="F210">
        <v>2.2038220000000002</v>
      </c>
      <c r="G210">
        <v>7.3841049999999999</v>
      </c>
      <c r="H210">
        <f>Table1[[#This Row],[GF_2PERCENT_RUNUP]]+Table1[[#This Row],[GF_SWEL]]</f>
        <v>9.5879270000000005</v>
      </c>
    </row>
    <row r="211" spans="1:8">
      <c r="A211">
        <v>80</v>
      </c>
      <c r="B211">
        <v>80</v>
      </c>
      <c r="C211">
        <v>12100</v>
      </c>
      <c r="D211" t="s">
        <v>5</v>
      </c>
      <c r="F211">
        <v>2.121299</v>
      </c>
      <c r="G211">
        <v>7.345256</v>
      </c>
      <c r="H211">
        <f>Table1[[#This Row],[GF_2PERCENT_RUNUP]]+Table1[[#This Row],[GF_SWEL]]</f>
        <v>9.4665549999999996</v>
      </c>
    </row>
    <row r="212" spans="1:8">
      <c r="A212">
        <v>81</v>
      </c>
      <c r="B212">
        <v>81</v>
      </c>
      <c r="C212">
        <v>12110</v>
      </c>
      <c r="F212">
        <v>0</v>
      </c>
      <c r="G212">
        <v>7.1538000000000004</v>
      </c>
    </row>
    <row r="213" spans="1:8">
      <c r="C213">
        <v>12120</v>
      </c>
      <c r="F213">
        <v>0</v>
      </c>
      <c r="G213">
        <v>7.0855449999999998</v>
      </c>
    </row>
    <row r="214" spans="1:8">
      <c r="C214">
        <v>12130</v>
      </c>
      <c r="F214">
        <v>0</v>
      </c>
      <c r="G214">
        <v>6.9514570000000004</v>
      </c>
    </row>
    <row r="215" spans="1:8">
      <c r="A215">
        <v>82</v>
      </c>
      <c r="B215">
        <v>82</v>
      </c>
      <c r="C215">
        <v>12140</v>
      </c>
      <c r="F215">
        <v>0</v>
      </c>
      <c r="G215">
        <v>6.9060009999999998</v>
      </c>
    </row>
    <row r="216" spans="1:8">
      <c r="C216">
        <v>12150</v>
      </c>
      <c r="F216">
        <v>0</v>
      </c>
      <c r="G216">
        <v>6.8139219999999998</v>
      </c>
    </row>
    <row r="217" spans="1:8">
      <c r="A217">
        <v>83</v>
      </c>
      <c r="B217">
        <v>83</v>
      </c>
      <c r="C217">
        <v>12160</v>
      </c>
      <c r="F217">
        <v>0</v>
      </c>
      <c r="G217">
        <v>6.7641220000000004</v>
      </c>
    </row>
    <row r="218" spans="1:8">
      <c r="C218">
        <v>12180</v>
      </c>
      <c r="F218">
        <v>0</v>
      </c>
      <c r="G218">
        <v>6.8170310000000001</v>
      </c>
    </row>
    <row r="219" spans="1:8">
      <c r="C219">
        <v>12190</v>
      </c>
      <c r="F219">
        <v>0</v>
      </c>
      <c r="G219">
        <v>6.8651999999999997</v>
      </c>
    </row>
    <row r="220" spans="1:8">
      <c r="C220">
        <v>12200</v>
      </c>
      <c r="F220">
        <v>0</v>
      </c>
      <c r="G220">
        <v>6.9195779999999996</v>
      </c>
    </row>
    <row r="221" spans="1:8">
      <c r="C221">
        <v>12210</v>
      </c>
      <c r="F221">
        <v>0</v>
      </c>
      <c r="G221">
        <v>6.9828539999999997</v>
      </c>
    </row>
    <row r="222" spans="1:8">
      <c r="A222">
        <v>84</v>
      </c>
      <c r="B222">
        <v>84</v>
      </c>
      <c r="C222">
        <v>12220</v>
      </c>
      <c r="F222">
        <v>0</v>
      </c>
      <c r="G222">
        <v>7.3240800000000004</v>
      </c>
    </row>
    <row r="223" spans="1:8">
      <c r="A223">
        <v>85</v>
      </c>
      <c r="B223">
        <v>85</v>
      </c>
      <c r="C223">
        <v>12230</v>
      </c>
      <c r="F223">
        <v>0</v>
      </c>
      <c r="G223">
        <v>7.3987090000000002</v>
      </c>
    </row>
    <row r="224" spans="1:8">
      <c r="A224">
        <v>86</v>
      </c>
      <c r="B224">
        <v>86</v>
      </c>
      <c r="C224">
        <v>12250</v>
      </c>
      <c r="F224">
        <v>0</v>
      </c>
      <c r="G224">
        <v>7.4016500000000001</v>
      </c>
    </row>
    <row r="225" spans="1:7">
      <c r="A225">
        <v>87</v>
      </c>
      <c r="B225">
        <v>87</v>
      </c>
      <c r="C225">
        <v>12260</v>
      </c>
      <c r="F225">
        <v>0</v>
      </c>
      <c r="G225">
        <v>7.4220160000000002</v>
      </c>
    </row>
    <row r="226" spans="1:7">
      <c r="A226">
        <v>88</v>
      </c>
      <c r="B226">
        <v>88</v>
      </c>
      <c r="C226">
        <v>12270</v>
      </c>
      <c r="F226">
        <v>0</v>
      </c>
      <c r="G226">
        <v>7.4514670000000001</v>
      </c>
    </row>
    <row r="227" spans="1:7">
      <c r="C227">
        <v>12280</v>
      </c>
      <c r="F227">
        <v>0</v>
      </c>
      <c r="G227">
        <v>7.5188420000000002</v>
      </c>
    </row>
    <row r="228" spans="1:7">
      <c r="A228">
        <v>89</v>
      </c>
      <c r="B228">
        <v>89</v>
      </c>
      <c r="C228">
        <v>12290</v>
      </c>
      <c r="F228">
        <v>0</v>
      </c>
      <c r="G228">
        <v>7.5234129999999997</v>
      </c>
    </row>
    <row r="229" spans="1:7">
      <c r="C229">
        <v>12300</v>
      </c>
      <c r="F229">
        <v>0</v>
      </c>
      <c r="G229">
        <v>7.5586289999999998</v>
      </c>
    </row>
    <row r="230" spans="1:7">
      <c r="C230">
        <v>12310</v>
      </c>
      <c r="F230">
        <v>0</v>
      </c>
      <c r="G230">
        <v>7.5852950000000003</v>
      </c>
    </row>
    <row r="231" spans="1:7">
      <c r="C231">
        <v>12320</v>
      </c>
      <c r="F231">
        <v>0</v>
      </c>
      <c r="G231">
        <v>7.6093419999999998</v>
      </c>
    </row>
    <row r="232" spans="1:7">
      <c r="A232">
        <v>90</v>
      </c>
      <c r="B232">
        <v>90</v>
      </c>
      <c r="C232">
        <v>12330</v>
      </c>
      <c r="F232">
        <v>0</v>
      </c>
      <c r="G232">
        <v>7.6171170000000004</v>
      </c>
    </row>
    <row r="233" spans="1:7">
      <c r="A233">
        <v>91</v>
      </c>
      <c r="B233">
        <v>91</v>
      </c>
      <c r="C233">
        <v>12340</v>
      </c>
      <c r="F233">
        <v>0</v>
      </c>
      <c r="G233">
        <v>7.75868</v>
      </c>
    </row>
    <row r="234" spans="1:7">
      <c r="C234">
        <v>12350</v>
      </c>
      <c r="F234">
        <v>0</v>
      </c>
      <c r="G234">
        <v>7.83263</v>
      </c>
    </row>
    <row r="235" spans="1:7">
      <c r="C235">
        <v>12360</v>
      </c>
      <c r="F235">
        <v>0</v>
      </c>
      <c r="G235">
        <v>7.9165349999999997</v>
      </c>
    </row>
    <row r="236" spans="1:7">
      <c r="A236">
        <v>92</v>
      </c>
      <c r="B236">
        <v>92</v>
      </c>
      <c r="C236">
        <v>12370</v>
      </c>
      <c r="F236">
        <v>0</v>
      </c>
      <c r="G236">
        <v>7.979247</v>
      </c>
    </row>
    <row r="237" spans="1:7">
      <c r="C237">
        <v>12380</v>
      </c>
      <c r="F237">
        <v>0</v>
      </c>
      <c r="G237">
        <v>7.955673</v>
      </c>
    </row>
    <row r="238" spans="1:7">
      <c r="A238">
        <v>93</v>
      </c>
      <c r="B238">
        <v>93</v>
      </c>
      <c r="C238">
        <v>12390</v>
      </c>
      <c r="F238">
        <v>0</v>
      </c>
      <c r="G238">
        <v>7.9755560000000001</v>
      </c>
    </row>
    <row r="239" spans="1:7">
      <c r="C239">
        <v>12400</v>
      </c>
      <c r="F239">
        <v>0</v>
      </c>
      <c r="G239">
        <v>7.6280270000000003</v>
      </c>
    </row>
    <row r="240" spans="1:7">
      <c r="C240">
        <v>12410</v>
      </c>
      <c r="F240">
        <v>0</v>
      </c>
      <c r="G240">
        <v>7.6370880000000003</v>
      </c>
    </row>
    <row r="241" spans="1:7">
      <c r="C241">
        <v>12420</v>
      </c>
      <c r="F241">
        <v>0</v>
      </c>
      <c r="G241">
        <v>7.7067110000000003</v>
      </c>
    </row>
    <row r="242" spans="1:7">
      <c r="C242">
        <v>12430</v>
      </c>
      <c r="F242">
        <v>0</v>
      </c>
      <c r="G242">
        <v>7.7381840000000004</v>
      </c>
    </row>
    <row r="243" spans="1:7">
      <c r="A243">
        <v>94</v>
      </c>
      <c r="B243">
        <v>94</v>
      </c>
      <c r="C243">
        <v>12440</v>
      </c>
      <c r="F243">
        <v>0</v>
      </c>
      <c r="G243">
        <v>7.9744489999999999</v>
      </c>
    </row>
    <row r="244" spans="1:7">
      <c r="A244">
        <v>95</v>
      </c>
      <c r="B244">
        <v>95</v>
      </c>
      <c r="C244">
        <v>12460</v>
      </c>
      <c r="F244">
        <v>0</v>
      </c>
      <c r="G244">
        <v>6.6895210000000001</v>
      </c>
    </row>
    <row r="245" spans="1:7">
      <c r="A245">
        <v>96</v>
      </c>
      <c r="B245">
        <v>96</v>
      </c>
      <c r="C245">
        <v>12470</v>
      </c>
      <c r="F245">
        <v>0</v>
      </c>
      <c r="G245">
        <v>6.6993600000000004</v>
      </c>
    </row>
    <row r="246" spans="1:7">
      <c r="C246">
        <v>12471</v>
      </c>
      <c r="F246">
        <v>0</v>
      </c>
      <c r="G246">
        <v>6.8050899999999999</v>
      </c>
    </row>
    <row r="247" spans="1:7">
      <c r="C247">
        <v>12480</v>
      </c>
      <c r="F247">
        <v>0</v>
      </c>
      <c r="G247">
        <v>6.8136029999999996</v>
      </c>
    </row>
    <row r="248" spans="1:7">
      <c r="A248">
        <v>97</v>
      </c>
      <c r="B248">
        <v>97</v>
      </c>
      <c r="C248">
        <v>12490</v>
      </c>
      <c r="F248">
        <v>0</v>
      </c>
      <c r="G248">
        <v>6.7604680000000004</v>
      </c>
    </row>
    <row r="249" spans="1:7">
      <c r="C249">
        <v>12500</v>
      </c>
      <c r="F249">
        <v>0</v>
      </c>
      <c r="G249">
        <v>6.7499000000000002</v>
      </c>
    </row>
    <row r="250" spans="1:7">
      <c r="A250">
        <v>98</v>
      </c>
      <c r="B250">
        <v>98</v>
      </c>
      <c r="C250">
        <v>12510</v>
      </c>
      <c r="F250">
        <v>0</v>
      </c>
      <c r="G250">
        <v>6.8038340000000002</v>
      </c>
    </row>
    <row r="251" spans="1:7">
      <c r="C251">
        <v>12520</v>
      </c>
      <c r="F251">
        <v>0</v>
      </c>
      <c r="G251">
        <v>6.8977830000000004</v>
      </c>
    </row>
    <row r="252" spans="1:7">
      <c r="A252">
        <v>99</v>
      </c>
      <c r="B252">
        <v>99</v>
      </c>
      <c r="C252">
        <v>12530</v>
      </c>
      <c r="F252">
        <v>0</v>
      </c>
      <c r="G252">
        <v>6.9247310000000004</v>
      </c>
    </row>
    <row r="253" spans="1:7">
      <c r="A253">
        <v>100</v>
      </c>
      <c r="B253">
        <v>100</v>
      </c>
      <c r="C253">
        <v>12540</v>
      </c>
      <c r="F253">
        <v>0</v>
      </c>
      <c r="G253">
        <v>7.0290699999999999</v>
      </c>
    </row>
    <row r="254" spans="1:7">
      <c r="A254">
        <v>101</v>
      </c>
      <c r="B254">
        <v>101</v>
      </c>
      <c r="C254">
        <v>12550</v>
      </c>
      <c r="F254">
        <v>0</v>
      </c>
      <c r="G254">
        <v>7.182868</v>
      </c>
    </row>
    <row r="255" spans="1:7">
      <c r="C255">
        <v>12560</v>
      </c>
      <c r="F255">
        <v>0</v>
      </c>
      <c r="G255">
        <v>7.1694789999999999</v>
      </c>
    </row>
    <row r="256" spans="1:7">
      <c r="A256">
        <v>102</v>
      </c>
      <c r="B256">
        <v>102</v>
      </c>
      <c r="C256">
        <v>12570</v>
      </c>
      <c r="F256">
        <v>0</v>
      </c>
      <c r="G256">
        <v>7.226064</v>
      </c>
    </row>
    <row r="257" spans="1:7">
      <c r="C257">
        <v>12580</v>
      </c>
      <c r="F257">
        <v>0</v>
      </c>
      <c r="G257">
        <v>7.1617600000000001</v>
      </c>
    </row>
    <row r="258" spans="1:7">
      <c r="A258">
        <v>103</v>
      </c>
      <c r="B258">
        <v>103</v>
      </c>
      <c r="C258">
        <v>12590</v>
      </c>
      <c r="F258">
        <v>0</v>
      </c>
      <c r="G258">
        <v>7.1386279999999998</v>
      </c>
    </row>
    <row r="259" spans="1:7">
      <c r="C259">
        <v>12600</v>
      </c>
      <c r="F259">
        <v>0</v>
      </c>
      <c r="G259">
        <v>7.1897549999999999</v>
      </c>
    </row>
    <row r="260" spans="1:7">
      <c r="A260">
        <v>104</v>
      </c>
      <c r="B260">
        <v>104</v>
      </c>
      <c r="C260">
        <v>12610</v>
      </c>
      <c r="F260">
        <v>0</v>
      </c>
      <c r="G260">
        <v>7.1085279999999997</v>
      </c>
    </row>
    <row r="261" spans="1:7">
      <c r="C261">
        <v>12620</v>
      </c>
      <c r="F261">
        <v>0</v>
      </c>
      <c r="G261">
        <v>7.0656970000000001</v>
      </c>
    </row>
    <row r="262" spans="1:7">
      <c r="A262">
        <v>105</v>
      </c>
      <c r="B262">
        <v>105</v>
      </c>
      <c r="C262">
        <v>12630</v>
      </c>
      <c r="F262">
        <v>0</v>
      </c>
      <c r="G262">
        <v>6.9375770000000001</v>
      </c>
    </row>
    <row r="263" spans="1:7">
      <c r="C263">
        <v>12640</v>
      </c>
      <c r="F263">
        <v>0</v>
      </c>
      <c r="G263">
        <v>6.9648180000000002</v>
      </c>
    </row>
    <row r="264" spans="1:7">
      <c r="C264">
        <v>12650</v>
      </c>
      <c r="F264">
        <v>0</v>
      </c>
      <c r="G264">
        <v>6.9939980000000004</v>
      </c>
    </row>
    <row r="265" spans="1:7">
      <c r="A265">
        <v>106</v>
      </c>
      <c r="B265">
        <v>106</v>
      </c>
      <c r="C265">
        <v>12660</v>
      </c>
      <c r="F265">
        <v>0</v>
      </c>
      <c r="G265">
        <v>6.9701510000000004</v>
      </c>
    </row>
    <row r="266" spans="1:7">
      <c r="C266">
        <v>12670</v>
      </c>
      <c r="F266">
        <v>0</v>
      </c>
      <c r="G266">
        <v>6.9514009999999997</v>
      </c>
    </row>
    <row r="267" spans="1:7">
      <c r="C267">
        <v>12680</v>
      </c>
      <c r="F267">
        <v>0</v>
      </c>
      <c r="G267">
        <v>6.9378580000000003</v>
      </c>
    </row>
    <row r="268" spans="1:7">
      <c r="A268">
        <v>116</v>
      </c>
      <c r="B268">
        <v>116</v>
      </c>
      <c r="C268">
        <v>12690</v>
      </c>
      <c r="F268">
        <v>0</v>
      </c>
      <c r="G268">
        <v>6.9357040000000003</v>
      </c>
    </row>
    <row r="269" spans="1:7">
      <c r="A269">
        <v>107</v>
      </c>
      <c r="B269">
        <v>107</v>
      </c>
      <c r="C269">
        <v>12700</v>
      </c>
      <c r="F269">
        <v>0</v>
      </c>
      <c r="G269">
        <v>6.9013350000000004</v>
      </c>
    </row>
    <row r="270" spans="1:7">
      <c r="A270">
        <v>108</v>
      </c>
      <c r="B270">
        <v>108</v>
      </c>
      <c r="C270">
        <v>12710</v>
      </c>
      <c r="F270">
        <v>0</v>
      </c>
      <c r="G270">
        <v>6.8796600000000003</v>
      </c>
    </row>
    <row r="271" spans="1:7">
      <c r="C271">
        <v>12711</v>
      </c>
      <c r="F271">
        <v>0</v>
      </c>
      <c r="G271">
        <v>6.8533770000000001</v>
      </c>
    </row>
    <row r="272" spans="1:7">
      <c r="A272">
        <v>109</v>
      </c>
      <c r="B272">
        <v>109</v>
      </c>
      <c r="C272">
        <v>12720</v>
      </c>
      <c r="F272">
        <v>0</v>
      </c>
      <c r="G272">
        <v>6.8649610000000001</v>
      </c>
    </row>
    <row r="273" spans="1:7">
      <c r="C273">
        <v>12730</v>
      </c>
      <c r="F273">
        <v>0</v>
      </c>
      <c r="G273">
        <v>6.7816080000000003</v>
      </c>
    </row>
    <row r="274" spans="1:7">
      <c r="A274">
        <v>110</v>
      </c>
      <c r="B274">
        <v>110</v>
      </c>
      <c r="C274">
        <v>12740</v>
      </c>
      <c r="F274">
        <v>0</v>
      </c>
      <c r="G274">
        <v>6.7715329999999998</v>
      </c>
    </row>
    <row r="275" spans="1:7">
      <c r="C275">
        <v>12750</v>
      </c>
      <c r="F275">
        <v>0</v>
      </c>
      <c r="G275">
        <v>6.7584720000000003</v>
      </c>
    </row>
    <row r="276" spans="1:7">
      <c r="A276">
        <v>111</v>
      </c>
      <c r="B276">
        <v>111</v>
      </c>
      <c r="C276">
        <v>12760</v>
      </c>
      <c r="F276">
        <v>0</v>
      </c>
      <c r="G276">
        <v>6.7796279999999998</v>
      </c>
    </row>
    <row r="277" spans="1:7">
      <c r="C277">
        <v>12770</v>
      </c>
      <c r="F277">
        <v>0</v>
      </c>
      <c r="G277">
        <v>6.7301089999999997</v>
      </c>
    </row>
    <row r="278" spans="1:7">
      <c r="A278">
        <v>112</v>
      </c>
      <c r="B278">
        <v>112</v>
      </c>
      <c r="C278">
        <v>12780</v>
      </c>
      <c r="F278">
        <v>0</v>
      </c>
      <c r="G278">
        <v>6.7458970000000003</v>
      </c>
    </row>
    <row r="279" spans="1:7">
      <c r="C279">
        <v>12790</v>
      </c>
      <c r="F279">
        <v>0</v>
      </c>
      <c r="G279">
        <v>6.7516790000000002</v>
      </c>
    </row>
    <row r="280" spans="1:7">
      <c r="A280">
        <v>113</v>
      </c>
      <c r="B280">
        <v>113</v>
      </c>
      <c r="C280">
        <v>12800</v>
      </c>
      <c r="F280">
        <v>0</v>
      </c>
      <c r="G280">
        <v>6.7504619999999997</v>
      </c>
    </row>
    <row r="281" spans="1:7">
      <c r="C281">
        <v>12810</v>
      </c>
      <c r="F281">
        <v>0</v>
      </c>
      <c r="G281">
        <v>6.744802</v>
      </c>
    </row>
    <row r="282" spans="1:7">
      <c r="A282">
        <v>114</v>
      </c>
      <c r="B282">
        <v>114</v>
      </c>
      <c r="C282">
        <v>12820</v>
      </c>
      <c r="F282">
        <v>0</v>
      </c>
      <c r="G282">
        <v>6.7392000000000003</v>
      </c>
    </row>
    <row r="283" spans="1:7">
      <c r="C283">
        <v>12830</v>
      </c>
      <c r="F283">
        <v>0</v>
      </c>
      <c r="G283">
        <v>6.7372240000000003</v>
      </c>
    </row>
    <row r="284" spans="1:7">
      <c r="A284">
        <v>115</v>
      </c>
      <c r="B284">
        <v>115</v>
      </c>
      <c r="C284">
        <v>12840</v>
      </c>
      <c r="F284">
        <v>0</v>
      </c>
      <c r="G284">
        <v>6.751131</v>
      </c>
    </row>
    <row r="285" spans="1:7">
      <c r="C285">
        <v>12860</v>
      </c>
      <c r="F285">
        <v>0</v>
      </c>
      <c r="G285">
        <v>6.7927569999999999</v>
      </c>
    </row>
    <row r="286" spans="1:7">
      <c r="A286">
        <v>117</v>
      </c>
      <c r="B286">
        <v>117</v>
      </c>
      <c r="C286">
        <v>12870</v>
      </c>
      <c r="F286">
        <v>0</v>
      </c>
      <c r="G286">
        <v>6.8169199999999996</v>
      </c>
    </row>
    <row r="287" spans="1:7">
      <c r="A287">
        <v>118</v>
      </c>
      <c r="B287">
        <v>118</v>
      </c>
      <c r="C287">
        <v>12880</v>
      </c>
      <c r="F287">
        <v>0</v>
      </c>
      <c r="G287">
        <v>6.8661409999999998</v>
      </c>
    </row>
    <row r="288" spans="1:7">
      <c r="C288">
        <v>12890</v>
      </c>
      <c r="F288">
        <v>0</v>
      </c>
      <c r="G288">
        <v>6.8313639999999998</v>
      </c>
    </row>
    <row r="289" spans="1:8">
      <c r="A289">
        <v>119</v>
      </c>
      <c r="B289">
        <v>119</v>
      </c>
      <c r="C289">
        <v>12900</v>
      </c>
      <c r="F289">
        <v>0</v>
      </c>
      <c r="G289">
        <v>6.809609</v>
      </c>
    </row>
    <row r="290" spans="1:8">
      <c r="A290">
        <v>120</v>
      </c>
      <c r="B290">
        <v>120</v>
      </c>
      <c r="C290">
        <v>12910</v>
      </c>
      <c r="F290">
        <v>0</v>
      </c>
      <c r="G290">
        <v>6.1754759999999997</v>
      </c>
    </row>
    <row r="291" spans="1:8">
      <c r="C291">
        <v>12920</v>
      </c>
      <c r="F291">
        <v>0</v>
      </c>
      <c r="G291">
        <v>6.1769059999999998</v>
      </c>
    </row>
    <row r="292" spans="1:8">
      <c r="A292">
        <v>121</v>
      </c>
      <c r="B292">
        <v>121</v>
      </c>
      <c r="C292">
        <v>12930</v>
      </c>
      <c r="F292">
        <v>0</v>
      </c>
      <c r="G292">
        <v>6.1759199999999996</v>
      </c>
    </row>
    <row r="293" spans="1:8">
      <c r="C293">
        <v>12940</v>
      </c>
      <c r="F293">
        <v>0</v>
      </c>
      <c r="G293">
        <v>6.1748969999999996</v>
      </c>
    </row>
    <row r="294" spans="1:8">
      <c r="C294">
        <v>12950</v>
      </c>
      <c r="F294">
        <v>0</v>
      </c>
      <c r="G294">
        <v>6.1732120000000004</v>
      </c>
    </row>
    <row r="295" spans="1:8">
      <c r="A295">
        <v>122</v>
      </c>
      <c r="B295">
        <v>122</v>
      </c>
      <c r="C295">
        <v>12960</v>
      </c>
      <c r="F295">
        <v>0</v>
      </c>
      <c r="G295">
        <v>6.1674769999999999</v>
      </c>
    </row>
    <row r="296" spans="1:8">
      <c r="C296">
        <v>12970</v>
      </c>
      <c r="F296">
        <v>0</v>
      </c>
      <c r="G296">
        <v>6.1606459999999998</v>
      </c>
    </row>
    <row r="297" spans="1:8">
      <c r="C297">
        <v>12971</v>
      </c>
      <c r="F297">
        <v>0</v>
      </c>
      <c r="G297">
        <v>6.149019</v>
      </c>
    </row>
    <row r="298" spans="1:8">
      <c r="A298">
        <v>123</v>
      </c>
      <c r="B298">
        <v>123</v>
      </c>
      <c r="C298">
        <v>12980</v>
      </c>
      <c r="D298" t="s">
        <v>5</v>
      </c>
      <c r="F298">
        <v>1.8410770000000001</v>
      </c>
      <c r="G298">
        <v>6.1382399999999997</v>
      </c>
      <c r="H298">
        <f>Table1[[#This Row],[GF_2PERCENT_RUNUP]]+Table1[[#This Row],[GF_SWEL]]</f>
        <v>7.979317</v>
      </c>
    </row>
    <row r="299" spans="1:8">
      <c r="C299">
        <v>12990</v>
      </c>
      <c r="F299">
        <v>0</v>
      </c>
      <c r="G299">
        <v>6.1711010000000002</v>
      </c>
    </row>
    <row r="300" spans="1:8">
      <c r="A300">
        <v>124</v>
      </c>
      <c r="B300">
        <v>124</v>
      </c>
      <c r="C300">
        <v>13000</v>
      </c>
      <c r="F300">
        <v>0</v>
      </c>
      <c r="G300">
        <v>6.1696859999999996</v>
      </c>
    </row>
    <row r="301" spans="1:8">
      <c r="C301">
        <v>13010</v>
      </c>
      <c r="F301">
        <v>0</v>
      </c>
      <c r="G301">
        <v>6.1309500000000003</v>
      </c>
    </row>
    <row r="302" spans="1:8">
      <c r="C302">
        <v>13020</v>
      </c>
      <c r="F302">
        <v>0</v>
      </c>
      <c r="G302">
        <v>6.1532030000000004</v>
      </c>
    </row>
    <row r="303" spans="1:8">
      <c r="C303">
        <v>13030</v>
      </c>
      <c r="F303">
        <v>0</v>
      </c>
      <c r="G303">
        <v>6.1233649999999997</v>
      </c>
    </row>
    <row r="304" spans="1:8">
      <c r="A304">
        <v>125</v>
      </c>
      <c r="B304">
        <v>125</v>
      </c>
      <c r="C304">
        <v>13040</v>
      </c>
      <c r="F304">
        <v>0</v>
      </c>
      <c r="G304">
        <v>6.115208</v>
      </c>
    </row>
    <row r="305" spans="1:8">
      <c r="C305">
        <v>13050</v>
      </c>
      <c r="F305">
        <v>0</v>
      </c>
      <c r="G305">
        <v>6.1137189999999997</v>
      </c>
    </row>
    <row r="306" spans="1:8">
      <c r="C306">
        <v>13060</v>
      </c>
      <c r="F306">
        <v>0</v>
      </c>
      <c r="G306">
        <v>6.1079309999999998</v>
      </c>
    </row>
    <row r="307" spans="1:8">
      <c r="C307">
        <v>13070</v>
      </c>
      <c r="F307">
        <v>0</v>
      </c>
      <c r="G307">
        <v>6.0817490000000003</v>
      </c>
    </row>
    <row r="308" spans="1:8">
      <c r="C308">
        <v>13080</v>
      </c>
      <c r="F308">
        <v>0</v>
      </c>
      <c r="G308">
        <v>6.0533720000000004</v>
      </c>
    </row>
    <row r="309" spans="1:8">
      <c r="C309">
        <v>13090</v>
      </c>
      <c r="F309">
        <v>0</v>
      </c>
      <c r="G309">
        <v>6.0112269999999999</v>
      </c>
    </row>
    <row r="310" spans="1:8">
      <c r="A310">
        <v>126</v>
      </c>
      <c r="B310">
        <v>126</v>
      </c>
      <c r="C310">
        <v>13100</v>
      </c>
      <c r="F310">
        <v>0</v>
      </c>
      <c r="G310">
        <v>5.9705149999999998</v>
      </c>
    </row>
    <row r="311" spans="1:8">
      <c r="C311">
        <v>13110</v>
      </c>
      <c r="F311">
        <v>0</v>
      </c>
      <c r="G311">
        <v>5.9467910000000002</v>
      </c>
    </row>
    <row r="312" spans="1:8">
      <c r="C312">
        <v>13120</v>
      </c>
      <c r="F312">
        <v>0</v>
      </c>
      <c r="G312">
        <v>5.9690139999999996</v>
      </c>
    </row>
    <row r="313" spans="1:8">
      <c r="A313">
        <v>127</v>
      </c>
      <c r="B313">
        <v>127</v>
      </c>
      <c r="C313">
        <v>13130</v>
      </c>
      <c r="F313">
        <v>0</v>
      </c>
      <c r="G313">
        <v>5.9377509999999996</v>
      </c>
    </row>
    <row r="314" spans="1:8">
      <c r="C314">
        <v>13140</v>
      </c>
      <c r="F314">
        <v>0</v>
      </c>
      <c r="G314">
        <v>5.9141820000000003</v>
      </c>
    </row>
    <row r="315" spans="1:8">
      <c r="A315">
        <v>128</v>
      </c>
      <c r="B315">
        <v>128</v>
      </c>
      <c r="C315">
        <v>13150</v>
      </c>
      <c r="F315">
        <v>0</v>
      </c>
      <c r="G315">
        <v>5.880236</v>
      </c>
    </row>
    <row r="316" spans="1:8">
      <c r="C316">
        <v>13160</v>
      </c>
      <c r="D316" t="s">
        <v>77</v>
      </c>
      <c r="F316">
        <v>6.3517409999999996</v>
      </c>
      <c r="G316">
        <v>5.8396600000000003</v>
      </c>
      <c r="H316">
        <f>Table1[[#This Row],[GF_2PERCENT_RUNUP]]+Table1[[#This Row],[GF_SWEL]]</f>
        <v>12.191400999999999</v>
      </c>
    </row>
    <row r="317" spans="1:8">
      <c r="A317">
        <v>129</v>
      </c>
      <c r="B317">
        <v>129</v>
      </c>
      <c r="C317">
        <v>13170</v>
      </c>
      <c r="F317">
        <v>0</v>
      </c>
      <c r="G317">
        <v>5.8032139999999997</v>
      </c>
    </row>
    <row r="318" spans="1:8">
      <c r="A318">
        <v>130</v>
      </c>
      <c r="B318">
        <v>130</v>
      </c>
      <c r="C318">
        <v>13180</v>
      </c>
      <c r="F318">
        <v>0</v>
      </c>
      <c r="G318">
        <v>6.2687980000000003</v>
      </c>
    </row>
    <row r="319" spans="1:8">
      <c r="C319">
        <v>13190</v>
      </c>
      <c r="F319">
        <v>0</v>
      </c>
      <c r="G319">
        <v>6.3262130000000001</v>
      </c>
    </row>
    <row r="320" spans="1:8">
      <c r="A320">
        <v>131</v>
      </c>
      <c r="B320">
        <v>131</v>
      </c>
      <c r="C320">
        <v>13210</v>
      </c>
      <c r="F320">
        <v>0</v>
      </c>
      <c r="G320">
        <v>6.3513130000000002</v>
      </c>
    </row>
    <row r="321" spans="1:7">
      <c r="C321">
        <v>13220</v>
      </c>
      <c r="F321">
        <v>0</v>
      </c>
      <c r="G321">
        <v>6.3590119999999999</v>
      </c>
    </row>
    <row r="322" spans="1:7">
      <c r="C322">
        <v>13230</v>
      </c>
      <c r="F322">
        <v>0</v>
      </c>
      <c r="G322">
        <v>6.3590520000000001</v>
      </c>
    </row>
    <row r="323" spans="1:7">
      <c r="A323">
        <v>132</v>
      </c>
      <c r="B323">
        <v>132</v>
      </c>
      <c r="C323">
        <v>13240</v>
      </c>
      <c r="F323">
        <v>0</v>
      </c>
      <c r="G323">
        <v>6.3707979999999997</v>
      </c>
    </row>
    <row r="324" spans="1:7">
      <c r="C324">
        <v>13250</v>
      </c>
      <c r="F324">
        <v>0</v>
      </c>
      <c r="G324">
        <v>6.3710979999999999</v>
      </c>
    </row>
    <row r="325" spans="1:7">
      <c r="C325">
        <v>13260</v>
      </c>
      <c r="F325">
        <v>0</v>
      </c>
      <c r="G325">
        <v>6.3653079999999997</v>
      </c>
    </row>
    <row r="326" spans="1:7">
      <c r="C326">
        <v>13270</v>
      </c>
      <c r="F326">
        <v>0</v>
      </c>
      <c r="G326">
        <v>6.366689</v>
      </c>
    </row>
    <row r="327" spans="1:7">
      <c r="A327">
        <v>133</v>
      </c>
      <c r="B327">
        <v>133</v>
      </c>
      <c r="C327">
        <v>13280</v>
      </c>
      <c r="F327">
        <v>0</v>
      </c>
      <c r="G327">
        <v>6.3680859999999999</v>
      </c>
    </row>
    <row r="328" spans="1:7">
      <c r="C328">
        <v>13281</v>
      </c>
      <c r="F328">
        <v>0</v>
      </c>
      <c r="G328">
        <v>6.364071</v>
      </c>
    </row>
    <row r="329" spans="1:7">
      <c r="C329">
        <v>13282</v>
      </c>
      <c r="F329">
        <v>0</v>
      </c>
      <c r="G329">
        <v>6.3698259999999998</v>
      </c>
    </row>
    <row r="330" spans="1:7">
      <c r="C330">
        <v>13283</v>
      </c>
      <c r="F330">
        <v>0</v>
      </c>
      <c r="G330">
        <v>6.3569760000000004</v>
      </c>
    </row>
    <row r="331" spans="1:7">
      <c r="A331">
        <v>134</v>
      </c>
      <c r="B331">
        <v>134</v>
      </c>
      <c r="C331">
        <v>13320</v>
      </c>
      <c r="F331">
        <v>0</v>
      </c>
      <c r="G331">
        <v>5.8513190000000002</v>
      </c>
    </row>
    <row r="332" spans="1:7">
      <c r="C332">
        <v>13330</v>
      </c>
      <c r="F332">
        <v>0</v>
      </c>
      <c r="G332">
        <v>5.889106</v>
      </c>
    </row>
    <row r="333" spans="1:7">
      <c r="C333">
        <v>13350</v>
      </c>
      <c r="F333">
        <v>0</v>
      </c>
      <c r="G333">
        <v>5.931438</v>
      </c>
    </row>
    <row r="334" spans="1:7">
      <c r="C334">
        <v>13370</v>
      </c>
      <c r="F334">
        <v>0</v>
      </c>
      <c r="G334">
        <v>5.9676169999999997</v>
      </c>
    </row>
    <row r="335" spans="1:7">
      <c r="A335">
        <v>135</v>
      </c>
      <c r="B335">
        <v>135</v>
      </c>
      <c r="C335">
        <v>13390</v>
      </c>
      <c r="F335">
        <v>0</v>
      </c>
      <c r="G335">
        <v>5.9913360000000004</v>
      </c>
    </row>
    <row r="336" spans="1:7">
      <c r="C336">
        <v>13400</v>
      </c>
      <c r="F336">
        <v>0</v>
      </c>
      <c r="G336">
        <v>5.9897879999999999</v>
      </c>
    </row>
    <row r="337" spans="1:7">
      <c r="C337">
        <v>13410</v>
      </c>
      <c r="F337">
        <v>0</v>
      </c>
      <c r="G337">
        <v>5.9669169999999996</v>
      </c>
    </row>
    <row r="338" spans="1:7">
      <c r="C338">
        <v>13420</v>
      </c>
      <c r="F338">
        <v>0</v>
      </c>
      <c r="G338">
        <v>6.0118689999999999</v>
      </c>
    </row>
    <row r="339" spans="1:7">
      <c r="C339">
        <v>13430</v>
      </c>
      <c r="F339">
        <v>0</v>
      </c>
      <c r="G339">
        <v>6.0115109999999996</v>
      </c>
    </row>
    <row r="340" spans="1:7">
      <c r="A340">
        <v>136</v>
      </c>
      <c r="B340">
        <v>136</v>
      </c>
      <c r="C340">
        <v>13440</v>
      </c>
      <c r="F340">
        <v>0</v>
      </c>
      <c r="G340">
        <v>6.1188539999999998</v>
      </c>
    </row>
    <row r="341" spans="1:7">
      <c r="C341">
        <v>13450</v>
      </c>
      <c r="F341">
        <v>0</v>
      </c>
      <c r="G341">
        <v>6.1205530000000001</v>
      </c>
    </row>
    <row r="342" spans="1:7">
      <c r="A342">
        <v>137</v>
      </c>
      <c r="B342">
        <v>137</v>
      </c>
      <c r="C342">
        <v>13460</v>
      </c>
      <c r="F342">
        <v>0</v>
      </c>
      <c r="G342">
        <v>6.1263379999999996</v>
      </c>
    </row>
    <row r="343" spans="1:7">
      <c r="C343">
        <v>13470</v>
      </c>
      <c r="F343">
        <v>0</v>
      </c>
      <c r="G343">
        <v>6.1300179999999997</v>
      </c>
    </row>
    <row r="344" spans="1:7">
      <c r="A344">
        <v>138</v>
      </c>
      <c r="B344">
        <v>138</v>
      </c>
      <c r="C344">
        <v>13480</v>
      </c>
      <c r="F344">
        <v>0</v>
      </c>
      <c r="G344">
        <v>6.1372200000000001</v>
      </c>
    </row>
    <row r="345" spans="1:7">
      <c r="C345">
        <v>13490</v>
      </c>
      <c r="F345">
        <v>0</v>
      </c>
      <c r="G345">
        <v>6.1432070000000003</v>
      </c>
    </row>
    <row r="346" spans="1:7">
      <c r="C346">
        <v>13500</v>
      </c>
      <c r="F346">
        <v>0</v>
      </c>
      <c r="G346">
        <v>6.1463549999999998</v>
      </c>
    </row>
    <row r="347" spans="1:7">
      <c r="A347">
        <v>139</v>
      </c>
      <c r="B347">
        <v>139</v>
      </c>
      <c r="C347">
        <v>13510</v>
      </c>
      <c r="F347">
        <v>0</v>
      </c>
      <c r="G347">
        <v>6.1591360000000002</v>
      </c>
    </row>
    <row r="348" spans="1:7">
      <c r="A348">
        <v>140</v>
      </c>
      <c r="B348">
        <v>140</v>
      </c>
      <c r="C348">
        <v>13520</v>
      </c>
      <c r="F348">
        <v>0</v>
      </c>
      <c r="G348">
        <v>6.178604</v>
      </c>
    </row>
    <row r="349" spans="1:7">
      <c r="A349">
        <v>141</v>
      </c>
      <c r="B349">
        <v>141</v>
      </c>
      <c r="C349">
        <v>13530</v>
      </c>
      <c r="F349">
        <v>0</v>
      </c>
      <c r="G349">
        <v>6.1777230000000003</v>
      </c>
    </row>
    <row r="350" spans="1:7">
      <c r="A350">
        <v>142</v>
      </c>
      <c r="B350">
        <v>142</v>
      </c>
      <c r="C350">
        <v>13540</v>
      </c>
      <c r="F350">
        <v>0</v>
      </c>
      <c r="G350">
        <v>8.7164830000000002</v>
      </c>
    </row>
    <row r="351" spans="1:7">
      <c r="C351">
        <v>13560</v>
      </c>
      <c r="F351">
        <v>0</v>
      </c>
      <c r="G351">
        <v>8.6790839999999996</v>
      </c>
    </row>
    <row r="352" spans="1:7">
      <c r="C352">
        <v>13570</v>
      </c>
      <c r="F352">
        <v>0</v>
      </c>
      <c r="G352">
        <v>8.629467</v>
      </c>
    </row>
    <row r="353" spans="1:7">
      <c r="A353">
        <v>343</v>
      </c>
      <c r="C353">
        <v>13590</v>
      </c>
      <c r="F353">
        <v>0</v>
      </c>
      <c r="G353">
        <v>8.5785970000000002</v>
      </c>
    </row>
    <row r="354" spans="1:7">
      <c r="C354">
        <v>13610</v>
      </c>
      <c r="F354">
        <v>0</v>
      </c>
      <c r="G354">
        <v>8.5359890000000007</v>
      </c>
    </row>
    <row r="355" spans="1:7">
      <c r="A355">
        <v>144</v>
      </c>
      <c r="B355">
        <v>144</v>
      </c>
      <c r="C355">
        <v>13640</v>
      </c>
      <c r="F355">
        <v>0</v>
      </c>
      <c r="G355">
        <v>8.4737519999999993</v>
      </c>
    </row>
    <row r="356" spans="1:7">
      <c r="C356">
        <v>13650</v>
      </c>
      <c r="F356">
        <v>0</v>
      </c>
      <c r="G356">
        <v>8.4245540000000005</v>
      </c>
    </row>
    <row r="357" spans="1:7">
      <c r="C357">
        <v>13680</v>
      </c>
      <c r="F357">
        <v>0</v>
      </c>
      <c r="G357">
        <v>8.3842649999999992</v>
      </c>
    </row>
    <row r="358" spans="1:7">
      <c r="A358">
        <v>145</v>
      </c>
      <c r="B358">
        <v>145</v>
      </c>
      <c r="C358">
        <v>13690</v>
      </c>
      <c r="F358">
        <v>0</v>
      </c>
      <c r="G358">
        <v>8.3331929999999996</v>
      </c>
    </row>
    <row r="359" spans="1:7">
      <c r="C359">
        <v>13700</v>
      </c>
      <c r="F359">
        <v>0</v>
      </c>
      <c r="G359">
        <v>8.2910179999999993</v>
      </c>
    </row>
    <row r="360" spans="1:7">
      <c r="C360">
        <v>13710</v>
      </c>
      <c r="F360">
        <v>0</v>
      </c>
      <c r="G360">
        <v>8.2608130000000006</v>
      </c>
    </row>
    <row r="361" spans="1:7">
      <c r="C361">
        <v>13720</v>
      </c>
      <c r="F361">
        <v>0</v>
      </c>
      <c r="G361">
        <v>8.3195069999999998</v>
      </c>
    </row>
    <row r="362" spans="1:7">
      <c r="A362">
        <v>146</v>
      </c>
      <c r="B362">
        <v>146</v>
      </c>
      <c r="C362">
        <v>13730</v>
      </c>
      <c r="F362">
        <v>0</v>
      </c>
      <c r="G362">
        <v>8.2038879999999992</v>
      </c>
    </row>
    <row r="363" spans="1:7">
      <c r="C363">
        <v>13740</v>
      </c>
      <c r="F363">
        <v>0</v>
      </c>
      <c r="G363">
        <v>8.2075479999999992</v>
      </c>
    </row>
    <row r="364" spans="1:7">
      <c r="C364">
        <v>13750</v>
      </c>
      <c r="F364">
        <v>0</v>
      </c>
      <c r="G364">
        <v>8.1742240000000006</v>
      </c>
    </row>
    <row r="365" spans="1:7">
      <c r="C365">
        <v>13760</v>
      </c>
      <c r="F365">
        <v>0</v>
      </c>
      <c r="G365">
        <v>8.1241570000000003</v>
      </c>
    </row>
    <row r="366" spans="1:7">
      <c r="A366">
        <v>147</v>
      </c>
      <c r="B366">
        <v>147</v>
      </c>
      <c r="C366">
        <v>13770</v>
      </c>
      <c r="F366">
        <v>0</v>
      </c>
      <c r="G366">
        <v>8.1033039999999996</v>
      </c>
    </row>
    <row r="367" spans="1:7">
      <c r="C367">
        <v>13780</v>
      </c>
      <c r="F367">
        <v>0</v>
      </c>
      <c r="G367">
        <v>8.0939130000000006</v>
      </c>
    </row>
    <row r="368" spans="1:7">
      <c r="A368">
        <v>148</v>
      </c>
      <c r="B368">
        <v>148</v>
      </c>
      <c r="C368">
        <v>13790</v>
      </c>
      <c r="F368">
        <v>0</v>
      </c>
      <c r="G368">
        <v>8.0584159999999994</v>
      </c>
    </row>
    <row r="369" spans="1:7">
      <c r="A369">
        <v>149</v>
      </c>
      <c r="B369">
        <v>149</v>
      </c>
      <c r="C369">
        <v>13800</v>
      </c>
      <c r="F369">
        <v>0</v>
      </c>
      <c r="G369">
        <v>8.0793239999999997</v>
      </c>
    </row>
    <row r="370" spans="1:7">
      <c r="C370">
        <v>13810</v>
      </c>
      <c r="F370">
        <v>0</v>
      </c>
      <c r="G370">
        <v>8.1533010000000008</v>
      </c>
    </row>
    <row r="371" spans="1:7">
      <c r="A371">
        <v>150</v>
      </c>
      <c r="B371">
        <v>150</v>
      </c>
      <c r="C371">
        <v>13820</v>
      </c>
      <c r="F371">
        <v>0</v>
      </c>
      <c r="G371">
        <v>8.2362950000000001</v>
      </c>
    </row>
    <row r="372" spans="1:7">
      <c r="A372">
        <v>151</v>
      </c>
      <c r="B372">
        <v>151</v>
      </c>
      <c r="C372">
        <v>13830</v>
      </c>
      <c r="F372">
        <v>0</v>
      </c>
      <c r="G372">
        <v>8.2131109999999996</v>
      </c>
    </row>
    <row r="373" spans="1:7">
      <c r="A373">
        <v>152</v>
      </c>
      <c r="B373">
        <v>152</v>
      </c>
      <c r="C373">
        <v>13840</v>
      </c>
      <c r="F373">
        <v>0</v>
      </c>
      <c r="G373">
        <v>8.3944299999999998</v>
      </c>
    </row>
    <row r="374" spans="1:7">
      <c r="A374">
        <v>153</v>
      </c>
      <c r="B374">
        <v>153</v>
      </c>
      <c r="C374">
        <v>13850</v>
      </c>
      <c r="F374">
        <v>0</v>
      </c>
      <c r="G374">
        <v>8.5241989999999994</v>
      </c>
    </row>
    <row r="375" spans="1:7">
      <c r="A375">
        <v>154</v>
      </c>
      <c r="B375">
        <v>154</v>
      </c>
      <c r="C375">
        <v>13860</v>
      </c>
      <c r="F375">
        <v>0</v>
      </c>
      <c r="G375">
        <v>8.6740379999999995</v>
      </c>
    </row>
    <row r="376" spans="1:7">
      <c r="A376">
        <v>155</v>
      </c>
      <c r="B376">
        <v>155</v>
      </c>
      <c r="C376">
        <v>13870</v>
      </c>
      <c r="F376">
        <v>0</v>
      </c>
      <c r="G376">
        <v>7.5728030000000004</v>
      </c>
    </row>
    <row r="377" spans="1:7">
      <c r="C377">
        <v>13871</v>
      </c>
      <c r="F377">
        <v>0</v>
      </c>
      <c r="G377">
        <v>7.4183300000000001</v>
      </c>
    </row>
    <row r="378" spans="1:7">
      <c r="A378">
        <v>156</v>
      </c>
      <c r="B378">
        <v>156</v>
      </c>
      <c r="C378">
        <v>13880</v>
      </c>
      <c r="F378">
        <v>0</v>
      </c>
      <c r="G378">
        <v>7.4613500000000004</v>
      </c>
    </row>
    <row r="379" spans="1:7">
      <c r="A379">
        <v>157</v>
      </c>
      <c r="B379">
        <v>157</v>
      </c>
      <c r="C379">
        <v>13890</v>
      </c>
      <c r="F379">
        <v>0</v>
      </c>
      <c r="G379">
        <v>7.6365860000000003</v>
      </c>
    </row>
    <row r="380" spans="1:7">
      <c r="A380">
        <v>158</v>
      </c>
      <c r="B380">
        <v>158</v>
      </c>
      <c r="C380">
        <v>13900</v>
      </c>
      <c r="F380">
        <v>0</v>
      </c>
      <c r="G380">
        <v>7.5073840000000001</v>
      </c>
    </row>
    <row r="381" spans="1:7">
      <c r="A381">
        <v>159</v>
      </c>
      <c r="B381">
        <v>159</v>
      </c>
      <c r="C381">
        <v>13910</v>
      </c>
      <c r="F381">
        <v>0</v>
      </c>
      <c r="G381">
        <v>7.4911979999999998</v>
      </c>
    </row>
  </sheetData>
  <sortState ref="A2:G381">
    <sortCondition ref="C1"/>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sheetPr codeName="Sheet6"/>
  <dimension ref="A1:H381"/>
  <sheetViews>
    <sheetView workbookViewId="0">
      <selection activeCell="H2" sqref="H2:H381"/>
    </sheetView>
  </sheetViews>
  <sheetFormatPr defaultRowHeight="15"/>
  <cols>
    <col min="1" max="1" width="4.85546875" bestFit="1" customWidth="1"/>
    <col min="2" max="2" width="9.28515625" bestFit="1" customWidth="1"/>
    <col min="3" max="3" width="9.5703125" bestFit="1" customWidth="1"/>
    <col min="4" max="4" width="12.28515625" bestFit="1" customWidth="1"/>
    <col min="5" max="5" width="11.85546875" bestFit="1" customWidth="1"/>
    <col min="6" max="6" width="9" bestFit="1" customWidth="1"/>
  </cols>
  <sheetData>
    <row r="1" spans="1:8">
      <c r="A1" t="s">
        <v>141</v>
      </c>
      <c r="B1" t="s">
        <v>17</v>
      </c>
      <c r="C1" t="s">
        <v>131</v>
      </c>
      <c r="D1" t="s">
        <v>132</v>
      </c>
      <c r="E1" t="s">
        <v>133</v>
      </c>
      <c r="F1" t="s">
        <v>1</v>
      </c>
    </row>
    <row r="2" spans="1:8">
      <c r="B2">
        <v>129784</v>
      </c>
      <c r="C2" t="s">
        <v>134</v>
      </c>
      <c r="D2">
        <v>15</v>
      </c>
      <c r="E2">
        <v>10010</v>
      </c>
      <c r="F2">
        <v>10010</v>
      </c>
      <c r="G2">
        <v>10010</v>
      </c>
      <c r="H2" t="str">
        <f>C2&amp;D2</f>
        <v>VE15</v>
      </c>
    </row>
    <row r="3" spans="1:8">
      <c r="B3">
        <v>129844</v>
      </c>
      <c r="C3" t="s">
        <v>134</v>
      </c>
      <c r="D3">
        <v>14</v>
      </c>
      <c r="E3">
        <v>10020</v>
      </c>
      <c r="F3">
        <v>10020</v>
      </c>
      <c r="G3">
        <v>10020</v>
      </c>
      <c r="H3" t="str">
        <f t="shared" ref="H3:H66" si="0">C3&amp;D3</f>
        <v>VE14</v>
      </c>
    </row>
    <row r="4" spans="1:8">
      <c r="B4">
        <v>129898</v>
      </c>
      <c r="C4" t="s">
        <v>134</v>
      </c>
      <c r="D4">
        <v>14</v>
      </c>
      <c r="E4">
        <v>10030</v>
      </c>
      <c r="F4">
        <v>10030</v>
      </c>
      <c r="G4">
        <v>10030</v>
      </c>
      <c r="H4" t="str">
        <f t="shared" si="0"/>
        <v>VE14</v>
      </c>
    </row>
    <row r="5" spans="1:8">
      <c r="B5">
        <v>129992</v>
      </c>
      <c r="C5" t="s">
        <v>134</v>
      </c>
      <c r="D5">
        <v>14</v>
      </c>
      <c r="E5">
        <v>10040</v>
      </c>
      <c r="F5">
        <v>10040</v>
      </c>
      <c r="G5">
        <v>10040</v>
      </c>
      <c r="H5" t="str">
        <f t="shared" si="0"/>
        <v>VE14</v>
      </c>
    </row>
    <row r="6" spans="1:8">
      <c r="B6">
        <v>130076</v>
      </c>
      <c r="C6" t="s">
        <v>134</v>
      </c>
      <c r="D6">
        <v>14</v>
      </c>
      <c r="E6">
        <v>10050</v>
      </c>
      <c r="F6">
        <v>10050</v>
      </c>
      <c r="G6">
        <v>10050</v>
      </c>
      <c r="H6" t="str">
        <f t="shared" si="0"/>
        <v>VE14</v>
      </c>
    </row>
    <row r="7" spans="1:8">
      <c r="B7">
        <v>130148</v>
      </c>
      <c r="C7" t="s">
        <v>134</v>
      </c>
      <c r="D7">
        <v>14</v>
      </c>
      <c r="E7">
        <v>10060</v>
      </c>
      <c r="F7">
        <v>10060</v>
      </c>
      <c r="G7">
        <v>10060</v>
      </c>
      <c r="H7" t="str">
        <f t="shared" si="0"/>
        <v>VE14</v>
      </c>
    </row>
    <row r="8" spans="1:8">
      <c r="B8">
        <v>130184</v>
      </c>
      <c r="C8" t="s">
        <v>134</v>
      </c>
      <c r="D8">
        <v>14</v>
      </c>
      <c r="E8">
        <v>10070</v>
      </c>
      <c r="F8">
        <v>10070</v>
      </c>
      <c r="G8">
        <v>10070</v>
      </c>
      <c r="H8" t="str">
        <f t="shared" si="0"/>
        <v>VE14</v>
      </c>
    </row>
    <row r="9" spans="1:8">
      <c r="B9">
        <v>130257</v>
      </c>
      <c r="C9" t="s">
        <v>134</v>
      </c>
      <c r="D9">
        <v>14</v>
      </c>
      <c r="E9">
        <v>10080</v>
      </c>
      <c r="F9">
        <v>10080</v>
      </c>
      <c r="G9">
        <v>10080</v>
      </c>
      <c r="H9" t="str">
        <f t="shared" si="0"/>
        <v>VE14</v>
      </c>
    </row>
    <row r="10" spans="1:8">
      <c r="B10">
        <v>130322</v>
      </c>
      <c r="C10" t="s">
        <v>134</v>
      </c>
      <c r="D10">
        <v>14</v>
      </c>
      <c r="E10">
        <v>10090</v>
      </c>
      <c r="F10">
        <v>10090</v>
      </c>
      <c r="G10">
        <v>10090</v>
      </c>
      <c r="H10" t="str">
        <f t="shared" si="0"/>
        <v>VE14</v>
      </c>
    </row>
    <row r="11" spans="1:8">
      <c r="B11">
        <v>130394</v>
      </c>
      <c r="C11" t="s">
        <v>134</v>
      </c>
      <c r="D11">
        <v>14</v>
      </c>
      <c r="E11">
        <v>10100</v>
      </c>
      <c r="F11">
        <v>10100</v>
      </c>
      <c r="G11">
        <v>10100</v>
      </c>
      <c r="H11" t="str">
        <f t="shared" si="0"/>
        <v>VE14</v>
      </c>
    </row>
    <row r="12" spans="1:8">
      <c r="B12">
        <v>130554</v>
      </c>
      <c r="C12" t="s">
        <v>134</v>
      </c>
      <c r="D12">
        <v>14</v>
      </c>
      <c r="E12">
        <v>10110</v>
      </c>
      <c r="F12">
        <v>10110</v>
      </c>
      <c r="G12">
        <v>10110</v>
      </c>
      <c r="H12" t="str">
        <f t="shared" si="0"/>
        <v>VE14</v>
      </c>
    </row>
    <row r="13" spans="1:8">
      <c r="B13">
        <v>130735</v>
      </c>
      <c r="C13" t="s">
        <v>134</v>
      </c>
      <c r="D13">
        <v>14</v>
      </c>
      <c r="E13">
        <v>10120</v>
      </c>
      <c r="F13">
        <v>10120</v>
      </c>
      <c r="G13">
        <v>10120</v>
      </c>
      <c r="H13" t="str">
        <f t="shared" si="0"/>
        <v>VE14</v>
      </c>
    </row>
    <row r="14" spans="1:8">
      <c r="B14">
        <v>130888</v>
      </c>
      <c r="C14" t="s">
        <v>134</v>
      </c>
      <c r="D14">
        <v>14</v>
      </c>
      <c r="E14">
        <v>10130</v>
      </c>
      <c r="F14">
        <v>10130</v>
      </c>
      <c r="G14">
        <v>10130</v>
      </c>
      <c r="H14" t="str">
        <f t="shared" si="0"/>
        <v>VE14</v>
      </c>
    </row>
    <row r="15" spans="1:8">
      <c r="B15">
        <v>131019</v>
      </c>
      <c r="C15" t="s">
        <v>134</v>
      </c>
      <c r="D15">
        <v>14</v>
      </c>
      <c r="E15">
        <v>10140</v>
      </c>
      <c r="F15">
        <v>10140</v>
      </c>
      <c r="G15">
        <v>10140</v>
      </c>
      <c r="H15" t="str">
        <f t="shared" si="0"/>
        <v>VE14</v>
      </c>
    </row>
    <row r="16" spans="1:8">
      <c r="B16">
        <v>131197</v>
      </c>
      <c r="C16" t="s">
        <v>134</v>
      </c>
      <c r="D16">
        <v>14</v>
      </c>
      <c r="E16">
        <v>10150</v>
      </c>
      <c r="F16">
        <v>10150</v>
      </c>
      <c r="G16">
        <v>10150</v>
      </c>
      <c r="H16" t="str">
        <f t="shared" si="0"/>
        <v>VE14</v>
      </c>
    </row>
    <row r="17" spans="2:8">
      <c r="B17">
        <v>131377</v>
      </c>
      <c r="C17" t="s">
        <v>134</v>
      </c>
      <c r="D17">
        <v>14</v>
      </c>
      <c r="E17">
        <v>10160</v>
      </c>
      <c r="F17">
        <v>10160</v>
      </c>
      <c r="G17">
        <v>10160</v>
      </c>
      <c r="H17" t="str">
        <f t="shared" si="0"/>
        <v>VE14</v>
      </c>
    </row>
    <row r="18" spans="2:8">
      <c r="B18">
        <v>131545</v>
      </c>
      <c r="C18" t="s">
        <v>134</v>
      </c>
      <c r="D18">
        <v>14</v>
      </c>
      <c r="E18">
        <v>10170</v>
      </c>
      <c r="F18">
        <v>10170</v>
      </c>
      <c r="G18">
        <v>10170</v>
      </c>
      <c r="H18" t="str">
        <f t="shared" si="0"/>
        <v>VE14</v>
      </c>
    </row>
    <row r="19" spans="2:8">
      <c r="B19">
        <v>131678</v>
      </c>
      <c r="C19" t="s">
        <v>134</v>
      </c>
      <c r="D19">
        <v>13</v>
      </c>
      <c r="E19">
        <v>10180</v>
      </c>
      <c r="F19">
        <v>10180</v>
      </c>
      <c r="G19">
        <v>10180</v>
      </c>
      <c r="H19" t="str">
        <f t="shared" si="0"/>
        <v>VE13</v>
      </c>
    </row>
    <row r="20" spans="2:8">
      <c r="B20">
        <v>131765</v>
      </c>
      <c r="C20" t="s">
        <v>134</v>
      </c>
      <c r="D20">
        <v>14</v>
      </c>
      <c r="E20">
        <v>10200</v>
      </c>
      <c r="F20">
        <v>10200</v>
      </c>
      <c r="G20">
        <v>10200</v>
      </c>
      <c r="H20" t="str">
        <f t="shared" si="0"/>
        <v>VE14</v>
      </c>
    </row>
    <row r="21" spans="2:8">
      <c r="B21">
        <v>131898</v>
      </c>
      <c r="C21" t="s">
        <v>134</v>
      </c>
      <c r="D21">
        <v>14</v>
      </c>
      <c r="E21">
        <v>10210</v>
      </c>
      <c r="F21">
        <v>10210</v>
      </c>
      <c r="G21">
        <v>10210</v>
      </c>
      <c r="H21" t="str">
        <f t="shared" si="0"/>
        <v>VE14</v>
      </c>
    </row>
    <row r="22" spans="2:8">
      <c r="B22">
        <v>132063</v>
      </c>
      <c r="C22" t="s">
        <v>134</v>
      </c>
      <c r="D22">
        <v>13</v>
      </c>
      <c r="E22">
        <v>10220</v>
      </c>
      <c r="F22">
        <v>10220</v>
      </c>
      <c r="G22">
        <v>10220</v>
      </c>
      <c r="H22" t="str">
        <f t="shared" si="0"/>
        <v>VE13</v>
      </c>
    </row>
    <row r="23" spans="2:8">
      <c r="B23">
        <v>166063</v>
      </c>
      <c r="C23" t="s">
        <v>134</v>
      </c>
      <c r="D23">
        <v>13</v>
      </c>
      <c r="E23">
        <v>10230</v>
      </c>
      <c r="F23">
        <v>10230</v>
      </c>
      <c r="G23">
        <v>10230</v>
      </c>
      <c r="H23" t="str">
        <f t="shared" si="0"/>
        <v>VE13</v>
      </c>
    </row>
    <row r="24" spans="2:8">
      <c r="B24">
        <v>132231</v>
      </c>
      <c r="C24" t="s">
        <v>134</v>
      </c>
      <c r="D24">
        <v>13</v>
      </c>
      <c r="E24">
        <v>10240</v>
      </c>
      <c r="F24">
        <v>10240</v>
      </c>
      <c r="G24">
        <v>10240</v>
      </c>
      <c r="H24" t="str">
        <f t="shared" si="0"/>
        <v>VE13</v>
      </c>
    </row>
    <row r="25" spans="2:8">
      <c r="B25">
        <v>132362</v>
      </c>
      <c r="C25" t="s">
        <v>134</v>
      </c>
      <c r="D25">
        <v>13</v>
      </c>
      <c r="E25">
        <v>10250</v>
      </c>
      <c r="F25">
        <v>10250</v>
      </c>
      <c r="G25">
        <v>10250</v>
      </c>
      <c r="H25" t="str">
        <f t="shared" si="0"/>
        <v>VE13</v>
      </c>
    </row>
    <row r="26" spans="2:8">
      <c r="B26">
        <v>132512</v>
      </c>
      <c r="C26" t="s">
        <v>134</v>
      </c>
      <c r="D26">
        <v>13</v>
      </c>
      <c r="E26">
        <v>10260</v>
      </c>
      <c r="F26">
        <v>10260</v>
      </c>
      <c r="G26">
        <v>10260</v>
      </c>
      <c r="H26" t="str">
        <f t="shared" si="0"/>
        <v>VE13</v>
      </c>
    </row>
    <row r="27" spans="2:8">
      <c r="B27">
        <v>133000</v>
      </c>
      <c r="C27" t="s">
        <v>134</v>
      </c>
      <c r="D27">
        <v>13</v>
      </c>
      <c r="E27">
        <v>10270</v>
      </c>
      <c r="F27">
        <v>10270</v>
      </c>
      <c r="G27">
        <v>10270</v>
      </c>
      <c r="H27" t="str">
        <f t="shared" si="0"/>
        <v>VE13</v>
      </c>
    </row>
    <row r="28" spans="2:8">
      <c r="B28">
        <v>133210</v>
      </c>
      <c r="C28" t="s">
        <v>134</v>
      </c>
      <c r="D28">
        <v>13</v>
      </c>
      <c r="E28">
        <v>10280</v>
      </c>
      <c r="F28">
        <v>10280</v>
      </c>
      <c r="G28">
        <v>10280</v>
      </c>
      <c r="H28" t="str">
        <f t="shared" si="0"/>
        <v>VE13</v>
      </c>
    </row>
    <row r="29" spans="2:8">
      <c r="B29">
        <v>133383</v>
      </c>
      <c r="C29" t="s">
        <v>134</v>
      </c>
      <c r="D29">
        <v>13</v>
      </c>
      <c r="E29">
        <v>10290</v>
      </c>
      <c r="F29">
        <v>10290</v>
      </c>
      <c r="G29">
        <v>10290</v>
      </c>
      <c r="H29" t="str">
        <f t="shared" si="0"/>
        <v>VE13</v>
      </c>
    </row>
    <row r="30" spans="2:8">
      <c r="B30">
        <v>133602</v>
      </c>
      <c r="C30" t="s">
        <v>134</v>
      </c>
      <c r="D30">
        <v>13</v>
      </c>
      <c r="E30">
        <v>10300</v>
      </c>
      <c r="F30">
        <v>10300</v>
      </c>
      <c r="G30">
        <v>10300</v>
      </c>
      <c r="H30" t="str">
        <f t="shared" si="0"/>
        <v>VE13</v>
      </c>
    </row>
    <row r="31" spans="2:8">
      <c r="B31">
        <v>133775</v>
      </c>
      <c r="C31" t="s">
        <v>134</v>
      </c>
      <c r="D31">
        <v>11</v>
      </c>
      <c r="E31">
        <v>10310</v>
      </c>
      <c r="F31">
        <v>10310</v>
      </c>
      <c r="G31">
        <v>10310</v>
      </c>
      <c r="H31" t="str">
        <f t="shared" si="0"/>
        <v>VE11</v>
      </c>
    </row>
    <row r="32" spans="2:8">
      <c r="B32">
        <v>160051</v>
      </c>
      <c r="C32" t="s">
        <v>134</v>
      </c>
      <c r="D32">
        <v>12</v>
      </c>
      <c r="E32">
        <v>10320</v>
      </c>
      <c r="F32">
        <v>10320</v>
      </c>
      <c r="G32">
        <v>10320</v>
      </c>
      <c r="H32" t="str">
        <f t="shared" si="0"/>
        <v>VE12</v>
      </c>
    </row>
    <row r="33" spans="2:8">
      <c r="B33">
        <v>161492</v>
      </c>
      <c r="C33" t="s">
        <v>134</v>
      </c>
      <c r="D33">
        <v>12</v>
      </c>
      <c r="E33">
        <v>10330</v>
      </c>
      <c r="F33">
        <v>10330</v>
      </c>
      <c r="G33">
        <v>10330</v>
      </c>
      <c r="H33" t="str">
        <f t="shared" si="0"/>
        <v>VE12</v>
      </c>
    </row>
    <row r="34" spans="2:8">
      <c r="B34">
        <v>133893</v>
      </c>
      <c r="C34" t="s">
        <v>134</v>
      </c>
      <c r="D34">
        <v>13</v>
      </c>
      <c r="E34">
        <v>10340</v>
      </c>
      <c r="F34">
        <v>10340</v>
      </c>
      <c r="G34">
        <v>10340</v>
      </c>
      <c r="H34" t="str">
        <f t="shared" si="0"/>
        <v>VE13</v>
      </c>
    </row>
    <row r="35" spans="2:8">
      <c r="B35">
        <v>134065</v>
      </c>
      <c r="C35" t="s">
        <v>134</v>
      </c>
      <c r="D35">
        <v>13</v>
      </c>
      <c r="E35">
        <v>10350</v>
      </c>
      <c r="F35">
        <v>10350</v>
      </c>
      <c r="G35">
        <v>10350</v>
      </c>
      <c r="H35" t="str">
        <f t="shared" si="0"/>
        <v>VE13</v>
      </c>
    </row>
    <row r="36" spans="2:8">
      <c r="B36">
        <v>134170</v>
      </c>
      <c r="C36" t="s">
        <v>134</v>
      </c>
      <c r="D36">
        <v>13</v>
      </c>
      <c r="E36">
        <v>10360</v>
      </c>
      <c r="F36">
        <v>10360</v>
      </c>
      <c r="G36">
        <v>10360</v>
      </c>
      <c r="H36" t="str">
        <f t="shared" si="0"/>
        <v>VE13</v>
      </c>
    </row>
    <row r="37" spans="2:8">
      <c r="B37">
        <v>134456</v>
      </c>
      <c r="C37" t="s">
        <v>134</v>
      </c>
      <c r="D37">
        <v>13</v>
      </c>
      <c r="E37">
        <v>10370</v>
      </c>
      <c r="F37">
        <v>10370</v>
      </c>
      <c r="G37">
        <v>10370</v>
      </c>
      <c r="H37" t="str">
        <f t="shared" si="0"/>
        <v>VE13</v>
      </c>
    </row>
    <row r="38" spans="2:8">
      <c r="B38">
        <v>134572</v>
      </c>
      <c r="C38" t="s">
        <v>134</v>
      </c>
      <c r="D38">
        <v>13</v>
      </c>
      <c r="E38">
        <v>10380</v>
      </c>
      <c r="F38">
        <v>10380</v>
      </c>
      <c r="G38">
        <v>10380</v>
      </c>
      <c r="H38" t="str">
        <f t="shared" si="0"/>
        <v>VE13</v>
      </c>
    </row>
    <row r="39" spans="2:8">
      <c r="B39">
        <v>134664</v>
      </c>
      <c r="C39" t="s">
        <v>134</v>
      </c>
      <c r="D39">
        <v>13</v>
      </c>
      <c r="E39">
        <v>10390</v>
      </c>
      <c r="F39">
        <v>10390</v>
      </c>
      <c r="G39">
        <v>10390</v>
      </c>
      <c r="H39" t="str">
        <f t="shared" si="0"/>
        <v>VE13</v>
      </c>
    </row>
    <row r="40" spans="2:8">
      <c r="B40">
        <v>134774</v>
      </c>
      <c r="C40" t="s">
        <v>134</v>
      </c>
      <c r="D40">
        <v>13</v>
      </c>
      <c r="E40">
        <v>10400</v>
      </c>
      <c r="F40">
        <v>10400</v>
      </c>
      <c r="G40">
        <v>10400</v>
      </c>
      <c r="H40" t="str">
        <f t="shared" si="0"/>
        <v>VE13</v>
      </c>
    </row>
    <row r="41" spans="2:8">
      <c r="B41">
        <v>134873</v>
      </c>
      <c r="C41" t="s">
        <v>134</v>
      </c>
      <c r="D41">
        <v>13</v>
      </c>
      <c r="E41">
        <v>10410</v>
      </c>
      <c r="F41">
        <v>10410</v>
      </c>
      <c r="G41">
        <v>10410</v>
      </c>
      <c r="H41" t="str">
        <f t="shared" si="0"/>
        <v>VE13</v>
      </c>
    </row>
    <row r="42" spans="2:8">
      <c r="B42">
        <v>135001</v>
      </c>
      <c r="C42" t="s">
        <v>134</v>
      </c>
      <c r="D42">
        <v>13</v>
      </c>
      <c r="E42">
        <v>10420</v>
      </c>
      <c r="F42">
        <v>10420</v>
      </c>
      <c r="G42">
        <v>10420</v>
      </c>
      <c r="H42" t="str">
        <f t="shared" si="0"/>
        <v>VE13</v>
      </c>
    </row>
    <row r="43" spans="2:8">
      <c r="B43">
        <v>172143</v>
      </c>
      <c r="C43" t="s">
        <v>134</v>
      </c>
      <c r="D43">
        <v>13</v>
      </c>
      <c r="E43">
        <v>10430</v>
      </c>
      <c r="F43">
        <v>10430</v>
      </c>
      <c r="G43">
        <v>10430</v>
      </c>
      <c r="H43" t="str">
        <f t="shared" si="0"/>
        <v>VE13</v>
      </c>
    </row>
    <row r="44" spans="2:8">
      <c r="B44">
        <v>135274</v>
      </c>
      <c r="C44" t="s">
        <v>134</v>
      </c>
      <c r="D44">
        <v>12</v>
      </c>
      <c r="E44">
        <v>10440</v>
      </c>
      <c r="F44">
        <v>10440</v>
      </c>
      <c r="G44">
        <v>10440</v>
      </c>
      <c r="H44" t="str">
        <f t="shared" si="0"/>
        <v>VE12</v>
      </c>
    </row>
    <row r="45" spans="2:8">
      <c r="B45">
        <v>135355</v>
      </c>
      <c r="C45" t="s">
        <v>134</v>
      </c>
      <c r="D45">
        <v>9</v>
      </c>
      <c r="E45">
        <v>10450</v>
      </c>
      <c r="F45">
        <v>10450</v>
      </c>
      <c r="G45">
        <v>10450</v>
      </c>
      <c r="H45" t="str">
        <f t="shared" si="0"/>
        <v>VE9</v>
      </c>
    </row>
    <row r="46" spans="2:8">
      <c r="B46">
        <v>172251</v>
      </c>
      <c r="C46" t="s">
        <v>134</v>
      </c>
      <c r="D46">
        <v>10</v>
      </c>
      <c r="E46">
        <v>10460</v>
      </c>
      <c r="F46">
        <v>10460</v>
      </c>
      <c r="G46">
        <v>10460</v>
      </c>
      <c r="H46" t="str">
        <f t="shared" si="0"/>
        <v>VE10</v>
      </c>
    </row>
    <row r="47" spans="2:8">
      <c r="B47">
        <v>172381</v>
      </c>
      <c r="C47" t="s">
        <v>134</v>
      </c>
      <c r="D47">
        <v>11</v>
      </c>
      <c r="E47">
        <v>10470</v>
      </c>
      <c r="F47">
        <v>10470</v>
      </c>
      <c r="G47">
        <v>10470</v>
      </c>
      <c r="H47" t="str">
        <f t="shared" si="0"/>
        <v>VE11</v>
      </c>
    </row>
    <row r="48" spans="2:8">
      <c r="B48">
        <v>172520</v>
      </c>
      <c r="C48" t="s">
        <v>134</v>
      </c>
      <c r="D48">
        <v>11</v>
      </c>
      <c r="E48">
        <v>10480</v>
      </c>
      <c r="F48">
        <v>10480</v>
      </c>
      <c r="G48">
        <v>10480</v>
      </c>
      <c r="H48" t="str">
        <f t="shared" si="0"/>
        <v>VE11</v>
      </c>
    </row>
    <row r="49" spans="2:8">
      <c r="B49">
        <v>150053</v>
      </c>
      <c r="C49" t="s">
        <v>134</v>
      </c>
      <c r="D49">
        <v>12</v>
      </c>
      <c r="E49">
        <v>10486</v>
      </c>
      <c r="F49">
        <v>10486</v>
      </c>
      <c r="G49">
        <v>10486</v>
      </c>
      <c r="H49" t="str">
        <f t="shared" si="0"/>
        <v>VE12</v>
      </c>
    </row>
    <row r="50" spans="2:8">
      <c r="B50">
        <v>172746</v>
      </c>
      <c r="C50" t="s">
        <v>134</v>
      </c>
      <c r="D50">
        <v>11</v>
      </c>
      <c r="E50">
        <v>10490</v>
      </c>
      <c r="F50">
        <v>10490</v>
      </c>
      <c r="G50">
        <v>10490</v>
      </c>
      <c r="H50" t="str">
        <f t="shared" si="0"/>
        <v>VE11</v>
      </c>
    </row>
    <row r="51" spans="2:8">
      <c r="B51">
        <v>172837</v>
      </c>
      <c r="C51" t="s">
        <v>134</v>
      </c>
      <c r="D51">
        <v>12</v>
      </c>
      <c r="E51">
        <v>10500</v>
      </c>
      <c r="F51">
        <v>10500</v>
      </c>
      <c r="G51">
        <v>10500</v>
      </c>
      <c r="H51" t="str">
        <f t="shared" si="0"/>
        <v>VE12</v>
      </c>
    </row>
    <row r="52" spans="2:8">
      <c r="B52">
        <v>136262</v>
      </c>
      <c r="C52" t="s">
        <v>134</v>
      </c>
      <c r="D52">
        <v>12</v>
      </c>
      <c r="E52">
        <v>10510</v>
      </c>
      <c r="F52">
        <v>10510</v>
      </c>
      <c r="G52">
        <v>10510</v>
      </c>
      <c r="H52" t="str">
        <f t="shared" si="0"/>
        <v>VE12</v>
      </c>
    </row>
    <row r="53" spans="2:8">
      <c r="B53">
        <v>136611</v>
      </c>
      <c r="C53" t="s">
        <v>134</v>
      </c>
      <c r="D53">
        <v>12</v>
      </c>
      <c r="E53">
        <v>10520</v>
      </c>
      <c r="F53">
        <v>10520</v>
      </c>
      <c r="G53">
        <v>10520</v>
      </c>
      <c r="H53" t="str">
        <f t="shared" si="0"/>
        <v>VE12</v>
      </c>
    </row>
    <row r="54" spans="2:8">
      <c r="B54">
        <v>172894</v>
      </c>
      <c r="C54" t="s">
        <v>134</v>
      </c>
      <c r="D54">
        <v>12</v>
      </c>
      <c r="E54">
        <v>10530</v>
      </c>
      <c r="F54">
        <v>10530</v>
      </c>
      <c r="G54">
        <v>10530</v>
      </c>
      <c r="H54" t="str">
        <f t="shared" si="0"/>
        <v>VE12</v>
      </c>
    </row>
    <row r="55" spans="2:8">
      <c r="B55">
        <v>173045</v>
      </c>
      <c r="C55" t="s">
        <v>134</v>
      </c>
      <c r="D55">
        <v>12</v>
      </c>
      <c r="E55">
        <v>10540</v>
      </c>
      <c r="F55">
        <v>10540</v>
      </c>
      <c r="G55">
        <v>10540</v>
      </c>
      <c r="H55" t="str">
        <f t="shared" si="0"/>
        <v>VE12</v>
      </c>
    </row>
    <row r="56" spans="2:8">
      <c r="B56">
        <v>173153</v>
      </c>
      <c r="C56" t="s">
        <v>134</v>
      </c>
      <c r="D56">
        <v>12</v>
      </c>
      <c r="E56">
        <v>10550</v>
      </c>
      <c r="F56">
        <v>10550</v>
      </c>
      <c r="G56">
        <v>10550</v>
      </c>
      <c r="H56" t="str">
        <f t="shared" si="0"/>
        <v>VE12</v>
      </c>
    </row>
    <row r="57" spans="2:8">
      <c r="B57">
        <v>137123</v>
      </c>
      <c r="C57" t="s">
        <v>134</v>
      </c>
      <c r="D57">
        <v>12</v>
      </c>
      <c r="E57">
        <v>10560</v>
      </c>
      <c r="F57">
        <v>10560</v>
      </c>
      <c r="G57">
        <v>10560</v>
      </c>
      <c r="H57" t="str">
        <f t="shared" si="0"/>
        <v>VE12</v>
      </c>
    </row>
    <row r="58" spans="2:8">
      <c r="B58">
        <v>137198</v>
      </c>
      <c r="C58" t="s">
        <v>134</v>
      </c>
      <c r="D58">
        <v>12</v>
      </c>
      <c r="E58">
        <v>10570</v>
      </c>
      <c r="F58">
        <v>10570</v>
      </c>
      <c r="G58">
        <v>10570</v>
      </c>
      <c r="H58" t="str">
        <f t="shared" si="0"/>
        <v>VE12</v>
      </c>
    </row>
    <row r="59" spans="2:8">
      <c r="B59">
        <v>137620</v>
      </c>
      <c r="C59" t="s">
        <v>134</v>
      </c>
      <c r="D59">
        <v>12</v>
      </c>
      <c r="E59">
        <v>10580</v>
      </c>
      <c r="F59">
        <v>10580</v>
      </c>
      <c r="G59">
        <v>10580</v>
      </c>
      <c r="H59" t="str">
        <f t="shared" si="0"/>
        <v>VE12</v>
      </c>
    </row>
    <row r="60" spans="2:8">
      <c r="B60">
        <v>137758</v>
      </c>
      <c r="C60" t="s">
        <v>134</v>
      </c>
      <c r="D60">
        <v>12</v>
      </c>
      <c r="E60">
        <v>10590</v>
      </c>
      <c r="F60">
        <v>10590</v>
      </c>
      <c r="G60">
        <v>10590</v>
      </c>
      <c r="H60" t="str">
        <f t="shared" si="0"/>
        <v>VE12</v>
      </c>
    </row>
    <row r="61" spans="2:8">
      <c r="B61">
        <v>165511</v>
      </c>
      <c r="C61" t="s">
        <v>134</v>
      </c>
      <c r="D61">
        <v>12</v>
      </c>
      <c r="E61">
        <v>10600</v>
      </c>
      <c r="F61">
        <v>10600</v>
      </c>
      <c r="G61">
        <v>10600</v>
      </c>
      <c r="H61" t="str">
        <f t="shared" si="0"/>
        <v>VE12</v>
      </c>
    </row>
    <row r="62" spans="2:8">
      <c r="B62">
        <v>166214</v>
      </c>
      <c r="C62" t="s">
        <v>134</v>
      </c>
      <c r="D62">
        <v>13</v>
      </c>
      <c r="E62">
        <v>10610</v>
      </c>
      <c r="F62">
        <v>10610</v>
      </c>
      <c r="G62">
        <v>10610</v>
      </c>
      <c r="H62" t="str">
        <f t="shared" si="0"/>
        <v>VE13</v>
      </c>
    </row>
    <row r="63" spans="2:8">
      <c r="B63">
        <v>138150</v>
      </c>
      <c r="C63" t="s">
        <v>134</v>
      </c>
      <c r="D63">
        <v>13</v>
      </c>
      <c r="E63">
        <v>10620</v>
      </c>
      <c r="F63">
        <v>10620</v>
      </c>
      <c r="G63">
        <v>10620</v>
      </c>
      <c r="H63" t="str">
        <f t="shared" si="0"/>
        <v>VE13</v>
      </c>
    </row>
    <row r="64" spans="2:8">
      <c r="B64">
        <v>138460</v>
      </c>
      <c r="C64" t="s">
        <v>134</v>
      </c>
      <c r="D64">
        <v>13</v>
      </c>
      <c r="E64">
        <v>10640</v>
      </c>
      <c r="F64">
        <v>10640</v>
      </c>
      <c r="G64">
        <v>10640</v>
      </c>
      <c r="H64" t="str">
        <f t="shared" si="0"/>
        <v>VE13</v>
      </c>
    </row>
    <row r="65" spans="2:8">
      <c r="B65">
        <v>138656</v>
      </c>
      <c r="C65" t="s">
        <v>134</v>
      </c>
      <c r="D65">
        <v>13</v>
      </c>
      <c r="E65">
        <v>10650</v>
      </c>
      <c r="F65">
        <v>10650</v>
      </c>
      <c r="G65">
        <v>10650</v>
      </c>
      <c r="H65" t="str">
        <f t="shared" si="0"/>
        <v>VE13</v>
      </c>
    </row>
    <row r="66" spans="2:8">
      <c r="B66">
        <v>173293</v>
      </c>
      <c r="C66" t="s">
        <v>134</v>
      </c>
      <c r="D66">
        <v>13</v>
      </c>
      <c r="E66">
        <v>10660</v>
      </c>
      <c r="F66">
        <v>10660</v>
      </c>
      <c r="G66">
        <v>10660</v>
      </c>
      <c r="H66" t="str">
        <f t="shared" si="0"/>
        <v>VE13</v>
      </c>
    </row>
    <row r="67" spans="2:8">
      <c r="B67">
        <v>173468</v>
      </c>
      <c r="C67" t="s">
        <v>134</v>
      </c>
      <c r="D67">
        <v>13</v>
      </c>
      <c r="E67">
        <v>10670</v>
      </c>
      <c r="F67">
        <v>10670</v>
      </c>
      <c r="G67">
        <v>10670</v>
      </c>
      <c r="H67" t="str">
        <f t="shared" ref="H67:H130" si="1">C67&amp;D67</f>
        <v>VE13</v>
      </c>
    </row>
    <row r="68" spans="2:8">
      <c r="B68">
        <v>173589</v>
      </c>
      <c r="C68" t="s">
        <v>134</v>
      </c>
      <c r="D68">
        <v>13</v>
      </c>
      <c r="E68">
        <v>10680</v>
      </c>
      <c r="F68">
        <v>10680</v>
      </c>
      <c r="G68">
        <v>10680</v>
      </c>
      <c r="H68" t="str">
        <f t="shared" si="1"/>
        <v>VE13</v>
      </c>
    </row>
    <row r="69" spans="2:8">
      <c r="B69">
        <v>139866</v>
      </c>
      <c r="C69" t="s">
        <v>134</v>
      </c>
      <c r="D69">
        <v>13</v>
      </c>
      <c r="E69">
        <v>10690</v>
      </c>
      <c r="F69">
        <v>10690</v>
      </c>
      <c r="G69">
        <v>10690</v>
      </c>
      <c r="H69" t="str">
        <f t="shared" si="1"/>
        <v>VE13</v>
      </c>
    </row>
    <row r="70" spans="2:8">
      <c r="B70">
        <v>140044</v>
      </c>
      <c r="C70" t="s">
        <v>134</v>
      </c>
      <c r="D70">
        <v>13</v>
      </c>
      <c r="E70">
        <v>10700</v>
      </c>
      <c r="F70">
        <v>10700</v>
      </c>
      <c r="G70">
        <v>10700</v>
      </c>
      <c r="H70" t="str">
        <f t="shared" si="1"/>
        <v>VE13</v>
      </c>
    </row>
    <row r="71" spans="2:8">
      <c r="B71">
        <v>140266</v>
      </c>
      <c r="C71" t="s">
        <v>134</v>
      </c>
      <c r="D71">
        <v>13</v>
      </c>
      <c r="E71">
        <v>10710</v>
      </c>
      <c r="F71">
        <v>10710</v>
      </c>
      <c r="G71">
        <v>10710</v>
      </c>
      <c r="H71" t="str">
        <f t="shared" si="1"/>
        <v>VE13</v>
      </c>
    </row>
    <row r="72" spans="2:8">
      <c r="B72">
        <v>140413</v>
      </c>
      <c r="C72" t="s">
        <v>134</v>
      </c>
      <c r="D72">
        <v>13</v>
      </c>
      <c r="E72">
        <v>10720</v>
      </c>
      <c r="F72">
        <v>10720</v>
      </c>
      <c r="G72">
        <v>10720</v>
      </c>
      <c r="H72" t="str">
        <f t="shared" si="1"/>
        <v>VE13</v>
      </c>
    </row>
    <row r="73" spans="2:8">
      <c r="B73">
        <v>140568</v>
      </c>
      <c r="C73" t="s">
        <v>134</v>
      </c>
      <c r="D73">
        <v>12</v>
      </c>
      <c r="E73">
        <v>10730</v>
      </c>
      <c r="F73">
        <v>10730</v>
      </c>
      <c r="G73">
        <v>10730</v>
      </c>
      <c r="H73" t="str">
        <f t="shared" si="1"/>
        <v>VE12</v>
      </c>
    </row>
    <row r="74" spans="2:8">
      <c r="B74">
        <v>140744</v>
      </c>
      <c r="C74" t="s">
        <v>134</v>
      </c>
      <c r="D74">
        <v>13</v>
      </c>
      <c r="E74">
        <v>10740</v>
      </c>
      <c r="F74">
        <v>10740</v>
      </c>
      <c r="G74">
        <v>10740</v>
      </c>
      <c r="H74" t="str">
        <f t="shared" si="1"/>
        <v>VE13</v>
      </c>
    </row>
    <row r="75" spans="2:8">
      <c r="B75">
        <v>140854</v>
      </c>
      <c r="C75" t="s">
        <v>134</v>
      </c>
      <c r="D75">
        <v>13</v>
      </c>
      <c r="E75">
        <v>10750</v>
      </c>
      <c r="F75">
        <v>10750</v>
      </c>
      <c r="G75">
        <v>10750</v>
      </c>
      <c r="H75" t="str">
        <f t="shared" si="1"/>
        <v>VE13</v>
      </c>
    </row>
    <row r="76" spans="2:8">
      <c r="B76">
        <v>173788</v>
      </c>
      <c r="C76" t="s">
        <v>134</v>
      </c>
      <c r="D76">
        <v>13</v>
      </c>
      <c r="E76">
        <v>10760</v>
      </c>
      <c r="F76">
        <v>10760</v>
      </c>
      <c r="G76">
        <v>10760</v>
      </c>
      <c r="H76" t="str">
        <f t="shared" si="1"/>
        <v>VE13</v>
      </c>
    </row>
    <row r="77" spans="2:8">
      <c r="B77">
        <v>173932</v>
      </c>
      <c r="C77" t="s">
        <v>134</v>
      </c>
      <c r="D77">
        <v>13</v>
      </c>
      <c r="E77">
        <v>10770</v>
      </c>
      <c r="F77">
        <v>10770</v>
      </c>
      <c r="G77">
        <v>10770</v>
      </c>
      <c r="H77" t="str">
        <f t="shared" si="1"/>
        <v>VE13</v>
      </c>
    </row>
    <row r="78" spans="2:8">
      <c r="B78">
        <v>141409</v>
      </c>
      <c r="C78" t="s">
        <v>134</v>
      </c>
      <c r="D78">
        <v>13</v>
      </c>
      <c r="E78">
        <v>10780</v>
      </c>
      <c r="F78">
        <v>10780</v>
      </c>
      <c r="G78">
        <v>10780</v>
      </c>
      <c r="H78" t="str">
        <f t="shared" si="1"/>
        <v>VE13</v>
      </c>
    </row>
    <row r="79" spans="2:8">
      <c r="B79">
        <v>141588</v>
      </c>
      <c r="C79" t="s">
        <v>134</v>
      </c>
      <c r="D79">
        <v>13</v>
      </c>
      <c r="E79">
        <v>10790</v>
      </c>
      <c r="F79">
        <v>10790</v>
      </c>
      <c r="G79">
        <v>10790</v>
      </c>
      <c r="H79" t="str">
        <f t="shared" si="1"/>
        <v>VE13</v>
      </c>
    </row>
    <row r="80" spans="2:8">
      <c r="B80">
        <v>141672</v>
      </c>
      <c r="C80" t="s">
        <v>134</v>
      </c>
      <c r="D80">
        <v>13</v>
      </c>
      <c r="E80">
        <v>10800</v>
      </c>
      <c r="F80">
        <v>10800</v>
      </c>
      <c r="G80">
        <v>10800</v>
      </c>
      <c r="H80" t="str">
        <f t="shared" si="1"/>
        <v>VE13</v>
      </c>
    </row>
    <row r="81" spans="2:8">
      <c r="B81">
        <v>141754</v>
      </c>
      <c r="C81" t="s">
        <v>134</v>
      </c>
      <c r="D81">
        <v>13</v>
      </c>
      <c r="E81">
        <v>10810</v>
      </c>
      <c r="F81">
        <v>10810</v>
      </c>
      <c r="G81">
        <v>10810</v>
      </c>
      <c r="H81" t="str">
        <f t="shared" si="1"/>
        <v>VE13</v>
      </c>
    </row>
    <row r="82" spans="2:8">
      <c r="B82">
        <v>141972</v>
      </c>
      <c r="C82" t="s">
        <v>134</v>
      </c>
      <c r="D82">
        <v>13</v>
      </c>
      <c r="E82">
        <v>10820</v>
      </c>
      <c r="F82">
        <v>10820</v>
      </c>
      <c r="G82">
        <v>10820</v>
      </c>
      <c r="H82" t="str">
        <f t="shared" si="1"/>
        <v>VE13</v>
      </c>
    </row>
    <row r="83" spans="2:8">
      <c r="B83">
        <v>142047</v>
      </c>
      <c r="C83" t="s">
        <v>134</v>
      </c>
      <c r="D83">
        <v>13</v>
      </c>
      <c r="E83">
        <v>10830</v>
      </c>
      <c r="F83">
        <v>10830</v>
      </c>
      <c r="G83">
        <v>10830</v>
      </c>
      <c r="H83" t="str">
        <f t="shared" si="1"/>
        <v>VE13</v>
      </c>
    </row>
    <row r="84" spans="2:8">
      <c r="B84">
        <v>174104</v>
      </c>
      <c r="C84" t="s">
        <v>134</v>
      </c>
      <c r="D84">
        <v>13</v>
      </c>
      <c r="E84">
        <v>10840</v>
      </c>
      <c r="F84">
        <v>10840</v>
      </c>
      <c r="G84">
        <v>10840</v>
      </c>
      <c r="H84" t="str">
        <f t="shared" si="1"/>
        <v>VE13</v>
      </c>
    </row>
    <row r="85" spans="2:8">
      <c r="B85">
        <v>142374</v>
      </c>
      <c r="C85" t="s">
        <v>134</v>
      </c>
      <c r="D85">
        <v>13</v>
      </c>
      <c r="E85">
        <v>10850</v>
      </c>
      <c r="F85">
        <v>10850</v>
      </c>
      <c r="G85">
        <v>10850</v>
      </c>
      <c r="H85" t="str">
        <f t="shared" si="1"/>
        <v>VE13</v>
      </c>
    </row>
    <row r="86" spans="2:8">
      <c r="B86">
        <v>142458</v>
      </c>
      <c r="C86" t="s">
        <v>134</v>
      </c>
      <c r="D86">
        <v>12</v>
      </c>
      <c r="E86">
        <v>10860</v>
      </c>
      <c r="F86">
        <v>10860</v>
      </c>
      <c r="G86">
        <v>10860</v>
      </c>
      <c r="H86" t="str">
        <f t="shared" si="1"/>
        <v>VE12</v>
      </c>
    </row>
    <row r="87" spans="2:8">
      <c r="B87">
        <v>142519</v>
      </c>
      <c r="C87" t="s">
        <v>134</v>
      </c>
      <c r="D87">
        <v>13</v>
      </c>
      <c r="E87">
        <v>10870</v>
      </c>
      <c r="F87">
        <v>10870</v>
      </c>
      <c r="G87">
        <v>10870</v>
      </c>
      <c r="H87" t="str">
        <f t="shared" si="1"/>
        <v>VE13</v>
      </c>
    </row>
    <row r="88" spans="2:8">
      <c r="B88">
        <v>142832</v>
      </c>
      <c r="C88" t="s">
        <v>134</v>
      </c>
      <c r="D88">
        <v>12</v>
      </c>
      <c r="E88">
        <v>10880</v>
      </c>
      <c r="F88">
        <v>10880</v>
      </c>
      <c r="G88">
        <v>10880</v>
      </c>
      <c r="H88" t="str">
        <f t="shared" si="1"/>
        <v>VE12</v>
      </c>
    </row>
    <row r="89" spans="2:8">
      <c r="B89">
        <v>142871</v>
      </c>
      <c r="C89" t="s">
        <v>134</v>
      </c>
      <c r="D89">
        <v>13</v>
      </c>
      <c r="E89">
        <v>10890</v>
      </c>
      <c r="F89">
        <v>10890</v>
      </c>
      <c r="G89">
        <v>10890</v>
      </c>
      <c r="H89" t="str">
        <f t="shared" si="1"/>
        <v>VE13</v>
      </c>
    </row>
    <row r="90" spans="2:8">
      <c r="B90">
        <v>142891</v>
      </c>
      <c r="C90" t="s">
        <v>134</v>
      </c>
      <c r="D90">
        <v>13</v>
      </c>
      <c r="E90">
        <v>10900</v>
      </c>
      <c r="F90">
        <v>10900</v>
      </c>
      <c r="G90">
        <v>10900</v>
      </c>
      <c r="H90" t="str">
        <f t="shared" si="1"/>
        <v>VE13</v>
      </c>
    </row>
    <row r="91" spans="2:8">
      <c r="B91">
        <v>142939</v>
      </c>
      <c r="C91" t="s">
        <v>134</v>
      </c>
      <c r="D91">
        <v>13</v>
      </c>
      <c r="E91">
        <v>10910</v>
      </c>
      <c r="F91">
        <v>10910</v>
      </c>
      <c r="G91">
        <v>10910</v>
      </c>
      <c r="H91" t="str">
        <f t="shared" si="1"/>
        <v>VE13</v>
      </c>
    </row>
    <row r="92" spans="2:8">
      <c r="B92">
        <v>143317</v>
      </c>
      <c r="C92" t="s">
        <v>134</v>
      </c>
      <c r="D92">
        <v>12</v>
      </c>
      <c r="E92">
        <v>10920</v>
      </c>
      <c r="F92">
        <v>10920</v>
      </c>
      <c r="G92">
        <v>10920</v>
      </c>
      <c r="H92" t="str">
        <f t="shared" si="1"/>
        <v>VE12</v>
      </c>
    </row>
    <row r="93" spans="2:8">
      <c r="B93">
        <v>143364</v>
      </c>
      <c r="C93" t="s">
        <v>134</v>
      </c>
      <c r="D93">
        <v>13</v>
      </c>
      <c r="E93">
        <v>10930</v>
      </c>
      <c r="F93">
        <v>10930</v>
      </c>
      <c r="G93">
        <v>10930</v>
      </c>
      <c r="H93" t="str">
        <f t="shared" si="1"/>
        <v>VE13</v>
      </c>
    </row>
    <row r="94" spans="2:8">
      <c r="B94">
        <v>143379</v>
      </c>
      <c r="C94" t="s">
        <v>134</v>
      </c>
      <c r="D94">
        <v>13</v>
      </c>
      <c r="E94">
        <v>10940</v>
      </c>
      <c r="F94">
        <v>10940</v>
      </c>
      <c r="G94">
        <v>10940</v>
      </c>
      <c r="H94" t="str">
        <f t="shared" si="1"/>
        <v>VE13</v>
      </c>
    </row>
    <row r="95" spans="2:8">
      <c r="B95">
        <v>143524</v>
      </c>
      <c r="C95" t="s">
        <v>134</v>
      </c>
      <c r="D95">
        <v>12</v>
      </c>
      <c r="E95">
        <v>10950</v>
      </c>
      <c r="F95">
        <v>10950</v>
      </c>
      <c r="G95">
        <v>10950</v>
      </c>
      <c r="H95" t="str">
        <f t="shared" si="1"/>
        <v>VE12</v>
      </c>
    </row>
    <row r="96" spans="2:8">
      <c r="B96">
        <v>157965</v>
      </c>
      <c r="C96" t="s">
        <v>134</v>
      </c>
      <c r="D96">
        <v>12</v>
      </c>
      <c r="E96">
        <v>10956</v>
      </c>
      <c r="F96">
        <v>10956</v>
      </c>
      <c r="G96">
        <v>10956</v>
      </c>
      <c r="H96" t="str">
        <f t="shared" si="1"/>
        <v>VE12</v>
      </c>
    </row>
    <row r="97" spans="2:8">
      <c r="B97">
        <v>143551</v>
      </c>
      <c r="C97" t="s">
        <v>134</v>
      </c>
      <c r="D97">
        <v>12</v>
      </c>
      <c r="E97">
        <v>10960</v>
      </c>
      <c r="F97">
        <v>10960</v>
      </c>
      <c r="G97">
        <v>10960</v>
      </c>
      <c r="H97" t="str">
        <f t="shared" si="1"/>
        <v>VE12</v>
      </c>
    </row>
    <row r="98" spans="2:8">
      <c r="B98">
        <v>143567</v>
      </c>
      <c r="C98" t="s">
        <v>134</v>
      </c>
      <c r="D98">
        <v>12</v>
      </c>
      <c r="E98">
        <v>10970</v>
      </c>
      <c r="F98">
        <v>10970</v>
      </c>
      <c r="G98">
        <v>10970</v>
      </c>
      <c r="H98" t="str">
        <f t="shared" si="1"/>
        <v>VE12</v>
      </c>
    </row>
    <row r="99" spans="2:8">
      <c r="B99">
        <v>143731</v>
      </c>
      <c r="C99" t="s">
        <v>134</v>
      </c>
      <c r="D99">
        <v>12</v>
      </c>
      <c r="E99">
        <v>10980</v>
      </c>
      <c r="F99">
        <v>10980</v>
      </c>
      <c r="G99">
        <v>10980</v>
      </c>
      <c r="H99" t="str">
        <f t="shared" si="1"/>
        <v>VE12</v>
      </c>
    </row>
    <row r="100" spans="2:8">
      <c r="B100">
        <v>143746</v>
      </c>
      <c r="C100" t="s">
        <v>134</v>
      </c>
      <c r="D100">
        <v>12</v>
      </c>
      <c r="E100">
        <v>10990</v>
      </c>
      <c r="F100">
        <v>10990</v>
      </c>
      <c r="G100">
        <v>10990</v>
      </c>
      <c r="H100" t="str">
        <f t="shared" si="1"/>
        <v>VE12</v>
      </c>
    </row>
    <row r="101" spans="2:8">
      <c r="B101">
        <v>143766</v>
      </c>
      <c r="C101" t="s">
        <v>134</v>
      </c>
      <c r="D101">
        <v>12</v>
      </c>
      <c r="E101">
        <v>11000</v>
      </c>
      <c r="F101">
        <v>11000</v>
      </c>
      <c r="G101">
        <v>11000</v>
      </c>
      <c r="H101" t="str">
        <f t="shared" si="1"/>
        <v>VE12</v>
      </c>
    </row>
    <row r="102" spans="2:8">
      <c r="B102">
        <v>143936</v>
      </c>
      <c r="C102" t="s">
        <v>134</v>
      </c>
      <c r="D102">
        <v>12</v>
      </c>
      <c r="E102">
        <v>11010</v>
      </c>
      <c r="F102">
        <v>11010</v>
      </c>
      <c r="G102">
        <v>11010</v>
      </c>
      <c r="H102" t="str">
        <f t="shared" si="1"/>
        <v>VE12</v>
      </c>
    </row>
    <row r="103" spans="2:8">
      <c r="B103">
        <v>144089</v>
      </c>
      <c r="C103" t="s">
        <v>134</v>
      </c>
      <c r="D103">
        <v>12</v>
      </c>
      <c r="E103">
        <v>11020</v>
      </c>
      <c r="F103">
        <v>11020</v>
      </c>
      <c r="G103">
        <v>11020</v>
      </c>
      <c r="H103" t="str">
        <f t="shared" si="1"/>
        <v>VE12</v>
      </c>
    </row>
    <row r="104" spans="2:8">
      <c r="B104">
        <v>144235</v>
      </c>
      <c r="C104" t="s">
        <v>134</v>
      </c>
      <c r="D104">
        <v>12</v>
      </c>
      <c r="E104">
        <v>11030</v>
      </c>
      <c r="F104">
        <v>11030</v>
      </c>
      <c r="G104">
        <v>11030</v>
      </c>
      <c r="H104" t="str">
        <f t="shared" si="1"/>
        <v>VE12</v>
      </c>
    </row>
    <row r="105" spans="2:8">
      <c r="B105">
        <v>144380</v>
      </c>
      <c r="C105" t="s">
        <v>134</v>
      </c>
      <c r="D105">
        <v>12</v>
      </c>
      <c r="E105">
        <v>11040</v>
      </c>
      <c r="F105">
        <v>11040</v>
      </c>
      <c r="G105">
        <v>11040</v>
      </c>
      <c r="H105" t="str">
        <f t="shared" si="1"/>
        <v>VE12</v>
      </c>
    </row>
    <row r="106" spans="2:8">
      <c r="B106">
        <v>144596</v>
      </c>
      <c r="C106" t="s">
        <v>134</v>
      </c>
      <c r="D106">
        <v>12</v>
      </c>
      <c r="E106">
        <v>11050</v>
      </c>
      <c r="F106">
        <v>11050</v>
      </c>
      <c r="G106">
        <v>11050</v>
      </c>
      <c r="H106" t="str">
        <f t="shared" si="1"/>
        <v>VE12</v>
      </c>
    </row>
    <row r="107" spans="2:8">
      <c r="B107">
        <v>144770</v>
      </c>
      <c r="C107" t="s">
        <v>134</v>
      </c>
      <c r="D107">
        <v>12</v>
      </c>
      <c r="E107">
        <v>11060</v>
      </c>
      <c r="F107">
        <v>11060</v>
      </c>
      <c r="G107">
        <v>11060</v>
      </c>
      <c r="H107" t="str">
        <f t="shared" si="1"/>
        <v>VE12</v>
      </c>
    </row>
    <row r="108" spans="2:8">
      <c r="B108">
        <v>145029</v>
      </c>
      <c r="C108" t="s">
        <v>134</v>
      </c>
      <c r="D108">
        <v>12</v>
      </c>
      <c r="E108">
        <v>11070</v>
      </c>
      <c r="F108">
        <v>11070</v>
      </c>
      <c r="G108">
        <v>11070</v>
      </c>
      <c r="H108" t="str">
        <f t="shared" si="1"/>
        <v>VE12</v>
      </c>
    </row>
    <row r="109" spans="2:8">
      <c r="B109">
        <v>145247</v>
      </c>
      <c r="C109" t="s">
        <v>134</v>
      </c>
      <c r="D109">
        <v>12</v>
      </c>
      <c r="E109">
        <v>11080</v>
      </c>
      <c r="F109">
        <v>11080</v>
      </c>
      <c r="G109">
        <v>11080</v>
      </c>
      <c r="H109" t="str">
        <f t="shared" si="1"/>
        <v>VE12</v>
      </c>
    </row>
    <row r="110" spans="2:8">
      <c r="B110">
        <v>145272</v>
      </c>
      <c r="C110" t="s">
        <v>134</v>
      </c>
      <c r="D110">
        <v>13</v>
      </c>
      <c r="E110">
        <v>11090</v>
      </c>
      <c r="F110">
        <v>11090</v>
      </c>
      <c r="G110">
        <v>11090</v>
      </c>
      <c r="H110" t="str">
        <f t="shared" si="1"/>
        <v>VE13</v>
      </c>
    </row>
    <row r="111" spans="2:8">
      <c r="B111">
        <v>145306</v>
      </c>
      <c r="C111" t="s">
        <v>134</v>
      </c>
      <c r="D111">
        <v>12</v>
      </c>
      <c r="E111">
        <v>11100</v>
      </c>
      <c r="F111">
        <v>11100</v>
      </c>
      <c r="G111">
        <v>11100</v>
      </c>
      <c r="H111" t="str">
        <f t="shared" si="1"/>
        <v>VE12</v>
      </c>
    </row>
    <row r="112" spans="2:8">
      <c r="B112">
        <v>145455</v>
      </c>
      <c r="C112" t="s">
        <v>134</v>
      </c>
      <c r="D112">
        <v>12</v>
      </c>
      <c r="E112">
        <v>11110</v>
      </c>
      <c r="F112">
        <v>11110</v>
      </c>
      <c r="G112">
        <v>11110</v>
      </c>
      <c r="H112" t="str">
        <f t="shared" si="1"/>
        <v>VE12</v>
      </c>
    </row>
    <row r="113" spans="2:8">
      <c r="B113">
        <v>145477</v>
      </c>
      <c r="C113" t="s">
        <v>134</v>
      </c>
      <c r="D113">
        <v>12</v>
      </c>
      <c r="E113">
        <v>11120</v>
      </c>
      <c r="F113">
        <v>11120</v>
      </c>
      <c r="G113">
        <v>11120</v>
      </c>
      <c r="H113" t="str">
        <f t="shared" si="1"/>
        <v>VE12</v>
      </c>
    </row>
    <row r="114" spans="2:8">
      <c r="B114">
        <v>145499</v>
      </c>
      <c r="C114" t="s">
        <v>134</v>
      </c>
      <c r="D114">
        <v>12</v>
      </c>
      <c r="E114">
        <v>11130</v>
      </c>
      <c r="F114">
        <v>11130</v>
      </c>
      <c r="G114">
        <v>11130</v>
      </c>
      <c r="H114" t="str">
        <f t="shared" si="1"/>
        <v>VE12</v>
      </c>
    </row>
    <row r="115" spans="2:8">
      <c r="B115">
        <v>145648</v>
      </c>
      <c r="C115" t="s">
        <v>134</v>
      </c>
      <c r="D115">
        <v>12</v>
      </c>
      <c r="E115">
        <v>11140</v>
      </c>
      <c r="F115">
        <v>11140</v>
      </c>
      <c r="G115">
        <v>11140</v>
      </c>
      <c r="H115" t="str">
        <f t="shared" si="1"/>
        <v>VE12</v>
      </c>
    </row>
    <row r="116" spans="2:8">
      <c r="B116">
        <v>145668</v>
      </c>
      <c r="C116" t="s">
        <v>134</v>
      </c>
      <c r="D116">
        <v>12</v>
      </c>
      <c r="E116">
        <v>11150</v>
      </c>
      <c r="F116">
        <v>11150</v>
      </c>
      <c r="G116">
        <v>11150</v>
      </c>
      <c r="H116" t="str">
        <f t="shared" si="1"/>
        <v>VE12</v>
      </c>
    </row>
    <row r="117" spans="2:8">
      <c r="B117">
        <v>145692</v>
      </c>
      <c r="C117" t="s">
        <v>134</v>
      </c>
      <c r="D117">
        <v>12</v>
      </c>
      <c r="E117">
        <v>11160</v>
      </c>
      <c r="F117">
        <v>11160</v>
      </c>
      <c r="G117">
        <v>11160</v>
      </c>
      <c r="H117" t="str">
        <f t="shared" si="1"/>
        <v>VE12</v>
      </c>
    </row>
    <row r="118" spans="2:8">
      <c r="B118">
        <v>145798</v>
      </c>
      <c r="C118" t="s">
        <v>134</v>
      </c>
      <c r="D118">
        <v>12</v>
      </c>
      <c r="E118">
        <v>11170</v>
      </c>
      <c r="F118">
        <v>11170</v>
      </c>
      <c r="G118">
        <v>11170</v>
      </c>
      <c r="H118" t="str">
        <f t="shared" si="1"/>
        <v>VE12</v>
      </c>
    </row>
    <row r="119" spans="2:8">
      <c r="B119">
        <v>145957</v>
      </c>
      <c r="C119" t="s">
        <v>134</v>
      </c>
      <c r="D119">
        <v>12</v>
      </c>
      <c r="E119">
        <v>11180</v>
      </c>
      <c r="F119">
        <v>11180</v>
      </c>
      <c r="G119">
        <v>11180</v>
      </c>
      <c r="H119" t="str">
        <f t="shared" si="1"/>
        <v>VE12</v>
      </c>
    </row>
    <row r="120" spans="2:8">
      <c r="B120">
        <v>154084</v>
      </c>
      <c r="C120" t="s">
        <v>134</v>
      </c>
      <c r="D120">
        <v>12</v>
      </c>
      <c r="E120">
        <v>11190</v>
      </c>
      <c r="F120">
        <v>11190</v>
      </c>
      <c r="G120">
        <v>11190</v>
      </c>
      <c r="H120" t="str">
        <f t="shared" si="1"/>
        <v>VE12</v>
      </c>
    </row>
    <row r="121" spans="2:8">
      <c r="B121">
        <v>166306</v>
      </c>
      <c r="C121" t="s">
        <v>134</v>
      </c>
      <c r="D121">
        <v>12</v>
      </c>
      <c r="E121">
        <v>11200</v>
      </c>
      <c r="F121">
        <v>11200</v>
      </c>
      <c r="G121">
        <v>11200</v>
      </c>
      <c r="H121" t="str">
        <f t="shared" si="1"/>
        <v>VE12</v>
      </c>
    </row>
    <row r="122" spans="2:8">
      <c r="B122">
        <v>146293</v>
      </c>
      <c r="C122" t="s">
        <v>134</v>
      </c>
      <c r="D122">
        <v>12</v>
      </c>
      <c r="E122">
        <v>11210</v>
      </c>
      <c r="F122">
        <v>11210</v>
      </c>
      <c r="G122">
        <v>11210</v>
      </c>
      <c r="H122" t="str">
        <f t="shared" si="1"/>
        <v>VE12</v>
      </c>
    </row>
    <row r="123" spans="2:8">
      <c r="B123">
        <v>146597</v>
      </c>
      <c r="C123" t="s">
        <v>134</v>
      </c>
      <c r="D123">
        <v>12</v>
      </c>
      <c r="E123">
        <v>11220</v>
      </c>
      <c r="F123">
        <v>11220</v>
      </c>
      <c r="G123">
        <v>11220</v>
      </c>
      <c r="H123" t="str">
        <f t="shared" si="1"/>
        <v>VE12</v>
      </c>
    </row>
    <row r="124" spans="2:8">
      <c r="B124">
        <v>146927</v>
      </c>
      <c r="C124" t="s">
        <v>134</v>
      </c>
      <c r="D124">
        <v>12</v>
      </c>
      <c r="E124">
        <v>11230</v>
      </c>
      <c r="F124">
        <v>11230</v>
      </c>
      <c r="G124">
        <v>11230</v>
      </c>
      <c r="H124" t="str">
        <f t="shared" si="1"/>
        <v>VE12</v>
      </c>
    </row>
    <row r="125" spans="2:8">
      <c r="B125">
        <v>174318</v>
      </c>
      <c r="C125" t="s">
        <v>134</v>
      </c>
      <c r="D125">
        <v>12</v>
      </c>
      <c r="E125">
        <v>11240</v>
      </c>
      <c r="F125">
        <v>11240</v>
      </c>
      <c r="G125">
        <v>11240</v>
      </c>
      <c r="H125" t="str">
        <f t="shared" si="1"/>
        <v>VE12</v>
      </c>
    </row>
    <row r="126" spans="2:8">
      <c r="B126">
        <v>174494</v>
      </c>
      <c r="C126" t="s">
        <v>134</v>
      </c>
      <c r="D126">
        <v>12</v>
      </c>
      <c r="E126">
        <v>11250</v>
      </c>
      <c r="F126">
        <v>11250</v>
      </c>
      <c r="G126">
        <v>11250</v>
      </c>
      <c r="H126" t="str">
        <f t="shared" si="1"/>
        <v>VE12</v>
      </c>
    </row>
    <row r="127" spans="2:8">
      <c r="B127">
        <v>148006</v>
      </c>
      <c r="C127" t="s">
        <v>134</v>
      </c>
      <c r="D127">
        <v>12</v>
      </c>
      <c r="E127">
        <v>11260</v>
      </c>
      <c r="F127">
        <v>11260</v>
      </c>
      <c r="G127">
        <v>11260</v>
      </c>
      <c r="H127" t="str">
        <f t="shared" si="1"/>
        <v>VE12</v>
      </c>
    </row>
    <row r="128" spans="2:8">
      <c r="B128">
        <v>166666</v>
      </c>
      <c r="C128" t="s">
        <v>134</v>
      </c>
      <c r="D128">
        <v>11</v>
      </c>
      <c r="E128">
        <v>11270</v>
      </c>
      <c r="F128">
        <v>11270</v>
      </c>
      <c r="G128">
        <v>11270</v>
      </c>
      <c r="H128" t="str">
        <f t="shared" si="1"/>
        <v>VE11</v>
      </c>
    </row>
    <row r="129" spans="2:8">
      <c r="B129">
        <v>150867</v>
      </c>
      <c r="C129" t="s">
        <v>134</v>
      </c>
      <c r="D129">
        <v>12</v>
      </c>
      <c r="E129">
        <v>11280</v>
      </c>
      <c r="F129">
        <v>11280</v>
      </c>
      <c r="G129">
        <v>11280</v>
      </c>
      <c r="H129" t="str">
        <f t="shared" si="1"/>
        <v>VE12</v>
      </c>
    </row>
    <row r="130" spans="2:8">
      <c r="B130">
        <v>151259</v>
      </c>
      <c r="C130" t="s">
        <v>134</v>
      </c>
      <c r="D130">
        <v>12</v>
      </c>
      <c r="E130">
        <v>11290</v>
      </c>
      <c r="F130">
        <v>11290</v>
      </c>
      <c r="G130">
        <v>11290</v>
      </c>
      <c r="H130" t="str">
        <f t="shared" si="1"/>
        <v>VE12</v>
      </c>
    </row>
    <row r="131" spans="2:8">
      <c r="B131">
        <v>151747</v>
      </c>
      <c r="C131" t="s">
        <v>134</v>
      </c>
      <c r="D131">
        <v>12</v>
      </c>
      <c r="E131">
        <v>11300</v>
      </c>
      <c r="F131">
        <v>11300</v>
      </c>
      <c r="G131">
        <v>11300</v>
      </c>
      <c r="H131" t="str">
        <f t="shared" ref="H131:H194" si="2">C131&amp;D131</f>
        <v>VE12</v>
      </c>
    </row>
    <row r="132" spans="2:8">
      <c r="B132">
        <v>152089</v>
      </c>
      <c r="C132" t="s">
        <v>134</v>
      </c>
      <c r="D132">
        <v>12</v>
      </c>
      <c r="E132">
        <v>11310</v>
      </c>
      <c r="F132">
        <v>11310</v>
      </c>
      <c r="G132">
        <v>11310</v>
      </c>
      <c r="H132" t="str">
        <f t="shared" si="2"/>
        <v>VE12</v>
      </c>
    </row>
    <row r="133" spans="2:8">
      <c r="B133">
        <v>150724</v>
      </c>
      <c r="C133" t="s">
        <v>134</v>
      </c>
      <c r="D133">
        <v>12</v>
      </c>
      <c r="E133">
        <v>11320</v>
      </c>
      <c r="F133">
        <v>11320</v>
      </c>
      <c r="G133">
        <v>11320</v>
      </c>
      <c r="H133" t="str">
        <f t="shared" si="2"/>
        <v>VE12</v>
      </c>
    </row>
    <row r="134" spans="2:8">
      <c r="B134">
        <v>154269</v>
      </c>
      <c r="C134" t="s">
        <v>134</v>
      </c>
      <c r="D134">
        <v>12</v>
      </c>
      <c r="E134">
        <v>11330</v>
      </c>
      <c r="F134">
        <v>11330</v>
      </c>
      <c r="G134">
        <v>11330</v>
      </c>
      <c r="H134" t="str">
        <f t="shared" si="2"/>
        <v>VE12</v>
      </c>
    </row>
    <row r="135" spans="2:8">
      <c r="B135">
        <v>152364</v>
      </c>
      <c r="C135" t="s">
        <v>134</v>
      </c>
      <c r="D135">
        <v>12</v>
      </c>
      <c r="E135">
        <v>11340</v>
      </c>
      <c r="F135">
        <v>11340</v>
      </c>
      <c r="G135">
        <v>11340</v>
      </c>
      <c r="H135" t="str">
        <f t="shared" si="2"/>
        <v>VE12</v>
      </c>
    </row>
    <row r="136" spans="2:8">
      <c r="B136">
        <v>174734</v>
      </c>
      <c r="C136" t="s">
        <v>134</v>
      </c>
      <c r="D136">
        <v>12</v>
      </c>
      <c r="E136">
        <v>11350</v>
      </c>
      <c r="F136">
        <v>11350</v>
      </c>
      <c r="G136">
        <v>11350</v>
      </c>
      <c r="H136" t="str">
        <f t="shared" si="2"/>
        <v>VE12</v>
      </c>
    </row>
    <row r="137" spans="2:8">
      <c r="B137">
        <v>174822</v>
      </c>
      <c r="C137" t="s">
        <v>134</v>
      </c>
      <c r="D137">
        <v>12</v>
      </c>
      <c r="E137">
        <v>11360</v>
      </c>
      <c r="F137">
        <v>11360</v>
      </c>
      <c r="G137">
        <v>11360</v>
      </c>
      <c r="H137" t="str">
        <f t="shared" si="2"/>
        <v>VE12</v>
      </c>
    </row>
    <row r="138" spans="2:8">
      <c r="B138">
        <v>152599</v>
      </c>
      <c r="C138" t="s">
        <v>134</v>
      </c>
      <c r="D138">
        <v>12</v>
      </c>
      <c r="E138">
        <v>11370</v>
      </c>
      <c r="F138">
        <v>11370</v>
      </c>
      <c r="G138">
        <v>11370</v>
      </c>
      <c r="H138" t="str">
        <f t="shared" si="2"/>
        <v>VE12</v>
      </c>
    </row>
    <row r="139" spans="2:8">
      <c r="B139">
        <v>152647</v>
      </c>
      <c r="C139" t="s">
        <v>134</v>
      </c>
      <c r="D139">
        <v>12</v>
      </c>
      <c r="E139">
        <v>11380</v>
      </c>
      <c r="F139">
        <v>11380</v>
      </c>
      <c r="G139">
        <v>11380</v>
      </c>
      <c r="H139" t="str">
        <f t="shared" si="2"/>
        <v>VE12</v>
      </c>
    </row>
    <row r="140" spans="2:8">
      <c r="B140">
        <v>152703</v>
      </c>
      <c r="C140" t="s">
        <v>134</v>
      </c>
      <c r="D140">
        <v>12</v>
      </c>
      <c r="E140">
        <v>11390</v>
      </c>
      <c r="F140">
        <v>11390</v>
      </c>
      <c r="G140">
        <v>11390</v>
      </c>
      <c r="H140" t="str">
        <f t="shared" si="2"/>
        <v>VE12</v>
      </c>
    </row>
    <row r="141" spans="2:8">
      <c r="B141">
        <v>148548</v>
      </c>
      <c r="C141" t="s">
        <v>134</v>
      </c>
      <c r="D141">
        <v>12</v>
      </c>
      <c r="E141">
        <v>11400</v>
      </c>
      <c r="F141">
        <v>11400</v>
      </c>
      <c r="G141">
        <v>11400</v>
      </c>
      <c r="H141" t="str">
        <f t="shared" si="2"/>
        <v>VE12</v>
      </c>
    </row>
    <row r="142" spans="2:8">
      <c r="B142">
        <v>148723</v>
      </c>
      <c r="C142" t="s">
        <v>134</v>
      </c>
      <c r="D142">
        <v>12</v>
      </c>
      <c r="E142">
        <v>11410</v>
      </c>
      <c r="F142">
        <v>11410</v>
      </c>
      <c r="G142">
        <v>11410</v>
      </c>
      <c r="H142" t="str">
        <f t="shared" si="2"/>
        <v>VE12</v>
      </c>
    </row>
    <row r="143" spans="2:8">
      <c r="B143">
        <v>148861</v>
      </c>
      <c r="C143" t="s">
        <v>134</v>
      </c>
      <c r="D143">
        <v>12</v>
      </c>
      <c r="E143">
        <v>11420</v>
      </c>
      <c r="F143">
        <v>11420</v>
      </c>
      <c r="G143">
        <v>11420</v>
      </c>
      <c r="H143" t="str">
        <f t="shared" si="2"/>
        <v>VE12</v>
      </c>
    </row>
    <row r="144" spans="2:8">
      <c r="B144">
        <v>148957</v>
      </c>
      <c r="C144" t="s">
        <v>134</v>
      </c>
      <c r="D144">
        <v>12</v>
      </c>
      <c r="E144">
        <v>11430</v>
      </c>
      <c r="F144">
        <v>11430</v>
      </c>
      <c r="G144">
        <v>11430</v>
      </c>
      <c r="H144" t="str">
        <f t="shared" si="2"/>
        <v>VE12</v>
      </c>
    </row>
    <row r="145" spans="2:8">
      <c r="B145">
        <v>134257</v>
      </c>
      <c r="C145" t="s">
        <v>134</v>
      </c>
      <c r="D145">
        <v>12</v>
      </c>
      <c r="E145">
        <v>11440</v>
      </c>
      <c r="F145">
        <v>11440</v>
      </c>
      <c r="G145">
        <v>11440</v>
      </c>
      <c r="H145" t="str">
        <f t="shared" si="2"/>
        <v>VE12</v>
      </c>
    </row>
    <row r="146" spans="2:8">
      <c r="B146">
        <v>149218</v>
      </c>
      <c r="C146" t="s">
        <v>134</v>
      </c>
      <c r="D146">
        <v>12</v>
      </c>
      <c r="E146">
        <v>11450</v>
      </c>
      <c r="F146">
        <v>11450</v>
      </c>
      <c r="G146">
        <v>11450</v>
      </c>
      <c r="H146" t="str">
        <f t="shared" si="2"/>
        <v>VE12</v>
      </c>
    </row>
    <row r="147" spans="2:8">
      <c r="B147">
        <v>149379</v>
      </c>
      <c r="C147" t="s">
        <v>134</v>
      </c>
      <c r="D147">
        <v>12</v>
      </c>
      <c r="E147">
        <v>11460</v>
      </c>
      <c r="F147">
        <v>11460</v>
      </c>
      <c r="G147">
        <v>11460</v>
      </c>
      <c r="H147" t="str">
        <f t="shared" si="2"/>
        <v>VE12</v>
      </c>
    </row>
    <row r="148" spans="2:8">
      <c r="B148">
        <v>149489</v>
      </c>
      <c r="C148" t="s">
        <v>134</v>
      </c>
      <c r="D148">
        <v>12</v>
      </c>
      <c r="E148">
        <v>11470</v>
      </c>
      <c r="F148">
        <v>11470</v>
      </c>
      <c r="G148">
        <v>11470</v>
      </c>
      <c r="H148" t="str">
        <f t="shared" si="2"/>
        <v>VE12</v>
      </c>
    </row>
    <row r="149" spans="2:8">
      <c r="B149">
        <v>149674</v>
      </c>
      <c r="C149" t="s">
        <v>134</v>
      </c>
      <c r="D149">
        <v>13</v>
      </c>
      <c r="E149">
        <v>11480</v>
      </c>
      <c r="F149">
        <v>11480</v>
      </c>
      <c r="G149">
        <v>11480</v>
      </c>
      <c r="H149" t="str">
        <f t="shared" si="2"/>
        <v>VE13</v>
      </c>
    </row>
    <row r="150" spans="2:8">
      <c r="B150">
        <v>150372</v>
      </c>
      <c r="C150" t="s">
        <v>134</v>
      </c>
      <c r="D150">
        <v>12</v>
      </c>
      <c r="E150">
        <v>11490</v>
      </c>
      <c r="F150">
        <v>11490</v>
      </c>
      <c r="G150">
        <v>11490</v>
      </c>
      <c r="H150" t="str">
        <f t="shared" si="2"/>
        <v>VE12</v>
      </c>
    </row>
    <row r="151" spans="2:8">
      <c r="B151">
        <v>150521</v>
      </c>
      <c r="C151" t="s">
        <v>134</v>
      </c>
      <c r="D151">
        <v>12</v>
      </c>
      <c r="E151">
        <v>11500</v>
      </c>
      <c r="F151">
        <v>11500</v>
      </c>
      <c r="G151">
        <v>11500</v>
      </c>
      <c r="H151" t="str">
        <f t="shared" si="2"/>
        <v>VE12</v>
      </c>
    </row>
    <row r="152" spans="2:8">
      <c r="B152">
        <v>152788</v>
      </c>
      <c r="C152" t="s">
        <v>134</v>
      </c>
      <c r="D152">
        <v>12</v>
      </c>
      <c r="E152">
        <v>11510</v>
      </c>
      <c r="F152">
        <v>11510</v>
      </c>
      <c r="G152">
        <v>11510</v>
      </c>
      <c r="H152" t="str">
        <f t="shared" si="2"/>
        <v>VE12</v>
      </c>
    </row>
    <row r="153" spans="2:8">
      <c r="B153">
        <v>153073</v>
      </c>
      <c r="C153" t="s">
        <v>134</v>
      </c>
      <c r="D153">
        <v>12</v>
      </c>
      <c r="E153">
        <v>11520</v>
      </c>
      <c r="F153">
        <v>11520</v>
      </c>
      <c r="G153">
        <v>11520</v>
      </c>
      <c r="H153" t="str">
        <f t="shared" si="2"/>
        <v>VE12</v>
      </c>
    </row>
    <row r="154" spans="2:8">
      <c r="B154">
        <v>153320</v>
      </c>
      <c r="C154" t="s">
        <v>134</v>
      </c>
      <c r="D154">
        <v>12</v>
      </c>
      <c r="E154">
        <v>11530</v>
      </c>
      <c r="F154">
        <v>11530</v>
      </c>
      <c r="G154">
        <v>11530</v>
      </c>
      <c r="H154" t="str">
        <f t="shared" si="2"/>
        <v>VE12</v>
      </c>
    </row>
    <row r="155" spans="2:8">
      <c r="B155">
        <v>153530</v>
      </c>
      <c r="C155" t="s">
        <v>134</v>
      </c>
      <c r="D155">
        <v>12</v>
      </c>
      <c r="E155">
        <v>11540</v>
      </c>
      <c r="F155">
        <v>11540</v>
      </c>
      <c r="G155">
        <v>11540</v>
      </c>
      <c r="H155" t="str">
        <f t="shared" si="2"/>
        <v>VE12</v>
      </c>
    </row>
    <row r="156" spans="2:8">
      <c r="B156">
        <v>153723</v>
      </c>
      <c r="C156" t="s">
        <v>134</v>
      </c>
      <c r="D156">
        <v>12</v>
      </c>
      <c r="E156">
        <v>11550</v>
      </c>
      <c r="F156">
        <v>11550</v>
      </c>
      <c r="G156">
        <v>11550</v>
      </c>
      <c r="H156" t="str">
        <f t="shared" si="2"/>
        <v>VE12</v>
      </c>
    </row>
    <row r="157" spans="2:8">
      <c r="B157">
        <v>153937</v>
      </c>
      <c r="C157" t="s">
        <v>134</v>
      </c>
      <c r="D157">
        <v>13</v>
      </c>
      <c r="E157">
        <v>11560</v>
      </c>
      <c r="F157">
        <v>11560</v>
      </c>
      <c r="G157">
        <v>11560</v>
      </c>
      <c r="H157" t="str">
        <f t="shared" si="2"/>
        <v>VE13</v>
      </c>
    </row>
    <row r="158" spans="2:8">
      <c r="B158">
        <v>154289</v>
      </c>
      <c r="C158" t="s">
        <v>134</v>
      </c>
      <c r="D158">
        <v>13</v>
      </c>
      <c r="E158">
        <v>11570</v>
      </c>
      <c r="F158">
        <v>11570</v>
      </c>
      <c r="G158">
        <v>11570</v>
      </c>
      <c r="H158" t="str">
        <f t="shared" si="2"/>
        <v>VE13</v>
      </c>
    </row>
    <row r="159" spans="2:8">
      <c r="B159">
        <v>154517</v>
      </c>
      <c r="C159" t="s">
        <v>134</v>
      </c>
      <c r="D159">
        <v>12</v>
      </c>
      <c r="E159">
        <v>11580</v>
      </c>
      <c r="F159">
        <v>11580</v>
      </c>
      <c r="G159">
        <v>11580</v>
      </c>
      <c r="H159" t="str">
        <f t="shared" si="2"/>
        <v>VE12</v>
      </c>
    </row>
    <row r="160" spans="2:8">
      <c r="B160">
        <v>154753</v>
      </c>
      <c r="C160" t="s">
        <v>134</v>
      </c>
      <c r="D160">
        <v>13</v>
      </c>
      <c r="E160">
        <v>11590</v>
      </c>
      <c r="F160">
        <v>11590</v>
      </c>
      <c r="G160">
        <v>11590</v>
      </c>
      <c r="H160" t="str">
        <f t="shared" si="2"/>
        <v>VE13</v>
      </c>
    </row>
    <row r="161" spans="2:8">
      <c r="B161">
        <v>166701</v>
      </c>
      <c r="C161" t="s">
        <v>134</v>
      </c>
      <c r="D161">
        <v>12</v>
      </c>
      <c r="E161">
        <v>11600</v>
      </c>
      <c r="F161">
        <v>11600</v>
      </c>
      <c r="G161">
        <v>11600</v>
      </c>
      <c r="H161" t="str">
        <f t="shared" si="2"/>
        <v>VE12</v>
      </c>
    </row>
    <row r="162" spans="2:8">
      <c r="B162">
        <v>154951</v>
      </c>
      <c r="C162" t="s">
        <v>134</v>
      </c>
      <c r="D162">
        <v>13</v>
      </c>
      <c r="E162">
        <v>11610</v>
      </c>
      <c r="F162">
        <v>11610</v>
      </c>
      <c r="G162">
        <v>11610</v>
      </c>
      <c r="H162" t="str">
        <f t="shared" si="2"/>
        <v>VE13</v>
      </c>
    </row>
    <row r="163" spans="2:8">
      <c r="B163">
        <v>155131</v>
      </c>
      <c r="C163" t="s">
        <v>134</v>
      </c>
      <c r="D163">
        <v>13</v>
      </c>
      <c r="E163">
        <v>11620</v>
      </c>
      <c r="F163">
        <v>11620</v>
      </c>
      <c r="G163">
        <v>11620</v>
      </c>
      <c r="H163" t="str">
        <f t="shared" si="2"/>
        <v>VE13</v>
      </c>
    </row>
    <row r="164" spans="2:8">
      <c r="B164">
        <v>155316</v>
      </c>
      <c r="C164" t="s">
        <v>134</v>
      </c>
      <c r="D164">
        <v>13</v>
      </c>
      <c r="E164">
        <v>11630</v>
      </c>
      <c r="F164">
        <v>11630</v>
      </c>
      <c r="G164">
        <v>11630</v>
      </c>
      <c r="H164" t="str">
        <f t="shared" si="2"/>
        <v>VE13</v>
      </c>
    </row>
    <row r="165" spans="2:8">
      <c r="B165">
        <v>155484</v>
      </c>
      <c r="C165" t="s">
        <v>134</v>
      </c>
      <c r="D165">
        <v>13</v>
      </c>
      <c r="E165">
        <v>11640</v>
      </c>
      <c r="F165">
        <v>11640</v>
      </c>
      <c r="G165">
        <v>11640</v>
      </c>
      <c r="H165" t="str">
        <f t="shared" si="2"/>
        <v>VE13</v>
      </c>
    </row>
    <row r="166" spans="2:8">
      <c r="B166">
        <v>155650</v>
      </c>
      <c r="C166" t="s">
        <v>134</v>
      </c>
      <c r="D166">
        <v>12</v>
      </c>
      <c r="E166">
        <v>11650</v>
      </c>
      <c r="F166">
        <v>11650</v>
      </c>
      <c r="G166">
        <v>11650</v>
      </c>
      <c r="H166" t="str">
        <f t="shared" si="2"/>
        <v>VE12</v>
      </c>
    </row>
    <row r="167" spans="2:8">
      <c r="B167">
        <v>155795</v>
      </c>
      <c r="C167" t="s">
        <v>134</v>
      </c>
      <c r="D167">
        <v>12</v>
      </c>
      <c r="E167">
        <v>11660</v>
      </c>
      <c r="F167">
        <v>11660</v>
      </c>
      <c r="G167">
        <v>11660</v>
      </c>
      <c r="H167" t="str">
        <f t="shared" si="2"/>
        <v>VE12</v>
      </c>
    </row>
    <row r="168" spans="2:8">
      <c r="B168">
        <v>155941</v>
      </c>
      <c r="C168" t="s">
        <v>134</v>
      </c>
      <c r="D168">
        <v>13</v>
      </c>
      <c r="E168">
        <v>11670</v>
      </c>
      <c r="F168">
        <v>11670</v>
      </c>
      <c r="G168">
        <v>11670</v>
      </c>
      <c r="H168" t="str">
        <f t="shared" si="2"/>
        <v>VE13</v>
      </c>
    </row>
    <row r="169" spans="2:8">
      <c r="B169">
        <v>156120</v>
      </c>
      <c r="C169" t="s">
        <v>134</v>
      </c>
      <c r="D169">
        <v>12</v>
      </c>
      <c r="E169">
        <v>11680</v>
      </c>
      <c r="F169">
        <v>11680</v>
      </c>
      <c r="G169">
        <v>11680</v>
      </c>
      <c r="H169" t="str">
        <f t="shared" si="2"/>
        <v>VE12</v>
      </c>
    </row>
    <row r="170" spans="2:8">
      <c r="B170">
        <v>156176</v>
      </c>
      <c r="C170" t="s">
        <v>134</v>
      </c>
      <c r="D170">
        <v>12</v>
      </c>
      <c r="E170">
        <v>11690</v>
      </c>
      <c r="F170">
        <v>11690</v>
      </c>
      <c r="G170">
        <v>11690</v>
      </c>
      <c r="H170" t="str">
        <f t="shared" si="2"/>
        <v>VE12</v>
      </c>
    </row>
    <row r="171" spans="2:8">
      <c r="B171">
        <v>156311</v>
      </c>
      <c r="C171" t="s">
        <v>134</v>
      </c>
      <c r="D171">
        <v>13</v>
      </c>
      <c r="E171">
        <v>11700</v>
      </c>
      <c r="F171">
        <v>11700</v>
      </c>
      <c r="G171">
        <v>11700</v>
      </c>
      <c r="H171" t="str">
        <f t="shared" si="2"/>
        <v>VE13</v>
      </c>
    </row>
    <row r="172" spans="2:8">
      <c r="B172">
        <v>156370</v>
      </c>
      <c r="C172" t="s">
        <v>134</v>
      </c>
      <c r="D172">
        <v>12</v>
      </c>
      <c r="E172">
        <v>11710</v>
      </c>
      <c r="F172">
        <v>11710</v>
      </c>
      <c r="G172">
        <v>11710</v>
      </c>
      <c r="H172" t="str">
        <f t="shared" si="2"/>
        <v>VE12</v>
      </c>
    </row>
    <row r="173" spans="2:8">
      <c r="B173">
        <v>156427</v>
      </c>
      <c r="C173" t="s">
        <v>134</v>
      </c>
      <c r="D173">
        <v>12</v>
      </c>
      <c r="E173">
        <v>11720</v>
      </c>
      <c r="F173">
        <v>11720</v>
      </c>
      <c r="G173">
        <v>11720</v>
      </c>
      <c r="H173" t="str">
        <f t="shared" si="2"/>
        <v>VE12</v>
      </c>
    </row>
    <row r="174" spans="2:8">
      <c r="B174">
        <v>156500</v>
      </c>
      <c r="C174" t="s">
        <v>134</v>
      </c>
      <c r="D174">
        <v>13</v>
      </c>
      <c r="E174">
        <v>11730</v>
      </c>
      <c r="F174">
        <v>11730</v>
      </c>
      <c r="G174">
        <v>11730</v>
      </c>
      <c r="H174" t="str">
        <f t="shared" si="2"/>
        <v>VE13</v>
      </c>
    </row>
    <row r="175" spans="2:8">
      <c r="B175">
        <v>156749</v>
      </c>
      <c r="C175" t="s">
        <v>134</v>
      </c>
      <c r="D175">
        <v>13</v>
      </c>
      <c r="E175">
        <v>11740</v>
      </c>
      <c r="F175">
        <v>11740</v>
      </c>
      <c r="G175">
        <v>11740</v>
      </c>
      <c r="H175" t="str">
        <f t="shared" si="2"/>
        <v>VE13</v>
      </c>
    </row>
    <row r="176" spans="2:8">
      <c r="B176">
        <v>156817</v>
      </c>
      <c r="C176" t="s">
        <v>134</v>
      </c>
      <c r="D176">
        <v>12</v>
      </c>
      <c r="E176">
        <v>11750</v>
      </c>
      <c r="F176">
        <v>11750</v>
      </c>
      <c r="G176">
        <v>11750</v>
      </c>
      <c r="H176" t="str">
        <f t="shared" si="2"/>
        <v>VE12</v>
      </c>
    </row>
    <row r="177" spans="2:8">
      <c r="B177">
        <v>156979</v>
      </c>
      <c r="C177" t="s">
        <v>134</v>
      </c>
      <c r="D177">
        <v>12</v>
      </c>
      <c r="E177">
        <v>11760</v>
      </c>
      <c r="F177">
        <v>11760</v>
      </c>
      <c r="G177">
        <v>11760</v>
      </c>
      <c r="H177" t="str">
        <f t="shared" si="2"/>
        <v>VE12</v>
      </c>
    </row>
    <row r="178" spans="2:8">
      <c r="B178">
        <v>157016</v>
      </c>
      <c r="C178" t="s">
        <v>134</v>
      </c>
      <c r="D178">
        <v>13</v>
      </c>
      <c r="E178">
        <v>11770</v>
      </c>
      <c r="F178">
        <v>11770</v>
      </c>
      <c r="G178">
        <v>11770</v>
      </c>
      <c r="H178" t="str">
        <f t="shared" si="2"/>
        <v>VE13</v>
      </c>
    </row>
    <row r="179" spans="2:8">
      <c r="B179">
        <v>157063</v>
      </c>
      <c r="C179" t="s">
        <v>134</v>
      </c>
      <c r="D179">
        <v>13</v>
      </c>
      <c r="E179">
        <v>11780</v>
      </c>
      <c r="F179">
        <v>11780</v>
      </c>
      <c r="G179">
        <v>11780</v>
      </c>
      <c r="H179" t="str">
        <f t="shared" si="2"/>
        <v>VE13</v>
      </c>
    </row>
    <row r="180" spans="2:8">
      <c r="B180">
        <v>174881</v>
      </c>
      <c r="C180" t="s">
        <v>134</v>
      </c>
      <c r="D180">
        <v>13</v>
      </c>
      <c r="E180">
        <v>11790</v>
      </c>
      <c r="F180">
        <v>11790</v>
      </c>
      <c r="G180">
        <v>11790</v>
      </c>
      <c r="H180" t="str">
        <f t="shared" si="2"/>
        <v>VE13</v>
      </c>
    </row>
    <row r="181" spans="2:8">
      <c r="B181">
        <v>167024</v>
      </c>
      <c r="C181" t="s">
        <v>134</v>
      </c>
      <c r="D181">
        <v>13</v>
      </c>
      <c r="E181">
        <v>11800</v>
      </c>
      <c r="F181">
        <v>11800</v>
      </c>
      <c r="G181">
        <v>11800</v>
      </c>
      <c r="H181" t="str">
        <f t="shared" si="2"/>
        <v>VE13</v>
      </c>
    </row>
    <row r="182" spans="2:8">
      <c r="B182">
        <v>157291</v>
      </c>
      <c r="C182" t="s">
        <v>134</v>
      </c>
      <c r="D182">
        <v>13</v>
      </c>
      <c r="E182">
        <v>11810</v>
      </c>
      <c r="F182">
        <v>11810</v>
      </c>
      <c r="G182">
        <v>11810</v>
      </c>
      <c r="H182" t="str">
        <f t="shared" si="2"/>
        <v>VE13</v>
      </c>
    </row>
    <row r="183" spans="2:8">
      <c r="B183">
        <v>157320</v>
      </c>
      <c r="C183" t="s">
        <v>134</v>
      </c>
      <c r="D183">
        <v>13</v>
      </c>
      <c r="E183">
        <v>11820</v>
      </c>
      <c r="F183">
        <v>11820</v>
      </c>
      <c r="G183">
        <v>11820</v>
      </c>
      <c r="H183" t="str">
        <f t="shared" si="2"/>
        <v>VE13</v>
      </c>
    </row>
    <row r="184" spans="2:8">
      <c r="B184">
        <v>157363</v>
      </c>
      <c r="C184" t="s">
        <v>134</v>
      </c>
      <c r="D184">
        <v>13</v>
      </c>
      <c r="E184">
        <v>11830</v>
      </c>
      <c r="F184">
        <v>11830</v>
      </c>
      <c r="G184">
        <v>11830</v>
      </c>
      <c r="H184" t="str">
        <f t="shared" si="2"/>
        <v>VE13</v>
      </c>
    </row>
    <row r="185" spans="2:8">
      <c r="B185">
        <v>157418</v>
      </c>
      <c r="C185" t="s">
        <v>134</v>
      </c>
      <c r="D185">
        <v>13</v>
      </c>
      <c r="E185">
        <v>11840</v>
      </c>
      <c r="F185">
        <v>11840</v>
      </c>
      <c r="G185">
        <v>11840</v>
      </c>
      <c r="H185" t="str">
        <f t="shared" si="2"/>
        <v>VE13</v>
      </c>
    </row>
    <row r="186" spans="2:8">
      <c r="B186">
        <v>157504</v>
      </c>
      <c r="C186" t="s">
        <v>134</v>
      </c>
      <c r="D186">
        <v>13</v>
      </c>
      <c r="E186">
        <v>11850</v>
      </c>
      <c r="F186">
        <v>11850</v>
      </c>
      <c r="G186">
        <v>11850</v>
      </c>
      <c r="H186" t="str">
        <f t="shared" si="2"/>
        <v>VE13</v>
      </c>
    </row>
    <row r="187" spans="2:8">
      <c r="B187">
        <v>157876</v>
      </c>
      <c r="C187" t="s">
        <v>134</v>
      </c>
      <c r="D187">
        <v>13</v>
      </c>
      <c r="E187">
        <v>11860</v>
      </c>
      <c r="F187">
        <v>11860</v>
      </c>
      <c r="G187">
        <v>11860</v>
      </c>
      <c r="H187" t="str">
        <f t="shared" si="2"/>
        <v>VE13</v>
      </c>
    </row>
    <row r="188" spans="2:8">
      <c r="B188">
        <v>157572</v>
      </c>
      <c r="C188" t="s">
        <v>134</v>
      </c>
      <c r="D188">
        <v>13</v>
      </c>
      <c r="E188">
        <v>11870</v>
      </c>
      <c r="F188">
        <v>11870</v>
      </c>
      <c r="G188">
        <v>11870</v>
      </c>
      <c r="H188" t="str">
        <f t="shared" si="2"/>
        <v>VE13</v>
      </c>
    </row>
    <row r="189" spans="2:8">
      <c r="B189">
        <v>157613</v>
      </c>
      <c r="C189" t="s">
        <v>134</v>
      </c>
      <c r="D189">
        <v>13</v>
      </c>
      <c r="E189">
        <v>11880</v>
      </c>
      <c r="F189">
        <v>11880</v>
      </c>
      <c r="G189">
        <v>11880</v>
      </c>
      <c r="H189" t="str">
        <f t="shared" si="2"/>
        <v>VE13</v>
      </c>
    </row>
    <row r="190" spans="2:8">
      <c r="B190">
        <v>157648</v>
      </c>
      <c r="C190" t="s">
        <v>134</v>
      </c>
      <c r="D190">
        <v>13</v>
      </c>
      <c r="E190">
        <v>11890</v>
      </c>
      <c r="F190">
        <v>11890</v>
      </c>
      <c r="G190">
        <v>11890</v>
      </c>
      <c r="H190" t="str">
        <f t="shared" si="2"/>
        <v>VE13</v>
      </c>
    </row>
    <row r="191" spans="2:8">
      <c r="B191">
        <v>157698</v>
      </c>
      <c r="C191" t="s">
        <v>134</v>
      </c>
      <c r="D191">
        <v>12</v>
      </c>
      <c r="E191">
        <v>11900</v>
      </c>
      <c r="F191">
        <v>11900</v>
      </c>
      <c r="G191">
        <v>11900</v>
      </c>
      <c r="H191" t="str">
        <f t="shared" si="2"/>
        <v>VE12</v>
      </c>
    </row>
    <row r="192" spans="2:8">
      <c r="B192">
        <v>157721</v>
      </c>
      <c r="C192" t="s">
        <v>134</v>
      </c>
      <c r="D192">
        <v>12</v>
      </c>
      <c r="E192">
        <v>11910</v>
      </c>
      <c r="F192">
        <v>11910</v>
      </c>
      <c r="G192">
        <v>11910</v>
      </c>
      <c r="H192" t="str">
        <f t="shared" si="2"/>
        <v>VE12</v>
      </c>
    </row>
    <row r="193" spans="2:8">
      <c r="B193">
        <v>158070</v>
      </c>
      <c r="C193" t="s">
        <v>134</v>
      </c>
      <c r="D193">
        <v>12</v>
      </c>
      <c r="E193">
        <v>11920</v>
      </c>
      <c r="F193">
        <v>11920</v>
      </c>
      <c r="G193">
        <v>11920</v>
      </c>
      <c r="H193" t="str">
        <f t="shared" si="2"/>
        <v>VE12</v>
      </c>
    </row>
    <row r="194" spans="2:8">
      <c r="B194">
        <v>158119</v>
      </c>
      <c r="C194" t="s">
        <v>134</v>
      </c>
      <c r="D194">
        <v>12</v>
      </c>
      <c r="E194">
        <v>11930</v>
      </c>
      <c r="F194">
        <v>11930</v>
      </c>
      <c r="G194">
        <v>11930</v>
      </c>
      <c r="H194" t="str">
        <f t="shared" si="2"/>
        <v>VE12</v>
      </c>
    </row>
    <row r="195" spans="2:8">
      <c r="B195">
        <v>172097</v>
      </c>
      <c r="C195" t="s">
        <v>134</v>
      </c>
      <c r="D195">
        <v>12</v>
      </c>
      <c r="E195">
        <v>11940</v>
      </c>
      <c r="F195">
        <v>11940</v>
      </c>
      <c r="G195">
        <v>11940</v>
      </c>
      <c r="H195" t="str">
        <f t="shared" ref="H195:H258" si="3">C195&amp;D195</f>
        <v>VE12</v>
      </c>
    </row>
    <row r="196" spans="2:8">
      <c r="B196">
        <v>158163</v>
      </c>
      <c r="C196" t="s">
        <v>134</v>
      </c>
      <c r="D196">
        <v>12</v>
      </c>
      <c r="E196">
        <v>11950</v>
      </c>
      <c r="F196">
        <v>11950</v>
      </c>
      <c r="G196">
        <v>11950</v>
      </c>
      <c r="H196" t="str">
        <f t="shared" si="3"/>
        <v>VE12</v>
      </c>
    </row>
    <row r="197" spans="2:8">
      <c r="B197">
        <v>158194</v>
      </c>
      <c r="C197" t="s">
        <v>134</v>
      </c>
      <c r="D197">
        <v>12</v>
      </c>
      <c r="E197">
        <v>11960</v>
      </c>
      <c r="F197">
        <v>11960</v>
      </c>
      <c r="G197">
        <v>11960</v>
      </c>
      <c r="H197" t="str">
        <f t="shared" si="3"/>
        <v>VE12</v>
      </c>
    </row>
    <row r="198" spans="2:8">
      <c r="B198">
        <v>158229</v>
      </c>
      <c r="C198" t="s">
        <v>134</v>
      </c>
      <c r="D198">
        <v>12</v>
      </c>
      <c r="E198">
        <v>11970</v>
      </c>
      <c r="F198">
        <v>11970</v>
      </c>
      <c r="G198">
        <v>11970</v>
      </c>
      <c r="H198" t="str">
        <f t="shared" si="3"/>
        <v>VE12</v>
      </c>
    </row>
    <row r="199" spans="2:8">
      <c r="B199">
        <v>158270</v>
      </c>
      <c r="C199" t="s">
        <v>134</v>
      </c>
      <c r="D199">
        <v>12</v>
      </c>
      <c r="E199">
        <v>11980</v>
      </c>
      <c r="F199">
        <v>11980</v>
      </c>
      <c r="G199">
        <v>11980</v>
      </c>
      <c r="H199" t="str">
        <f t="shared" si="3"/>
        <v>VE12</v>
      </c>
    </row>
    <row r="200" spans="2:8">
      <c r="B200">
        <v>158289</v>
      </c>
      <c r="C200" t="s">
        <v>134</v>
      </c>
      <c r="D200">
        <v>12</v>
      </c>
      <c r="E200">
        <v>11990</v>
      </c>
      <c r="F200">
        <v>11990</v>
      </c>
      <c r="G200">
        <v>11990</v>
      </c>
      <c r="H200" t="str">
        <f t="shared" si="3"/>
        <v>VE12</v>
      </c>
    </row>
    <row r="201" spans="2:8">
      <c r="B201">
        <v>158360</v>
      </c>
      <c r="C201" t="s">
        <v>134</v>
      </c>
      <c r="D201">
        <v>12</v>
      </c>
      <c r="E201">
        <v>12000</v>
      </c>
      <c r="F201">
        <v>12000</v>
      </c>
      <c r="G201">
        <v>12000</v>
      </c>
      <c r="H201" t="str">
        <f t="shared" si="3"/>
        <v>VE12</v>
      </c>
    </row>
    <row r="202" spans="2:8">
      <c r="B202">
        <v>158369</v>
      </c>
      <c r="C202" t="s">
        <v>134</v>
      </c>
      <c r="D202">
        <v>12</v>
      </c>
      <c r="E202">
        <v>12010</v>
      </c>
      <c r="F202">
        <v>12010</v>
      </c>
      <c r="G202">
        <v>12010</v>
      </c>
      <c r="H202" t="str">
        <f t="shared" si="3"/>
        <v>VE12</v>
      </c>
    </row>
    <row r="203" spans="2:8">
      <c r="B203">
        <v>158495</v>
      </c>
      <c r="C203" t="s">
        <v>134</v>
      </c>
      <c r="D203">
        <v>11</v>
      </c>
      <c r="E203">
        <v>12020</v>
      </c>
      <c r="F203">
        <v>12020</v>
      </c>
      <c r="G203">
        <v>12020</v>
      </c>
      <c r="H203" t="str">
        <f t="shared" si="3"/>
        <v>VE11</v>
      </c>
    </row>
    <row r="204" spans="2:8">
      <c r="B204">
        <v>158598</v>
      </c>
      <c r="C204" t="s">
        <v>134</v>
      </c>
      <c r="D204">
        <v>11</v>
      </c>
      <c r="E204">
        <v>12030</v>
      </c>
      <c r="F204">
        <v>12030</v>
      </c>
      <c r="G204">
        <v>12030</v>
      </c>
      <c r="H204" t="str">
        <f t="shared" si="3"/>
        <v>VE11</v>
      </c>
    </row>
    <row r="205" spans="2:8">
      <c r="B205">
        <v>158815</v>
      </c>
      <c r="C205" t="s">
        <v>134</v>
      </c>
      <c r="D205">
        <v>11</v>
      </c>
      <c r="E205">
        <v>12040</v>
      </c>
      <c r="F205">
        <v>12040</v>
      </c>
      <c r="G205">
        <v>12040</v>
      </c>
      <c r="H205" t="str">
        <f t="shared" si="3"/>
        <v>VE11</v>
      </c>
    </row>
    <row r="206" spans="2:8">
      <c r="B206">
        <v>158863</v>
      </c>
      <c r="C206" t="s">
        <v>134</v>
      </c>
      <c r="D206">
        <v>11</v>
      </c>
      <c r="E206">
        <v>12050</v>
      </c>
      <c r="F206">
        <v>12050</v>
      </c>
      <c r="G206">
        <v>12050</v>
      </c>
      <c r="H206" t="str">
        <f t="shared" si="3"/>
        <v>VE11</v>
      </c>
    </row>
    <row r="207" spans="2:8">
      <c r="B207">
        <v>158876</v>
      </c>
      <c r="C207" t="s">
        <v>134</v>
      </c>
      <c r="D207">
        <v>11</v>
      </c>
      <c r="E207">
        <v>12060</v>
      </c>
      <c r="F207">
        <v>12060</v>
      </c>
      <c r="G207">
        <v>12060</v>
      </c>
      <c r="H207" t="str">
        <f t="shared" si="3"/>
        <v>VE11</v>
      </c>
    </row>
    <row r="208" spans="2:8">
      <c r="B208">
        <v>158932</v>
      </c>
      <c r="C208" t="s">
        <v>134</v>
      </c>
      <c r="D208">
        <v>11</v>
      </c>
      <c r="E208">
        <v>12070</v>
      </c>
      <c r="F208">
        <v>12070</v>
      </c>
      <c r="G208">
        <v>12070</v>
      </c>
      <c r="H208" t="str">
        <f t="shared" si="3"/>
        <v>VE11</v>
      </c>
    </row>
    <row r="209" spans="2:8">
      <c r="B209">
        <v>159016</v>
      </c>
      <c r="C209" t="s">
        <v>134</v>
      </c>
      <c r="D209">
        <v>11</v>
      </c>
      <c r="E209">
        <v>12080</v>
      </c>
      <c r="F209">
        <v>12080</v>
      </c>
      <c r="G209">
        <v>12080</v>
      </c>
      <c r="H209" t="str">
        <f t="shared" si="3"/>
        <v>VE11</v>
      </c>
    </row>
    <row r="210" spans="2:8">
      <c r="B210">
        <v>159098</v>
      </c>
      <c r="C210" t="s">
        <v>134</v>
      </c>
      <c r="D210">
        <v>11</v>
      </c>
      <c r="E210">
        <v>12090</v>
      </c>
      <c r="F210">
        <v>12090</v>
      </c>
      <c r="G210">
        <v>12090</v>
      </c>
      <c r="H210" t="str">
        <f t="shared" si="3"/>
        <v>VE11</v>
      </c>
    </row>
    <row r="211" spans="2:8">
      <c r="B211">
        <v>159202</v>
      </c>
      <c r="C211" t="s">
        <v>134</v>
      </c>
      <c r="D211">
        <v>11</v>
      </c>
      <c r="E211">
        <v>12100</v>
      </c>
      <c r="F211">
        <v>12100</v>
      </c>
      <c r="G211">
        <v>12100</v>
      </c>
      <c r="H211" t="str">
        <f t="shared" si="3"/>
        <v>VE11</v>
      </c>
    </row>
    <row r="212" spans="2:8">
      <c r="B212">
        <v>159258</v>
      </c>
      <c r="C212" t="s">
        <v>134</v>
      </c>
      <c r="D212">
        <v>10</v>
      </c>
      <c r="E212">
        <v>12110</v>
      </c>
      <c r="F212">
        <v>12110</v>
      </c>
      <c r="G212">
        <v>12110</v>
      </c>
      <c r="H212" t="str">
        <f t="shared" si="3"/>
        <v>VE10</v>
      </c>
    </row>
    <row r="213" spans="2:8">
      <c r="B213">
        <v>159298</v>
      </c>
      <c r="C213" t="s">
        <v>134</v>
      </c>
      <c r="D213">
        <v>10</v>
      </c>
      <c r="E213">
        <v>12120</v>
      </c>
      <c r="F213">
        <v>12120</v>
      </c>
      <c r="G213">
        <v>12120</v>
      </c>
      <c r="H213" t="str">
        <f t="shared" si="3"/>
        <v>VE10</v>
      </c>
    </row>
    <row r="214" spans="2:8">
      <c r="B214">
        <v>159335</v>
      </c>
      <c r="C214" t="s">
        <v>134</v>
      </c>
      <c r="D214">
        <v>10</v>
      </c>
      <c r="E214">
        <v>12130</v>
      </c>
      <c r="F214">
        <v>12130</v>
      </c>
      <c r="G214">
        <v>12130</v>
      </c>
      <c r="H214" t="str">
        <f t="shared" si="3"/>
        <v>VE10</v>
      </c>
    </row>
    <row r="215" spans="2:8">
      <c r="B215">
        <v>159386</v>
      </c>
      <c r="C215" t="s">
        <v>134</v>
      </c>
      <c r="D215">
        <v>10</v>
      </c>
      <c r="E215">
        <v>12140</v>
      </c>
      <c r="F215">
        <v>12140</v>
      </c>
      <c r="G215">
        <v>12140</v>
      </c>
      <c r="H215" t="str">
        <f t="shared" si="3"/>
        <v>VE10</v>
      </c>
    </row>
    <row r="216" spans="2:8">
      <c r="B216">
        <v>159441</v>
      </c>
      <c r="C216" t="s">
        <v>134</v>
      </c>
      <c r="D216">
        <v>9</v>
      </c>
      <c r="E216">
        <v>12150</v>
      </c>
      <c r="F216">
        <v>12150</v>
      </c>
      <c r="G216">
        <v>12150</v>
      </c>
      <c r="H216" t="str">
        <f t="shared" si="3"/>
        <v>VE9</v>
      </c>
    </row>
    <row r="217" spans="2:8">
      <c r="B217">
        <v>159507</v>
      </c>
      <c r="C217" t="s">
        <v>140</v>
      </c>
      <c r="D217">
        <v>9</v>
      </c>
      <c r="E217">
        <v>12160</v>
      </c>
      <c r="F217">
        <v>12160</v>
      </c>
      <c r="G217">
        <v>12160</v>
      </c>
      <c r="H217" t="str">
        <f t="shared" si="3"/>
        <v>AE9</v>
      </c>
    </row>
    <row r="218" spans="2:8">
      <c r="B218">
        <v>159690</v>
      </c>
      <c r="C218" t="s">
        <v>134</v>
      </c>
      <c r="D218">
        <v>9</v>
      </c>
      <c r="E218">
        <v>12180</v>
      </c>
      <c r="F218">
        <v>12180</v>
      </c>
      <c r="G218">
        <v>12180</v>
      </c>
      <c r="H218" t="str">
        <f t="shared" si="3"/>
        <v>VE9</v>
      </c>
    </row>
    <row r="219" spans="2:8">
      <c r="B219">
        <v>159743</v>
      </c>
      <c r="C219" t="s">
        <v>134</v>
      </c>
      <c r="D219">
        <v>9</v>
      </c>
      <c r="E219">
        <v>12190</v>
      </c>
      <c r="F219">
        <v>12190</v>
      </c>
      <c r="G219">
        <v>12190</v>
      </c>
      <c r="H219" t="str">
        <f t="shared" si="3"/>
        <v>VE9</v>
      </c>
    </row>
    <row r="220" spans="2:8">
      <c r="B220">
        <v>159767</v>
      </c>
      <c r="C220" t="s">
        <v>134</v>
      </c>
      <c r="D220">
        <v>10</v>
      </c>
      <c r="E220">
        <v>12200</v>
      </c>
      <c r="F220">
        <v>12200</v>
      </c>
      <c r="G220">
        <v>12200</v>
      </c>
      <c r="H220" t="str">
        <f t="shared" si="3"/>
        <v>VE10</v>
      </c>
    </row>
    <row r="221" spans="2:8">
      <c r="B221">
        <v>159791</v>
      </c>
      <c r="C221" t="s">
        <v>134</v>
      </c>
      <c r="D221">
        <v>10</v>
      </c>
      <c r="E221">
        <v>12210</v>
      </c>
      <c r="F221">
        <v>12210</v>
      </c>
      <c r="G221">
        <v>12210</v>
      </c>
      <c r="H221" t="str">
        <f t="shared" si="3"/>
        <v>VE10</v>
      </c>
    </row>
    <row r="222" spans="2:8">
      <c r="B222">
        <v>159863</v>
      </c>
      <c r="C222" t="s">
        <v>134</v>
      </c>
      <c r="D222">
        <v>10</v>
      </c>
      <c r="E222">
        <v>12220</v>
      </c>
      <c r="F222">
        <v>12220</v>
      </c>
      <c r="G222">
        <v>12220</v>
      </c>
      <c r="H222" t="str">
        <f t="shared" si="3"/>
        <v>VE10</v>
      </c>
    </row>
    <row r="223" spans="2:8">
      <c r="B223">
        <v>159906</v>
      </c>
      <c r="C223" t="s">
        <v>134</v>
      </c>
      <c r="D223">
        <v>10</v>
      </c>
      <c r="E223">
        <v>12230</v>
      </c>
      <c r="F223">
        <v>12230</v>
      </c>
      <c r="G223">
        <v>12230</v>
      </c>
      <c r="H223" t="str">
        <f t="shared" si="3"/>
        <v>VE10</v>
      </c>
    </row>
    <row r="224" spans="2:8">
      <c r="B224">
        <v>160166</v>
      </c>
      <c r="C224" t="s">
        <v>134</v>
      </c>
      <c r="D224">
        <v>10</v>
      </c>
      <c r="E224">
        <v>12250</v>
      </c>
      <c r="F224">
        <v>12250</v>
      </c>
      <c r="G224">
        <v>12250</v>
      </c>
      <c r="H224" t="str">
        <f t="shared" si="3"/>
        <v>VE10</v>
      </c>
    </row>
    <row r="225" spans="2:8">
      <c r="B225">
        <v>160313</v>
      </c>
      <c r="C225" t="s">
        <v>134</v>
      </c>
      <c r="D225">
        <v>10</v>
      </c>
      <c r="E225">
        <v>12260</v>
      </c>
      <c r="F225">
        <v>12260</v>
      </c>
      <c r="G225">
        <v>12260</v>
      </c>
      <c r="H225" t="str">
        <f t="shared" si="3"/>
        <v>VE10</v>
      </c>
    </row>
    <row r="226" spans="2:8">
      <c r="B226">
        <v>160405</v>
      </c>
      <c r="C226" t="s">
        <v>134</v>
      </c>
      <c r="D226">
        <v>10</v>
      </c>
      <c r="E226">
        <v>12270</v>
      </c>
      <c r="F226">
        <v>12270</v>
      </c>
      <c r="G226">
        <v>12270</v>
      </c>
      <c r="H226" t="str">
        <f t="shared" si="3"/>
        <v>VE10</v>
      </c>
    </row>
    <row r="227" spans="2:8">
      <c r="B227">
        <v>160485</v>
      </c>
      <c r="C227" t="s">
        <v>134</v>
      </c>
      <c r="D227">
        <v>10</v>
      </c>
      <c r="E227">
        <v>12280</v>
      </c>
      <c r="F227">
        <v>12280</v>
      </c>
      <c r="G227">
        <v>12280</v>
      </c>
      <c r="H227" t="str">
        <f t="shared" si="3"/>
        <v>VE10</v>
      </c>
    </row>
    <row r="228" spans="2:8">
      <c r="B228">
        <v>160609</v>
      </c>
      <c r="C228" t="s">
        <v>134</v>
      </c>
      <c r="D228">
        <v>10</v>
      </c>
      <c r="E228">
        <v>12290</v>
      </c>
      <c r="F228">
        <v>12290</v>
      </c>
      <c r="G228">
        <v>12290</v>
      </c>
      <c r="H228" t="str">
        <f t="shared" si="3"/>
        <v>VE10</v>
      </c>
    </row>
    <row r="229" spans="2:8">
      <c r="B229">
        <v>160691</v>
      </c>
      <c r="C229" t="s">
        <v>134</v>
      </c>
      <c r="D229">
        <v>10</v>
      </c>
      <c r="E229">
        <v>12300</v>
      </c>
      <c r="F229">
        <v>12300</v>
      </c>
      <c r="G229">
        <v>12300</v>
      </c>
      <c r="H229" t="str">
        <f t="shared" si="3"/>
        <v>VE10</v>
      </c>
    </row>
    <row r="230" spans="2:8">
      <c r="B230">
        <v>160857</v>
      </c>
      <c r="C230" t="s">
        <v>134</v>
      </c>
      <c r="D230">
        <v>10</v>
      </c>
      <c r="E230">
        <v>12310</v>
      </c>
      <c r="F230">
        <v>12310</v>
      </c>
      <c r="G230">
        <v>12310</v>
      </c>
      <c r="H230" t="str">
        <f t="shared" si="3"/>
        <v>VE10</v>
      </c>
    </row>
    <row r="231" spans="2:8">
      <c r="B231">
        <v>166597</v>
      </c>
      <c r="C231" t="s">
        <v>134</v>
      </c>
      <c r="D231">
        <v>10</v>
      </c>
      <c r="E231">
        <v>12320</v>
      </c>
      <c r="F231">
        <v>12320</v>
      </c>
      <c r="G231">
        <v>12320</v>
      </c>
      <c r="H231" t="str">
        <f t="shared" si="3"/>
        <v>VE10</v>
      </c>
    </row>
    <row r="232" spans="2:8">
      <c r="B232">
        <v>160993</v>
      </c>
      <c r="C232" t="s">
        <v>134</v>
      </c>
      <c r="D232">
        <v>11</v>
      </c>
      <c r="E232">
        <v>12330</v>
      </c>
      <c r="F232">
        <v>12330</v>
      </c>
      <c r="G232">
        <v>12330</v>
      </c>
      <c r="H232" t="str">
        <f t="shared" si="3"/>
        <v>VE11</v>
      </c>
    </row>
    <row r="233" spans="2:8">
      <c r="B233">
        <v>161132</v>
      </c>
      <c r="C233" t="s">
        <v>134</v>
      </c>
      <c r="D233">
        <v>11</v>
      </c>
      <c r="E233">
        <v>12340</v>
      </c>
      <c r="F233">
        <v>12340</v>
      </c>
      <c r="G233">
        <v>12340</v>
      </c>
      <c r="H233" t="str">
        <f t="shared" si="3"/>
        <v>VE11</v>
      </c>
    </row>
    <row r="234" spans="2:8">
      <c r="B234">
        <v>161232</v>
      </c>
      <c r="C234" t="s">
        <v>134</v>
      </c>
      <c r="D234">
        <v>11</v>
      </c>
      <c r="E234">
        <v>12350</v>
      </c>
      <c r="F234">
        <v>12350</v>
      </c>
      <c r="G234">
        <v>12350</v>
      </c>
      <c r="H234" t="str">
        <f t="shared" si="3"/>
        <v>VE11</v>
      </c>
    </row>
    <row r="235" spans="2:8">
      <c r="B235">
        <v>161356</v>
      </c>
      <c r="C235" t="s">
        <v>134</v>
      </c>
      <c r="D235">
        <v>11</v>
      </c>
      <c r="E235">
        <v>12360</v>
      </c>
      <c r="F235">
        <v>12360</v>
      </c>
      <c r="G235">
        <v>12360</v>
      </c>
      <c r="H235" t="str">
        <f t="shared" si="3"/>
        <v>VE11</v>
      </c>
    </row>
    <row r="236" spans="2:8">
      <c r="B236">
        <v>161587</v>
      </c>
      <c r="C236" t="s">
        <v>134</v>
      </c>
      <c r="D236">
        <v>11</v>
      </c>
      <c r="E236">
        <v>12370</v>
      </c>
      <c r="F236">
        <v>12370</v>
      </c>
      <c r="G236">
        <v>12370</v>
      </c>
      <c r="H236" t="str">
        <f t="shared" si="3"/>
        <v>VE11</v>
      </c>
    </row>
    <row r="237" spans="2:8">
      <c r="B237">
        <v>161673</v>
      </c>
      <c r="C237" t="s">
        <v>134</v>
      </c>
      <c r="D237">
        <v>11</v>
      </c>
      <c r="E237">
        <v>12380</v>
      </c>
      <c r="F237">
        <v>12380</v>
      </c>
      <c r="G237">
        <v>12380</v>
      </c>
      <c r="H237" t="str">
        <f t="shared" si="3"/>
        <v>VE11</v>
      </c>
    </row>
    <row r="238" spans="2:8">
      <c r="B238">
        <v>161742</v>
      </c>
      <c r="C238" t="s">
        <v>134</v>
      </c>
      <c r="D238">
        <v>11</v>
      </c>
      <c r="E238">
        <v>12390</v>
      </c>
      <c r="F238">
        <v>12390</v>
      </c>
      <c r="G238">
        <v>12390</v>
      </c>
      <c r="H238" t="str">
        <f t="shared" si="3"/>
        <v>VE11</v>
      </c>
    </row>
    <row r="239" spans="2:8">
      <c r="B239">
        <v>161821</v>
      </c>
      <c r="C239" t="s">
        <v>134</v>
      </c>
      <c r="D239">
        <v>10</v>
      </c>
      <c r="E239">
        <v>12400</v>
      </c>
      <c r="F239">
        <v>12400</v>
      </c>
      <c r="G239">
        <v>12400</v>
      </c>
      <c r="H239" t="str">
        <f t="shared" si="3"/>
        <v>VE10</v>
      </c>
    </row>
    <row r="240" spans="2:8">
      <c r="B240">
        <v>161862</v>
      </c>
      <c r="C240" t="s">
        <v>134</v>
      </c>
      <c r="D240">
        <v>10</v>
      </c>
      <c r="E240">
        <v>12410</v>
      </c>
      <c r="F240">
        <v>12410</v>
      </c>
      <c r="G240">
        <v>12410</v>
      </c>
      <c r="H240" t="str">
        <f t="shared" si="3"/>
        <v>VE10</v>
      </c>
    </row>
    <row r="241" spans="2:8">
      <c r="B241">
        <v>161926</v>
      </c>
      <c r="C241" t="s">
        <v>134</v>
      </c>
      <c r="D241">
        <v>10</v>
      </c>
      <c r="E241">
        <v>12420</v>
      </c>
      <c r="F241">
        <v>12420</v>
      </c>
      <c r="G241">
        <v>12420</v>
      </c>
      <c r="H241" t="str">
        <f t="shared" si="3"/>
        <v>VE10</v>
      </c>
    </row>
    <row r="242" spans="2:8">
      <c r="B242">
        <v>162007</v>
      </c>
      <c r="C242" t="s">
        <v>134</v>
      </c>
      <c r="D242">
        <v>10</v>
      </c>
      <c r="E242">
        <v>12430</v>
      </c>
      <c r="F242">
        <v>12430</v>
      </c>
      <c r="G242">
        <v>12430</v>
      </c>
      <c r="H242" t="str">
        <f t="shared" si="3"/>
        <v>VE10</v>
      </c>
    </row>
    <row r="243" spans="2:8">
      <c r="B243">
        <v>162108</v>
      </c>
      <c r="C243" t="s">
        <v>134</v>
      </c>
      <c r="D243">
        <v>11</v>
      </c>
      <c r="E243">
        <v>12440</v>
      </c>
      <c r="F243">
        <v>12440</v>
      </c>
      <c r="G243">
        <v>12440</v>
      </c>
      <c r="H243" t="str">
        <f t="shared" si="3"/>
        <v>VE11</v>
      </c>
    </row>
    <row r="244" spans="2:8">
      <c r="B244">
        <v>162300</v>
      </c>
      <c r="C244" t="s">
        <v>134</v>
      </c>
      <c r="D244">
        <v>9</v>
      </c>
      <c r="E244">
        <v>12460</v>
      </c>
      <c r="F244">
        <v>12460</v>
      </c>
      <c r="G244">
        <v>12460</v>
      </c>
      <c r="H244" t="str">
        <f t="shared" si="3"/>
        <v>VE9</v>
      </c>
    </row>
    <row r="245" spans="2:8">
      <c r="B245">
        <v>162397</v>
      </c>
      <c r="C245" t="s">
        <v>134</v>
      </c>
      <c r="D245">
        <v>9</v>
      </c>
      <c r="E245">
        <v>12470</v>
      </c>
      <c r="F245">
        <v>12470</v>
      </c>
      <c r="G245">
        <v>12470</v>
      </c>
      <c r="H245" t="str">
        <f t="shared" si="3"/>
        <v>VE9</v>
      </c>
    </row>
    <row r="246" spans="2:8">
      <c r="B246">
        <v>132863</v>
      </c>
      <c r="C246" t="s">
        <v>134</v>
      </c>
      <c r="D246">
        <v>10</v>
      </c>
      <c r="E246">
        <v>12471</v>
      </c>
      <c r="F246">
        <v>12471</v>
      </c>
      <c r="G246">
        <v>12471</v>
      </c>
      <c r="H246" t="str">
        <f t="shared" si="3"/>
        <v>VE10</v>
      </c>
    </row>
    <row r="247" spans="2:8">
      <c r="B247">
        <v>162495</v>
      </c>
      <c r="C247" t="s">
        <v>134</v>
      </c>
      <c r="D247">
        <v>10</v>
      </c>
      <c r="E247">
        <v>12480</v>
      </c>
      <c r="F247">
        <v>12480</v>
      </c>
      <c r="G247">
        <v>12480</v>
      </c>
      <c r="H247" t="str">
        <f t="shared" si="3"/>
        <v>VE10</v>
      </c>
    </row>
    <row r="248" spans="2:8">
      <c r="B248">
        <v>162570</v>
      </c>
      <c r="C248" t="s">
        <v>134</v>
      </c>
      <c r="D248">
        <v>10</v>
      </c>
      <c r="E248">
        <v>12490</v>
      </c>
      <c r="F248">
        <v>12490</v>
      </c>
      <c r="G248">
        <v>12490</v>
      </c>
      <c r="H248" t="str">
        <f t="shared" si="3"/>
        <v>VE10</v>
      </c>
    </row>
    <row r="249" spans="2:8">
      <c r="B249">
        <v>162613</v>
      </c>
      <c r="C249" t="s">
        <v>134</v>
      </c>
      <c r="D249">
        <v>10</v>
      </c>
      <c r="E249">
        <v>12500</v>
      </c>
      <c r="F249">
        <v>12500</v>
      </c>
      <c r="G249">
        <v>12500</v>
      </c>
      <c r="H249" t="str">
        <f t="shared" si="3"/>
        <v>VE10</v>
      </c>
    </row>
    <row r="250" spans="2:8">
      <c r="B250">
        <v>162646</v>
      </c>
      <c r="C250" t="s">
        <v>134</v>
      </c>
      <c r="D250">
        <v>10</v>
      </c>
      <c r="E250">
        <v>12510</v>
      </c>
      <c r="F250">
        <v>12510</v>
      </c>
      <c r="G250">
        <v>12510</v>
      </c>
      <c r="H250" t="str">
        <f t="shared" si="3"/>
        <v>VE10</v>
      </c>
    </row>
    <row r="251" spans="2:8">
      <c r="B251">
        <v>162686</v>
      </c>
      <c r="C251" t="s">
        <v>134</v>
      </c>
      <c r="D251">
        <v>10</v>
      </c>
      <c r="E251">
        <v>12520</v>
      </c>
      <c r="F251">
        <v>12520</v>
      </c>
      <c r="G251">
        <v>12520</v>
      </c>
      <c r="H251" t="str">
        <f t="shared" si="3"/>
        <v>VE10</v>
      </c>
    </row>
    <row r="252" spans="2:8">
      <c r="B252">
        <v>162749</v>
      </c>
      <c r="C252" t="s">
        <v>134</v>
      </c>
      <c r="D252">
        <v>10</v>
      </c>
      <c r="E252">
        <v>12530</v>
      </c>
      <c r="F252">
        <v>12530</v>
      </c>
      <c r="G252">
        <v>12530</v>
      </c>
      <c r="H252" t="str">
        <f t="shared" si="3"/>
        <v>VE10</v>
      </c>
    </row>
    <row r="253" spans="2:8">
      <c r="B253">
        <v>162810</v>
      </c>
      <c r="C253" t="s">
        <v>134</v>
      </c>
      <c r="D253">
        <v>10</v>
      </c>
      <c r="E253">
        <v>12540</v>
      </c>
      <c r="F253">
        <v>12540</v>
      </c>
      <c r="G253">
        <v>12540</v>
      </c>
      <c r="H253" t="str">
        <f t="shared" si="3"/>
        <v>VE10</v>
      </c>
    </row>
    <row r="254" spans="2:8">
      <c r="B254">
        <v>162868</v>
      </c>
      <c r="C254" t="s">
        <v>134</v>
      </c>
      <c r="D254">
        <v>10</v>
      </c>
      <c r="E254">
        <v>12550</v>
      </c>
      <c r="F254">
        <v>12550</v>
      </c>
      <c r="G254">
        <v>12550</v>
      </c>
      <c r="H254" t="str">
        <f t="shared" si="3"/>
        <v>VE10</v>
      </c>
    </row>
    <row r="255" spans="2:8">
      <c r="B255">
        <v>162988</v>
      </c>
      <c r="C255" t="s">
        <v>134</v>
      </c>
      <c r="D255">
        <v>11</v>
      </c>
      <c r="E255">
        <v>12560</v>
      </c>
      <c r="F255">
        <v>12560</v>
      </c>
      <c r="G255">
        <v>12560</v>
      </c>
      <c r="H255" t="str">
        <f t="shared" si="3"/>
        <v>VE11</v>
      </c>
    </row>
    <row r="256" spans="2:8">
      <c r="B256">
        <v>163076</v>
      </c>
      <c r="C256" t="s">
        <v>134</v>
      </c>
      <c r="D256">
        <v>11</v>
      </c>
      <c r="E256">
        <v>12570</v>
      </c>
      <c r="F256">
        <v>12570</v>
      </c>
      <c r="G256">
        <v>12570</v>
      </c>
      <c r="H256" t="str">
        <f t="shared" si="3"/>
        <v>VE11</v>
      </c>
    </row>
    <row r="257" spans="2:8">
      <c r="B257">
        <v>163204</v>
      </c>
      <c r="C257" t="s">
        <v>134</v>
      </c>
      <c r="D257">
        <v>11</v>
      </c>
      <c r="E257">
        <v>12580</v>
      </c>
      <c r="F257">
        <v>12580</v>
      </c>
      <c r="G257">
        <v>12580</v>
      </c>
      <c r="H257" t="str">
        <f t="shared" si="3"/>
        <v>VE11</v>
      </c>
    </row>
    <row r="258" spans="2:8">
      <c r="B258">
        <v>163260</v>
      </c>
      <c r="C258" t="s">
        <v>134</v>
      </c>
      <c r="D258">
        <v>11</v>
      </c>
      <c r="E258">
        <v>12590</v>
      </c>
      <c r="F258">
        <v>12590</v>
      </c>
      <c r="G258">
        <v>12590</v>
      </c>
      <c r="H258" t="str">
        <f t="shared" si="3"/>
        <v>VE11</v>
      </c>
    </row>
    <row r="259" spans="2:8">
      <c r="B259">
        <v>163298</v>
      </c>
      <c r="C259" t="s">
        <v>134</v>
      </c>
      <c r="D259">
        <v>10</v>
      </c>
      <c r="E259">
        <v>12600</v>
      </c>
      <c r="F259">
        <v>12600</v>
      </c>
      <c r="G259">
        <v>12600</v>
      </c>
      <c r="H259" t="str">
        <f t="shared" ref="H259:H322" si="4">C259&amp;D259</f>
        <v>VE10</v>
      </c>
    </row>
    <row r="260" spans="2:8">
      <c r="B260">
        <v>163357</v>
      </c>
      <c r="C260" t="s">
        <v>134</v>
      </c>
      <c r="D260">
        <v>10</v>
      </c>
      <c r="E260">
        <v>12610</v>
      </c>
      <c r="F260">
        <v>12610</v>
      </c>
      <c r="G260">
        <v>12610</v>
      </c>
      <c r="H260" t="str">
        <f t="shared" si="4"/>
        <v>VE10</v>
      </c>
    </row>
    <row r="261" spans="2:8">
      <c r="B261">
        <v>163426</v>
      </c>
      <c r="C261" t="s">
        <v>134</v>
      </c>
      <c r="D261">
        <v>10</v>
      </c>
      <c r="E261">
        <v>12620</v>
      </c>
      <c r="F261">
        <v>12620</v>
      </c>
      <c r="G261">
        <v>12620</v>
      </c>
      <c r="H261" t="str">
        <f t="shared" si="4"/>
        <v>VE10</v>
      </c>
    </row>
    <row r="262" spans="2:8">
      <c r="B262">
        <v>163550</v>
      </c>
      <c r="C262" t="s">
        <v>134</v>
      </c>
      <c r="D262">
        <v>10</v>
      </c>
      <c r="E262">
        <v>12630</v>
      </c>
      <c r="F262">
        <v>12630</v>
      </c>
      <c r="G262">
        <v>12630</v>
      </c>
      <c r="H262" t="str">
        <f t="shared" si="4"/>
        <v>VE10</v>
      </c>
    </row>
    <row r="263" spans="2:8">
      <c r="B263">
        <v>163584</v>
      </c>
      <c r="C263" t="s">
        <v>134</v>
      </c>
      <c r="D263">
        <v>10</v>
      </c>
      <c r="E263">
        <v>12640</v>
      </c>
      <c r="F263">
        <v>12640</v>
      </c>
      <c r="G263">
        <v>12640</v>
      </c>
      <c r="H263" t="str">
        <f t="shared" si="4"/>
        <v>VE10</v>
      </c>
    </row>
    <row r="264" spans="2:8">
      <c r="B264">
        <v>163647</v>
      </c>
      <c r="C264" t="s">
        <v>134</v>
      </c>
      <c r="D264">
        <v>10</v>
      </c>
      <c r="E264">
        <v>12650</v>
      </c>
      <c r="F264">
        <v>12650</v>
      </c>
      <c r="G264">
        <v>12650</v>
      </c>
      <c r="H264" t="str">
        <f t="shared" si="4"/>
        <v>VE10</v>
      </c>
    </row>
    <row r="265" spans="2:8">
      <c r="B265">
        <v>163686</v>
      </c>
      <c r="C265" t="s">
        <v>134</v>
      </c>
      <c r="D265">
        <v>10</v>
      </c>
      <c r="E265">
        <v>12660</v>
      </c>
      <c r="F265">
        <v>12660</v>
      </c>
      <c r="G265">
        <v>12660</v>
      </c>
      <c r="H265" t="str">
        <f t="shared" si="4"/>
        <v>VE10</v>
      </c>
    </row>
    <row r="266" spans="2:8">
      <c r="B266">
        <v>163725</v>
      </c>
      <c r="C266" t="s">
        <v>134</v>
      </c>
      <c r="D266">
        <v>10</v>
      </c>
      <c r="E266">
        <v>12670</v>
      </c>
      <c r="F266">
        <v>12670</v>
      </c>
      <c r="G266">
        <v>12670</v>
      </c>
      <c r="H266" t="str">
        <f t="shared" si="4"/>
        <v>VE10</v>
      </c>
    </row>
    <row r="267" spans="2:8">
      <c r="B267">
        <v>163779</v>
      </c>
      <c r="C267" t="s">
        <v>134</v>
      </c>
      <c r="D267">
        <v>10</v>
      </c>
      <c r="E267">
        <v>12680</v>
      </c>
      <c r="F267">
        <v>12680</v>
      </c>
      <c r="G267">
        <v>12680</v>
      </c>
      <c r="H267" t="str">
        <f t="shared" si="4"/>
        <v>VE10</v>
      </c>
    </row>
    <row r="268" spans="2:8">
      <c r="B268">
        <v>163801</v>
      </c>
      <c r="C268" t="s">
        <v>134</v>
      </c>
      <c r="D268">
        <v>10</v>
      </c>
      <c r="E268">
        <v>12690</v>
      </c>
      <c r="F268">
        <v>12690</v>
      </c>
      <c r="G268">
        <v>12690</v>
      </c>
      <c r="H268" t="str">
        <f t="shared" si="4"/>
        <v>VE10</v>
      </c>
    </row>
    <row r="269" spans="2:8">
      <c r="B269">
        <v>134219</v>
      </c>
      <c r="C269" t="s">
        <v>134</v>
      </c>
      <c r="D269">
        <v>10</v>
      </c>
      <c r="E269">
        <v>12700</v>
      </c>
      <c r="F269">
        <v>12700</v>
      </c>
      <c r="G269">
        <v>12700</v>
      </c>
      <c r="H269" t="str">
        <f t="shared" si="4"/>
        <v>VE10</v>
      </c>
    </row>
    <row r="270" spans="2:8">
      <c r="B270">
        <v>163831</v>
      </c>
      <c r="C270" t="s">
        <v>134</v>
      </c>
      <c r="D270">
        <v>10</v>
      </c>
      <c r="E270">
        <v>12710</v>
      </c>
      <c r="F270">
        <v>12710</v>
      </c>
      <c r="G270">
        <v>12710</v>
      </c>
      <c r="H270" t="str">
        <f t="shared" si="4"/>
        <v>VE10</v>
      </c>
    </row>
    <row r="271" spans="2:8">
      <c r="B271">
        <v>160122</v>
      </c>
      <c r="C271" t="s">
        <v>134</v>
      </c>
      <c r="D271">
        <v>10</v>
      </c>
      <c r="E271">
        <v>12711</v>
      </c>
      <c r="F271">
        <v>12711</v>
      </c>
      <c r="G271">
        <v>12711</v>
      </c>
      <c r="H271" t="str">
        <f t="shared" si="4"/>
        <v>VE10</v>
      </c>
    </row>
    <row r="272" spans="2:8">
      <c r="B272">
        <v>160009</v>
      </c>
      <c r="C272" t="s">
        <v>134</v>
      </c>
      <c r="D272">
        <v>10</v>
      </c>
      <c r="E272">
        <v>12720</v>
      </c>
      <c r="F272">
        <v>12720</v>
      </c>
      <c r="G272">
        <v>12720</v>
      </c>
      <c r="H272" t="str">
        <f t="shared" si="4"/>
        <v>VE10</v>
      </c>
    </row>
    <row r="273" spans="2:8">
      <c r="B273">
        <v>163893</v>
      </c>
      <c r="C273" t="s">
        <v>134</v>
      </c>
      <c r="D273">
        <v>9</v>
      </c>
      <c r="E273">
        <v>12730</v>
      </c>
      <c r="F273">
        <v>12730</v>
      </c>
      <c r="G273">
        <v>12730</v>
      </c>
      <c r="H273" t="str">
        <f t="shared" si="4"/>
        <v>VE9</v>
      </c>
    </row>
    <row r="274" spans="2:8">
      <c r="B274">
        <v>163969</v>
      </c>
      <c r="C274" t="s">
        <v>134</v>
      </c>
      <c r="D274">
        <v>9</v>
      </c>
      <c r="E274">
        <v>12740</v>
      </c>
      <c r="F274">
        <v>12740</v>
      </c>
      <c r="G274">
        <v>12740</v>
      </c>
      <c r="H274" t="str">
        <f t="shared" si="4"/>
        <v>VE9</v>
      </c>
    </row>
    <row r="275" spans="2:8">
      <c r="B275">
        <v>164038</v>
      </c>
      <c r="C275" t="s">
        <v>134</v>
      </c>
      <c r="D275">
        <v>9</v>
      </c>
      <c r="E275">
        <v>12750</v>
      </c>
      <c r="F275">
        <v>12750</v>
      </c>
      <c r="G275">
        <v>12750</v>
      </c>
      <c r="H275" t="str">
        <f t="shared" si="4"/>
        <v>VE9</v>
      </c>
    </row>
    <row r="276" spans="2:8">
      <c r="B276">
        <v>138352</v>
      </c>
      <c r="C276" t="s">
        <v>134</v>
      </c>
      <c r="D276">
        <v>9</v>
      </c>
      <c r="E276">
        <v>12760</v>
      </c>
      <c r="F276">
        <v>12760</v>
      </c>
      <c r="G276">
        <v>12760</v>
      </c>
      <c r="H276" t="str">
        <f t="shared" si="4"/>
        <v>VE9</v>
      </c>
    </row>
    <row r="277" spans="2:8">
      <c r="B277">
        <v>164372</v>
      </c>
      <c r="C277" t="s">
        <v>134</v>
      </c>
      <c r="D277">
        <v>9</v>
      </c>
      <c r="E277">
        <v>12770</v>
      </c>
      <c r="F277">
        <v>12770</v>
      </c>
      <c r="G277">
        <v>12770</v>
      </c>
      <c r="H277" t="str">
        <f t="shared" si="4"/>
        <v>VE9</v>
      </c>
    </row>
    <row r="278" spans="2:8">
      <c r="B278">
        <v>164568</v>
      </c>
      <c r="C278" t="s">
        <v>134</v>
      </c>
      <c r="D278">
        <v>9</v>
      </c>
      <c r="E278">
        <v>12780</v>
      </c>
      <c r="F278">
        <v>12780</v>
      </c>
      <c r="G278">
        <v>12780</v>
      </c>
      <c r="H278" t="str">
        <f t="shared" si="4"/>
        <v>VE9</v>
      </c>
    </row>
    <row r="279" spans="2:8">
      <c r="B279">
        <v>164256</v>
      </c>
      <c r="C279" t="s">
        <v>134</v>
      </c>
      <c r="D279">
        <v>9</v>
      </c>
      <c r="E279">
        <v>12790</v>
      </c>
      <c r="F279">
        <v>12790</v>
      </c>
      <c r="G279">
        <v>12790</v>
      </c>
      <c r="H279" t="str">
        <f t="shared" si="4"/>
        <v>VE9</v>
      </c>
    </row>
    <row r="280" spans="2:8">
      <c r="B280">
        <v>166143</v>
      </c>
      <c r="C280" t="s">
        <v>134</v>
      </c>
      <c r="D280">
        <v>9</v>
      </c>
      <c r="E280">
        <v>12800</v>
      </c>
      <c r="F280">
        <v>12800</v>
      </c>
      <c r="G280">
        <v>12800</v>
      </c>
      <c r="H280" t="str">
        <f t="shared" si="4"/>
        <v>VE9</v>
      </c>
    </row>
    <row r="281" spans="2:8">
      <c r="B281">
        <v>164785</v>
      </c>
      <c r="C281" t="s">
        <v>134</v>
      </c>
      <c r="D281">
        <v>9</v>
      </c>
      <c r="E281">
        <v>12810</v>
      </c>
      <c r="F281">
        <v>12810</v>
      </c>
      <c r="G281">
        <v>12810</v>
      </c>
      <c r="H281" t="str">
        <f t="shared" si="4"/>
        <v>VE9</v>
      </c>
    </row>
    <row r="282" spans="2:8">
      <c r="B282">
        <v>162148</v>
      </c>
      <c r="C282" t="s">
        <v>134</v>
      </c>
      <c r="D282">
        <v>9</v>
      </c>
      <c r="E282">
        <v>12820</v>
      </c>
      <c r="F282">
        <v>12820</v>
      </c>
      <c r="G282">
        <v>12820</v>
      </c>
      <c r="H282" t="str">
        <f t="shared" si="4"/>
        <v>VE9</v>
      </c>
    </row>
    <row r="283" spans="2:8">
      <c r="B283">
        <v>164936</v>
      </c>
      <c r="C283" t="s">
        <v>134</v>
      </c>
      <c r="D283">
        <v>9</v>
      </c>
      <c r="E283">
        <v>12830</v>
      </c>
      <c r="F283">
        <v>12830</v>
      </c>
      <c r="G283">
        <v>12830</v>
      </c>
      <c r="H283" t="str">
        <f t="shared" si="4"/>
        <v>VE9</v>
      </c>
    </row>
    <row r="284" spans="2:8">
      <c r="B284">
        <v>164971</v>
      </c>
      <c r="C284" t="s">
        <v>134</v>
      </c>
      <c r="D284">
        <v>9</v>
      </c>
      <c r="E284">
        <v>12840</v>
      </c>
      <c r="F284">
        <v>12840</v>
      </c>
      <c r="G284">
        <v>12840</v>
      </c>
      <c r="H284" t="str">
        <f t="shared" si="4"/>
        <v>VE9</v>
      </c>
    </row>
    <row r="285" spans="2:8">
      <c r="B285">
        <v>165013</v>
      </c>
      <c r="C285" t="s">
        <v>134</v>
      </c>
      <c r="D285">
        <v>9</v>
      </c>
      <c r="E285">
        <v>12860</v>
      </c>
      <c r="F285">
        <v>12860</v>
      </c>
      <c r="G285">
        <v>12860</v>
      </c>
      <c r="H285" t="str">
        <f t="shared" si="4"/>
        <v>VE9</v>
      </c>
    </row>
    <row r="286" spans="2:8">
      <c r="B286">
        <v>165643</v>
      </c>
      <c r="C286" t="s">
        <v>134</v>
      </c>
      <c r="D286">
        <v>10</v>
      </c>
      <c r="E286">
        <v>12870</v>
      </c>
      <c r="F286">
        <v>12870</v>
      </c>
      <c r="G286">
        <v>12870</v>
      </c>
      <c r="H286" t="str">
        <f t="shared" si="4"/>
        <v>VE10</v>
      </c>
    </row>
    <row r="287" spans="2:8">
      <c r="B287">
        <v>165743</v>
      </c>
      <c r="C287" t="s">
        <v>134</v>
      </c>
      <c r="D287">
        <v>10</v>
      </c>
      <c r="E287">
        <v>12880</v>
      </c>
      <c r="F287">
        <v>12880</v>
      </c>
      <c r="G287">
        <v>12880</v>
      </c>
      <c r="H287" t="str">
        <f t="shared" si="4"/>
        <v>VE10</v>
      </c>
    </row>
    <row r="288" spans="2:8">
      <c r="B288">
        <v>165794</v>
      </c>
      <c r="C288" t="s">
        <v>134</v>
      </c>
      <c r="D288">
        <v>10</v>
      </c>
      <c r="E288">
        <v>12890</v>
      </c>
      <c r="F288">
        <v>12890</v>
      </c>
      <c r="G288">
        <v>12890</v>
      </c>
      <c r="H288" t="str">
        <f t="shared" si="4"/>
        <v>VE10</v>
      </c>
    </row>
    <row r="289" spans="2:8">
      <c r="B289">
        <v>132809</v>
      </c>
      <c r="C289" t="s">
        <v>134</v>
      </c>
      <c r="D289">
        <v>10</v>
      </c>
      <c r="E289">
        <v>12900</v>
      </c>
      <c r="F289">
        <v>12900</v>
      </c>
      <c r="G289">
        <v>12900</v>
      </c>
      <c r="H289" t="str">
        <f t="shared" si="4"/>
        <v>VE10</v>
      </c>
    </row>
    <row r="290" spans="2:8">
      <c r="B290">
        <v>165923</v>
      </c>
      <c r="C290" t="s">
        <v>134</v>
      </c>
      <c r="D290">
        <v>9</v>
      </c>
      <c r="E290">
        <v>12910</v>
      </c>
      <c r="F290">
        <v>12910</v>
      </c>
      <c r="G290">
        <v>12910</v>
      </c>
      <c r="H290" t="str">
        <f t="shared" si="4"/>
        <v>VE9</v>
      </c>
    </row>
    <row r="291" spans="2:8">
      <c r="B291">
        <v>165956</v>
      </c>
      <c r="C291" t="s">
        <v>134</v>
      </c>
      <c r="D291">
        <v>9</v>
      </c>
      <c r="E291">
        <v>12920</v>
      </c>
      <c r="F291">
        <v>12920</v>
      </c>
      <c r="G291">
        <v>12920</v>
      </c>
      <c r="H291" t="str">
        <f t="shared" si="4"/>
        <v>VE9</v>
      </c>
    </row>
    <row r="292" spans="2:8">
      <c r="B292">
        <v>167082</v>
      </c>
      <c r="C292" t="s">
        <v>134</v>
      </c>
      <c r="D292">
        <v>9</v>
      </c>
      <c r="E292">
        <v>12930</v>
      </c>
      <c r="F292">
        <v>12930</v>
      </c>
      <c r="G292">
        <v>12930</v>
      </c>
      <c r="H292" t="str">
        <f t="shared" si="4"/>
        <v>VE9</v>
      </c>
    </row>
    <row r="293" spans="2:8">
      <c r="B293">
        <v>167136</v>
      </c>
      <c r="C293" t="s">
        <v>134</v>
      </c>
      <c r="D293">
        <v>9</v>
      </c>
      <c r="E293">
        <v>12940</v>
      </c>
      <c r="F293">
        <v>12940</v>
      </c>
      <c r="G293">
        <v>12940</v>
      </c>
      <c r="H293" t="str">
        <f t="shared" si="4"/>
        <v>VE9</v>
      </c>
    </row>
    <row r="294" spans="2:8">
      <c r="B294">
        <v>167179</v>
      </c>
      <c r="C294" t="s">
        <v>134</v>
      </c>
      <c r="D294">
        <v>9</v>
      </c>
      <c r="E294">
        <v>12950</v>
      </c>
      <c r="F294">
        <v>12950</v>
      </c>
      <c r="G294">
        <v>12950</v>
      </c>
      <c r="H294" t="str">
        <f t="shared" si="4"/>
        <v>VE9</v>
      </c>
    </row>
    <row r="295" spans="2:8">
      <c r="B295">
        <v>167200</v>
      </c>
      <c r="C295" t="s">
        <v>134</v>
      </c>
      <c r="D295">
        <v>9</v>
      </c>
      <c r="E295">
        <v>12960</v>
      </c>
      <c r="F295">
        <v>12960</v>
      </c>
      <c r="G295">
        <v>12960</v>
      </c>
      <c r="H295" t="str">
        <f t="shared" si="4"/>
        <v>VE9</v>
      </c>
    </row>
    <row r="296" spans="2:8">
      <c r="B296">
        <v>167229</v>
      </c>
      <c r="C296" t="s">
        <v>134</v>
      </c>
      <c r="D296">
        <v>9</v>
      </c>
      <c r="E296">
        <v>12970</v>
      </c>
      <c r="F296">
        <v>12970</v>
      </c>
      <c r="G296">
        <v>12970</v>
      </c>
      <c r="H296" t="str">
        <f t="shared" si="4"/>
        <v>VE9</v>
      </c>
    </row>
    <row r="297" spans="2:8">
      <c r="B297">
        <v>138398</v>
      </c>
      <c r="C297" t="s">
        <v>134</v>
      </c>
      <c r="D297">
        <v>9</v>
      </c>
      <c r="E297">
        <v>12971</v>
      </c>
      <c r="F297">
        <v>12971</v>
      </c>
      <c r="G297">
        <v>12971</v>
      </c>
      <c r="H297" t="str">
        <f t="shared" si="4"/>
        <v>VE9</v>
      </c>
    </row>
    <row r="298" spans="2:8">
      <c r="B298">
        <v>167259</v>
      </c>
      <c r="C298" t="s">
        <v>134</v>
      </c>
      <c r="D298">
        <v>9</v>
      </c>
      <c r="E298">
        <v>12980</v>
      </c>
      <c r="F298">
        <v>12980</v>
      </c>
      <c r="G298">
        <v>12980</v>
      </c>
      <c r="H298" t="str">
        <f t="shared" si="4"/>
        <v>VE9</v>
      </c>
    </row>
    <row r="299" spans="2:8">
      <c r="B299">
        <v>167267</v>
      </c>
      <c r="C299" t="s">
        <v>134</v>
      </c>
      <c r="D299">
        <v>9</v>
      </c>
      <c r="E299">
        <v>12990</v>
      </c>
      <c r="F299">
        <v>12990</v>
      </c>
      <c r="G299">
        <v>12990</v>
      </c>
      <c r="H299" t="str">
        <f t="shared" si="4"/>
        <v>VE9</v>
      </c>
    </row>
    <row r="300" spans="2:8">
      <c r="B300">
        <v>167310</v>
      </c>
      <c r="C300" t="s">
        <v>134</v>
      </c>
      <c r="D300">
        <v>9</v>
      </c>
      <c r="E300">
        <v>13000</v>
      </c>
      <c r="F300">
        <v>13000</v>
      </c>
      <c r="G300">
        <v>13000</v>
      </c>
      <c r="H300" t="str">
        <f t="shared" si="4"/>
        <v>VE9</v>
      </c>
    </row>
    <row r="301" spans="2:8">
      <c r="B301">
        <v>167343</v>
      </c>
      <c r="C301" t="s">
        <v>134</v>
      </c>
      <c r="D301">
        <v>9</v>
      </c>
      <c r="E301">
        <v>13010</v>
      </c>
      <c r="F301">
        <v>13010</v>
      </c>
      <c r="G301">
        <v>13010</v>
      </c>
      <c r="H301" t="str">
        <f t="shared" si="4"/>
        <v>VE9</v>
      </c>
    </row>
    <row r="302" spans="2:8">
      <c r="B302">
        <v>167399</v>
      </c>
      <c r="C302" t="s">
        <v>134</v>
      </c>
      <c r="D302">
        <v>9</v>
      </c>
      <c r="E302">
        <v>13020</v>
      </c>
      <c r="F302">
        <v>13020</v>
      </c>
      <c r="G302">
        <v>13020</v>
      </c>
      <c r="H302" t="str">
        <f t="shared" si="4"/>
        <v>VE9</v>
      </c>
    </row>
    <row r="303" spans="2:8">
      <c r="B303">
        <v>167415</v>
      </c>
      <c r="C303" t="s">
        <v>134</v>
      </c>
      <c r="D303">
        <v>9</v>
      </c>
      <c r="E303">
        <v>13030</v>
      </c>
      <c r="F303">
        <v>13030</v>
      </c>
      <c r="G303">
        <v>13030</v>
      </c>
      <c r="H303" t="str">
        <f t="shared" si="4"/>
        <v>VE9</v>
      </c>
    </row>
    <row r="304" spans="2:8">
      <c r="B304">
        <v>167441</v>
      </c>
      <c r="C304" t="s">
        <v>134</v>
      </c>
      <c r="D304">
        <v>9</v>
      </c>
      <c r="E304">
        <v>13040</v>
      </c>
      <c r="F304">
        <v>13040</v>
      </c>
      <c r="G304">
        <v>13040</v>
      </c>
      <c r="H304" t="str">
        <f t="shared" si="4"/>
        <v>VE9</v>
      </c>
    </row>
    <row r="305" spans="2:8">
      <c r="B305">
        <v>167478</v>
      </c>
      <c r="C305" t="s">
        <v>134</v>
      </c>
      <c r="D305">
        <v>9</v>
      </c>
      <c r="E305">
        <v>13050</v>
      </c>
      <c r="F305">
        <v>13050</v>
      </c>
      <c r="G305">
        <v>13050</v>
      </c>
      <c r="H305" t="str">
        <f t="shared" si="4"/>
        <v>VE9</v>
      </c>
    </row>
    <row r="306" spans="2:8">
      <c r="B306">
        <v>167513</v>
      </c>
      <c r="C306" t="s">
        <v>134</v>
      </c>
      <c r="D306">
        <v>9</v>
      </c>
      <c r="E306">
        <v>13060</v>
      </c>
      <c r="F306">
        <v>13060</v>
      </c>
      <c r="G306">
        <v>13060</v>
      </c>
      <c r="H306" t="str">
        <f t="shared" si="4"/>
        <v>VE9</v>
      </c>
    </row>
    <row r="307" spans="2:8">
      <c r="B307">
        <v>156240</v>
      </c>
      <c r="C307" t="s">
        <v>134</v>
      </c>
      <c r="D307">
        <v>9</v>
      </c>
      <c r="E307">
        <v>13070</v>
      </c>
      <c r="F307">
        <v>13070</v>
      </c>
      <c r="G307">
        <v>13070</v>
      </c>
      <c r="H307" t="str">
        <f t="shared" si="4"/>
        <v>VE9</v>
      </c>
    </row>
    <row r="308" spans="2:8">
      <c r="B308">
        <v>167614</v>
      </c>
      <c r="C308" t="s">
        <v>134</v>
      </c>
      <c r="D308">
        <v>9</v>
      </c>
      <c r="E308">
        <v>13080</v>
      </c>
      <c r="F308">
        <v>13080</v>
      </c>
      <c r="G308">
        <v>13080</v>
      </c>
      <c r="H308" t="str">
        <f t="shared" si="4"/>
        <v>VE9</v>
      </c>
    </row>
    <row r="309" spans="2:8">
      <c r="B309">
        <v>167691</v>
      </c>
      <c r="C309" t="s">
        <v>134</v>
      </c>
      <c r="D309">
        <v>8</v>
      </c>
      <c r="E309">
        <v>13090</v>
      </c>
      <c r="F309">
        <v>13090</v>
      </c>
      <c r="G309">
        <v>13090</v>
      </c>
      <c r="H309" t="str">
        <f t="shared" si="4"/>
        <v>VE8</v>
      </c>
    </row>
    <row r="310" spans="2:8">
      <c r="B310">
        <v>167716</v>
      </c>
      <c r="C310" t="s">
        <v>134</v>
      </c>
      <c r="D310">
        <v>8</v>
      </c>
      <c r="E310">
        <v>13100</v>
      </c>
      <c r="F310">
        <v>13100</v>
      </c>
      <c r="G310">
        <v>13100</v>
      </c>
      <c r="H310" t="str">
        <f t="shared" si="4"/>
        <v>VE8</v>
      </c>
    </row>
    <row r="311" spans="2:8">
      <c r="B311">
        <v>165629</v>
      </c>
      <c r="C311" t="s">
        <v>134</v>
      </c>
      <c r="D311">
        <v>8</v>
      </c>
      <c r="E311">
        <v>13110</v>
      </c>
      <c r="F311">
        <v>13110</v>
      </c>
      <c r="G311">
        <v>13110</v>
      </c>
      <c r="H311" t="str">
        <f t="shared" si="4"/>
        <v>VE8</v>
      </c>
    </row>
    <row r="312" spans="2:8">
      <c r="B312">
        <v>167071</v>
      </c>
      <c r="C312" t="s">
        <v>134</v>
      </c>
      <c r="D312">
        <v>8</v>
      </c>
      <c r="E312">
        <v>13120</v>
      </c>
      <c r="F312">
        <v>13120</v>
      </c>
      <c r="G312">
        <v>13120</v>
      </c>
      <c r="H312" t="str">
        <f t="shared" si="4"/>
        <v>VE8</v>
      </c>
    </row>
    <row r="313" spans="2:8">
      <c r="B313">
        <v>166580</v>
      </c>
      <c r="C313" t="s">
        <v>134</v>
      </c>
      <c r="D313">
        <v>8</v>
      </c>
      <c r="E313">
        <v>13130</v>
      </c>
      <c r="F313">
        <v>13130</v>
      </c>
      <c r="G313">
        <v>13130</v>
      </c>
      <c r="H313" t="str">
        <f t="shared" si="4"/>
        <v>VE8</v>
      </c>
    </row>
    <row r="314" spans="2:8">
      <c r="B314">
        <v>167775</v>
      </c>
      <c r="C314" t="s">
        <v>134</v>
      </c>
      <c r="D314">
        <v>8</v>
      </c>
      <c r="E314">
        <v>13140</v>
      </c>
      <c r="F314">
        <v>13140</v>
      </c>
      <c r="G314">
        <v>13140</v>
      </c>
      <c r="H314" t="str">
        <f t="shared" si="4"/>
        <v>VE8</v>
      </c>
    </row>
    <row r="315" spans="2:8">
      <c r="B315">
        <v>167784</v>
      </c>
      <c r="C315" t="s">
        <v>134</v>
      </c>
      <c r="D315">
        <v>8</v>
      </c>
      <c r="E315">
        <v>13150</v>
      </c>
      <c r="F315">
        <v>13150</v>
      </c>
      <c r="G315">
        <v>13150</v>
      </c>
      <c r="H315" t="str">
        <f t="shared" si="4"/>
        <v>VE8</v>
      </c>
    </row>
    <row r="316" spans="2:8">
      <c r="B316">
        <v>167797</v>
      </c>
      <c r="C316" t="s">
        <v>134</v>
      </c>
      <c r="D316">
        <v>8</v>
      </c>
      <c r="E316">
        <v>13160</v>
      </c>
      <c r="F316">
        <v>13160</v>
      </c>
      <c r="G316">
        <v>13160</v>
      </c>
      <c r="H316" t="str">
        <f t="shared" si="4"/>
        <v>VE8</v>
      </c>
    </row>
    <row r="317" spans="2:8">
      <c r="B317">
        <v>167804</v>
      </c>
      <c r="C317" t="s">
        <v>134</v>
      </c>
      <c r="D317">
        <v>8</v>
      </c>
      <c r="E317">
        <v>13170</v>
      </c>
      <c r="F317">
        <v>13170</v>
      </c>
      <c r="G317">
        <v>13170</v>
      </c>
      <c r="H317" t="str">
        <f t="shared" si="4"/>
        <v>VE8</v>
      </c>
    </row>
    <row r="318" spans="2:8">
      <c r="B318">
        <v>167835</v>
      </c>
      <c r="C318" t="s">
        <v>134</v>
      </c>
      <c r="D318">
        <v>9</v>
      </c>
      <c r="E318">
        <v>13180</v>
      </c>
      <c r="F318">
        <v>13180</v>
      </c>
      <c r="G318">
        <v>13180</v>
      </c>
      <c r="H318" t="str">
        <f t="shared" si="4"/>
        <v>VE9</v>
      </c>
    </row>
    <row r="319" spans="2:8">
      <c r="B319">
        <v>167926</v>
      </c>
      <c r="C319" t="s">
        <v>134</v>
      </c>
      <c r="D319">
        <v>9</v>
      </c>
      <c r="E319">
        <v>13190</v>
      </c>
      <c r="F319">
        <v>13190</v>
      </c>
      <c r="G319">
        <v>13190</v>
      </c>
      <c r="H319" t="str">
        <f t="shared" si="4"/>
        <v>VE9</v>
      </c>
    </row>
    <row r="320" spans="2:8">
      <c r="B320">
        <v>168046</v>
      </c>
      <c r="C320" t="s">
        <v>134</v>
      </c>
      <c r="D320">
        <v>9</v>
      </c>
      <c r="E320">
        <v>13210</v>
      </c>
      <c r="F320">
        <v>13210</v>
      </c>
      <c r="G320">
        <v>13210</v>
      </c>
      <c r="H320" t="str">
        <f t="shared" si="4"/>
        <v>VE9</v>
      </c>
    </row>
    <row r="321" spans="2:8">
      <c r="B321">
        <v>168097</v>
      </c>
      <c r="C321" t="s">
        <v>134</v>
      </c>
      <c r="D321">
        <v>9</v>
      </c>
      <c r="E321">
        <v>13220</v>
      </c>
      <c r="F321">
        <v>13220</v>
      </c>
      <c r="G321">
        <v>13220</v>
      </c>
      <c r="H321" t="str">
        <f t="shared" si="4"/>
        <v>VE9</v>
      </c>
    </row>
    <row r="322" spans="2:8">
      <c r="B322">
        <v>168158</v>
      </c>
      <c r="C322" t="s">
        <v>134</v>
      </c>
      <c r="D322">
        <v>9</v>
      </c>
      <c r="E322">
        <v>13230</v>
      </c>
      <c r="F322">
        <v>13230</v>
      </c>
      <c r="G322">
        <v>13230</v>
      </c>
      <c r="H322" t="str">
        <f t="shared" si="4"/>
        <v>VE9</v>
      </c>
    </row>
    <row r="323" spans="2:8">
      <c r="B323">
        <v>168236</v>
      </c>
      <c r="C323" t="s">
        <v>134</v>
      </c>
      <c r="D323">
        <v>9</v>
      </c>
      <c r="E323">
        <v>13240</v>
      </c>
      <c r="F323">
        <v>13240</v>
      </c>
      <c r="G323">
        <v>13240</v>
      </c>
      <c r="H323" t="str">
        <f t="shared" ref="H323:H381" si="5">C323&amp;D323</f>
        <v>VE9</v>
      </c>
    </row>
    <row r="324" spans="2:8">
      <c r="B324">
        <v>168250</v>
      </c>
      <c r="C324" t="s">
        <v>134</v>
      </c>
      <c r="D324">
        <v>9</v>
      </c>
      <c r="E324">
        <v>13250</v>
      </c>
      <c r="F324">
        <v>13250</v>
      </c>
      <c r="G324">
        <v>13250</v>
      </c>
      <c r="H324" t="str">
        <f t="shared" si="5"/>
        <v>VE9</v>
      </c>
    </row>
    <row r="325" spans="2:8">
      <c r="B325">
        <v>168273</v>
      </c>
      <c r="C325" t="s">
        <v>134</v>
      </c>
      <c r="D325">
        <v>9</v>
      </c>
      <c r="E325">
        <v>13260</v>
      </c>
      <c r="F325">
        <v>13260</v>
      </c>
      <c r="G325">
        <v>13260</v>
      </c>
      <c r="H325" t="str">
        <f t="shared" si="5"/>
        <v>VE9</v>
      </c>
    </row>
    <row r="326" spans="2:8">
      <c r="B326">
        <v>168281</v>
      </c>
      <c r="C326" t="s">
        <v>134</v>
      </c>
      <c r="D326">
        <v>9</v>
      </c>
      <c r="E326">
        <v>13270</v>
      </c>
      <c r="F326">
        <v>13270</v>
      </c>
      <c r="G326">
        <v>13270</v>
      </c>
      <c r="H326" t="str">
        <f t="shared" si="5"/>
        <v>VE9</v>
      </c>
    </row>
    <row r="327" spans="2:8">
      <c r="B327">
        <v>168336</v>
      </c>
      <c r="C327" t="s">
        <v>134</v>
      </c>
      <c r="D327">
        <v>9</v>
      </c>
      <c r="E327">
        <v>13280</v>
      </c>
      <c r="F327">
        <v>13280</v>
      </c>
      <c r="G327">
        <v>13280</v>
      </c>
      <c r="H327" t="str">
        <f t="shared" si="5"/>
        <v>VE9</v>
      </c>
    </row>
    <row r="328" spans="2:8">
      <c r="B328">
        <v>164349</v>
      </c>
      <c r="C328" t="s">
        <v>134</v>
      </c>
      <c r="D328">
        <v>9</v>
      </c>
      <c r="E328">
        <v>13281</v>
      </c>
      <c r="F328">
        <v>13281</v>
      </c>
      <c r="G328">
        <v>13281</v>
      </c>
      <c r="H328" t="str">
        <f t="shared" si="5"/>
        <v>VE9</v>
      </c>
    </row>
    <row r="329" spans="2:8">
      <c r="B329">
        <v>165605</v>
      </c>
      <c r="C329" t="s">
        <v>134</v>
      </c>
      <c r="D329">
        <v>9</v>
      </c>
      <c r="E329">
        <v>13282</v>
      </c>
      <c r="F329">
        <v>13282</v>
      </c>
      <c r="G329">
        <v>13282</v>
      </c>
      <c r="H329" t="str">
        <f t="shared" si="5"/>
        <v>VE9</v>
      </c>
    </row>
    <row r="330" spans="2:8">
      <c r="B330">
        <v>166649</v>
      </c>
      <c r="C330" t="s">
        <v>134</v>
      </c>
      <c r="D330">
        <v>9</v>
      </c>
      <c r="E330">
        <v>13283</v>
      </c>
      <c r="F330">
        <v>13283</v>
      </c>
      <c r="G330">
        <v>13283</v>
      </c>
      <c r="H330" t="str">
        <f t="shared" si="5"/>
        <v>VE9</v>
      </c>
    </row>
    <row r="331" spans="2:8">
      <c r="B331">
        <v>168451</v>
      </c>
      <c r="C331" t="s">
        <v>134</v>
      </c>
      <c r="D331">
        <v>8</v>
      </c>
      <c r="E331">
        <v>13320</v>
      </c>
      <c r="F331">
        <v>13320</v>
      </c>
      <c r="G331">
        <v>13320</v>
      </c>
      <c r="H331" t="str">
        <f t="shared" si="5"/>
        <v>VE8</v>
      </c>
    </row>
    <row r="332" spans="2:8">
      <c r="B332">
        <v>168493</v>
      </c>
      <c r="C332" t="s">
        <v>134</v>
      </c>
      <c r="D332">
        <v>8</v>
      </c>
      <c r="E332">
        <v>13330</v>
      </c>
      <c r="F332">
        <v>13330</v>
      </c>
      <c r="G332">
        <v>13330</v>
      </c>
      <c r="H332" t="str">
        <f t="shared" si="5"/>
        <v>VE8</v>
      </c>
    </row>
    <row r="333" spans="2:8">
      <c r="B333">
        <v>168513</v>
      </c>
      <c r="C333" t="s">
        <v>134</v>
      </c>
      <c r="D333">
        <v>8</v>
      </c>
      <c r="E333">
        <v>13350</v>
      </c>
      <c r="F333">
        <v>13350</v>
      </c>
      <c r="G333">
        <v>13350</v>
      </c>
      <c r="H333" t="str">
        <f t="shared" si="5"/>
        <v>VE8</v>
      </c>
    </row>
    <row r="334" spans="2:8">
      <c r="B334">
        <v>168545</v>
      </c>
      <c r="C334" t="s">
        <v>134</v>
      </c>
      <c r="D334">
        <v>8</v>
      </c>
      <c r="E334">
        <v>13370</v>
      </c>
      <c r="F334">
        <v>13370</v>
      </c>
      <c r="G334">
        <v>13370</v>
      </c>
      <c r="H334" t="str">
        <f t="shared" si="5"/>
        <v>VE8</v>
      </c>
    </row>
    <row r="335" spans="2:8">
      <c r="B335">
        <v>168589</v>
      </c>
      <c r="C335" t="s">
        <v>134</v>
      </c>
      <c r="D335">
        <v>8</v>
      </c>
      <c r="E335">
        <v>13390</v>
      </c>
      <c r="F335">
        <v>13390</v>
      </c>
      <c r="G335">
        <v>13390</v>
      </c>
      <c r="H335" t="str">
        <f t="shared" si="5"/>
        <v>VE8</v>
      </c>
    </row>
    <row r="336" spans="2:8">
      <c r="B336">
        <v>168641</v>
      </c>
      <c r="C336" t="s">
        <v>134</v>
      </c>
      <c r="D336">
        <v>8</v>
      </c>
      <c r="E336">
        <v>13400</v>
      </c>
      <c r="F336">
        <v>13400</v>
      </c>
      <c r="G336">
        <v>13400</v>
      </c>
      <c r="H336" t="str">
        <f t="shared" si="5"/>
        <v>VE8</v>
      </c>
    </row>
    <row r="337" spans="2:8">
      <c r="B337">
        <v>168690</v>
      </c>
      <c r="C337" t="s">
        <v>140</v>
      </c>
      <c r="D337">
        <v>8</v>
      </c>
      <c r="E337">
        <v>13410</v>
      </c>
      <c r="F337">
        <v>13410</v>
      </c>
      <c r="G337">
        <v>13410</v>
      </c>
      <c r="H337" t="str">
        <f t="shared" si="5"/>
        <v>AE8</v>
      </c>
    </row>
    <row r="338" spans="2:8">
      <c r="B338">
        <v>168727</v>
      </c>
      <c r="C338" t="s">
        <v>140</v>
      </c>
      <c r="D338">
        <v>8</v>
      </c>
      <c r="E338">
        <v>13420</v>
      </c>
      <c r="F338">
        <v>13420</v>
      </c>
      <c r="G338">
        <v>13420</v>
      </c>
      <c r="H338" t="str">
        <f t="shared" si="5"/>
        <v>AE8</v>
      </c>
    </row>
    <row r="339" spans="2:8">
      <c r="C339" t="s">
        <v>140</v>
      </c>
      <c r="D339">
        <v>8</v>
      </c>
      <c r="E339">
        <v>13430</v>
      </c>
      <c r="F339">
        <v>13430</v>
      </c>
      <c r="G339">
        <v>13430</v>
      </c>
      <c r="H339" t="str">
        <f t="shared" si="5"/>
        <v>AE8</v>
      </c>
    </row>
    <row r="340" spans="2:8">
      <c r="B340">
        <v>168863</v>
      </c>
      <c r="C340" t="s">
        <v>134</v>
      </c>
      <c r="D340">
        <v>8</v>
      </c>
      <c r="E340">
        <v>13440</v>
      </c>
      <c r="F340">
        <v>13440</v>
      </c>
      <c r="G340">
        <v>13440</v>
      </c>
      <c r="H340" t="str">
        <f t="shared" si="5"/>
        <v>VE8</v>
      </c>
    </row>
    <row r="341" spans="2:8">
      <c r="B341">
        <v>168931</v>
      </c>
      <c r="C341" t="s">
        <v>134</v>
      </c>
      <c r="D341">
        <v>8</v>
      </c>
      <c r="E341">
        <v>13450</v>
      </c>
      <c r="F341">
        <v>13450</v>
      </c>
      <c r="G341">
        <v>13450</v>
      </c>
      <c r="H341" t="str">
        <f t="shared" si="5"/>
        <v>VE8</v>
      </c>
    </row>
    <row r="342" spans="2:8">
      <c r="B342">
        <v>169024</v>
      </c>
      <c r="C342" t="s">
        <v>134</v>
      </c>
      <c r="D342">
        <v>8</v>
      </c>
      <c r="E342">
        <v>13460</v>
      </c>
      <c r="F342">
        <v>13460</v>
      </c>
      <c r="G342">
        <v>13460</v>
      </c>
      <c r="H342" t="str">
        <f t="shared" si="5"/>
        <v>VE8</v>
      </c>
    </row>
    <row r="343" spans="2:8">
      <c r="B343">
        <v>169120</v>
      </c>
      <c r="C343" t="s">
        <v>134</v>
      </c>
      <c r="D343">
        <v>9</v>
      </c>
      <c r="E343">
        <v>13470</v>
      </c>
      <c r="F343">
        <v>13470</v>
      </c>
      <c r="G343">
        <v>13470</v>
      </c>
      <c r="H343" t="str">
        <f t="shared" si="5"/>
        <v>VE9</v>
      </c>
    </row>
    <row r="344" spans="2:8">
      <c r="B344">
        <v>169203</v>
      </c>
      <c r="C344" t="s">
        <v>134</v>
      </c>
      <c r="D344">
        <v>9</v>
      </c>
      <c r="E344">
        <v>13480</v>
      </c>
      <c r="F344">
        <v>13480</v>
      </c>
      <c r="G344">
        <v>13480</v>
      </c>
      <c r="H344" t="str">
        <f t="shared" si="5"/>
        <v>VE9</v>
      </c>
    </row>
    <row r="345" spans="2:8">
      <c r="B345">
        <v>169284</v>
      </c>
      <c r="C345" t="s">
        <v>134</v>
      </c>
      <c r="D345">
        <v>9</v>
      </c>
      <c r="E345">
        <v>13490</v>
      </c>
      <c r="F345">
        <v>13490</v>
      </c>
      <c r="G345">
        <v>13490</v>
      </c>
      <c r="H345" t="str">
        <f t="shared" si="5"/>
        <v>VE9</v>
      </c>
    </row>
    <row r="346" spans="2:8">
      <c r="B346">
        <v>169363</v>
      </c>
      <c r="C346" t="s">
        <v>134</v>
      </c>
      <c r="D346">
        <v>9</v>
      </c>
      <c r="E346">
        <v>13500</v>
      </c>
      <c r="F346">
        <v>13500</v>
      </c>
      <c r="G346">
        <v>13500</v>
      </c>
      <c r="H346" t="str">
        <f t="shared" si="5"/>
        <v>VE9</v>
      </c>
    </row>
    <row r="347" spans="2:8">
      <c r="B347">
        <v>169454</v>
      </c>
      <c r="C347" t="s">
        <v>134</v>
      </c>
      <c r="D347">
        <v>9</v>
      </c>
      <c r="E347">
        <v>13510</v>
      </c>
      <c r="F347">
        <v>13510</v>
      </c>
      <c r="G347">
        <v>13510</v>
      </c>
      <c r="H347" t="str">
        <f t="shared" si="5"/>
        <v>VE9</v>
      </c>
    </row>
    <row r="348" spans="2:8">
      <c r="B348">
        <v>169535</v>
      </c>
      <c r="C348" t="s">
        <v>134</v>
      </c>
      <c r="D348">
        <v>9</v>
      </c>
      <c r="E348">
        <v>13520</v>
      </c>
      <c r="F348">
        <v>13520</v>
      </c>
      <c r="G348">
        <v>13520</v>
      </c>
      <c r="H348" t="str">
        <f t="shared" si="5"/>
        <v>VE9</v>
      </c>
    </row>
    <row r="349" spans="2:8">
      <c r="B349">
        <v>169626</v>
      </c>
      <c r="C349" t="s">
        <v>134</v>
      </c>
      <c r="D349">
        <v>9</v>
      </c>
      <c r="E349">
        <v>13530</v>
      </c>
      <c r="F349">
        <v>13530</v>
      </c>
      <c r="G349">
        <v>13530</v>
      </c>
      <c r="H349" t="str">
        <f t="shared" si="5"/>
        <v>VE9</v>
      </c>
    </row>
    <row r="350" spans="2:8">
      <c r="B350">
        <v>169707</v>
      </c>
      <c r="C350" t="s">
        <v>134</v>
      </c>
      <c r="D350">
        <v>12</v>
      </c>
      <c r="E350">
        <v>13540</v>
      </c>
      <c r="F350">
        <v>13540</v>
      </c>
      <c r="G350">
        <v>13540</v>
      </c>
      <c r="H350" t="str">
        <f t="shared" si="5"/>
        <v>VE12</v>
      </c>
    </row>
    <row r="351" spans="2:8">
      <c r="B351">
        <v>169844</v>
      </c>
      <c r="C351" t="s">
        <v>134</v>
      </c>
      <c r="D351">
        <v>12</v>
      </c>
      <c r="E351">
        <v>13560</v>
      </c>
      <c r="F351">
        <v>13560</v>
      </c>
      <c r="G351">
        <v>13560</v>
      </c>
      <c r="H351" t="str">
        <f t="shared" si="5"/>
        <v>VE12</v>
      </c>
    </row>
    <row r="352" spans="2:8">
      <c r="B352">
        <v>169945</v>
      </c>
      <c r="C352" t="s">
        <v>134</v>
      </c>
      <c r="D352">
        <v>12</v>
      </c>
      <c r="E352">
        <v>13570</v>
      </c>
      <c r="F352">
        <v>13570</v>
      </c>
      <c r="G352">
        <v>13570</v>
      </c>
      <c r="H352" t="str">
        <f t="shared" si="5"/>
        <v>VE12</v>
      </c>
    </row>
    <row r="353" spans="2:8">
      <c r="B353">
        <v>158730</v>
      </c>
      <c r="C353" t="s">
        <v>134</v>
      </c>
      <c r="D353">
        <v>12</v>
      </c>
      <c r="E353">
        <v>13590</v>
      </c>
      <c r="F353">
        <v>13590</v>
      </c>
      <c r="G353">
        <v>13590</v>
      </c>
      <c r="H353" t="str">
        <f t="shared" si="5"/>
        <v>VE12</v>
      </c>
    </row>
    <row r="354" spans="2:8">
      <c r="B354">
        <v>170111</v>
      </c>
      <c r="C354" t="s">
        <v>134</v>
      </c>
      <c r="D354">
        <v>12</v>
      </c>
      <c r="E354">
        <v>13610</v>
      </c>
      <c r="F354">
        <v>13610</v>
      </c>
      <c r="G354">
        <v>13610</v>
      </c>
      <c r="H354" t="str">
        <f t="shared" si="5"/>
        <v>VE12</v>
      </c>
    </row>
    <row r="355" spans="2:8">
      <c r="B355">
        <v>166502</v>
      </c>
      <c r="C355" t="s">
        <v>134</v>
      </c>
      <c r="D355">
        <v>12</v>
      </c>
      <c r="E355">
        <v>13640</v>
      </c>
      <c r="F355">
        <v>13640</v>
      </c>
      <c r="G355">
        <v>13640</v>
      </c>
      <c r="H355" t="str">
        <f t="shared" si="5"/>
        <v>VE12</v>
      </c>
    </row>
    <row r="356" spans="2:8">
      <c r="B356">
        <v>166930</v>
      </c>
      <c r="C356" t="s">
        <v>134</v>
      </c>
      <c r="D356">
        <v>12</v>
      </c>
      <c r="E356">
        <v>13650</v>
      </c>
      <c r="F356">
        <v>13650</v>
      </c>
      <c r="G356">
        <v>13650</v>
      </c>
      <c r="H356" t="str">
        <f t="shared" si="5"/>
        <v>VE12</v>
      </c>
    </row>
    <row r="357" spans="2:8">
      <c r="B357">
        <v>170221</v>
      </c>
      <c r="C357" t="s">
        <v>134</v>
      </c>
      <c r="D357">
        <v>12</v>
      </c>
      <c r="E357">
        <v>13680</v>
      </c>
      <c r="F357">
        <v>13680</v>
      </c>
      <c r="G357">
        <v>13680</v>
      </c>
      <c r="H357" t="str">
        <f t="shared" si="5"/>
        <v>VE12</v>
      </c>
    </row>
    <row r="358" spans="2:8">
      <c r="B358">
        <v>170298</v>
      </c>
      <c r="C358" t="s">
        <v>134</v>
      </c>
      <c r="D358">
        <v>12</v>
      </c>
      <c r="E358">
        <v>13690</v>
      </c>
      <c r="F358">
        <v>13690</v>
      </c>
      <c r="G358">
        <v>13690</v>
      </c>
      <c r="H358" t="str">
        <f t="shared" si="5"/>
        <v>VE12</v>
      </c>
    </row>
    <row r="359" spans="2:8">
      <c r="B359">
        <v>170727</v>
      </c>
      <c r="C359" t="s">
        <v>134</v>
      </c>
      <c r="D359">
        <v>12</v>
      </c>
      <c r="E359">
        <v>13700</v>
      </c>
      <c r="F359">
        <v>13700</v>
      </c>
      <c r="G359">
        <v>13700</v>
      </c>
      <c r="H359" t="str">
        <f t="shared" si="5"/>
        <v>VE12</v>
      </c>
    </row>
    <row r="360" spans="2:8">
      <c r="B360">
        <v>170819</v>
      </c>
      <c r="C360" t="s">
        <v>134</v>
      </c>
      <c r="D360">
        <v>12</v>
      </c>
      <c r="E360">
        <v>13710</v>
      </c>
      <c r="F360">
        <v>13710</v>
      </c>
      <c r="G360">
        <v>13710</v>
      </c>
      <c r="H360" t="str">
        <f t="shared" si="5"/>
        <v>VE12</v>
      </c>
    </row>
    <row r="361" spans="2:8">
      <c r="B361">
        <v>170951</v>
      </c>
      <c r="C361" t="s">
        <v>134</v>
      </c>
      <c r="D361">
        <v>12</v>
      </c>
      <c r="E361">
        <v>13720</v>
      </c>
      <c r="F361">
        <v>13720</v>
      </c>
      <c r="G361">
        <v>13720</v>
      </c>
      <c r="H361" t="str">
        <f t="shared" si="5"/>
        <v>VE12</v>
      </c>
    </row>
    <row r="362" spans="2:8">
      <c r="B362">
        <v>171032</v>
      </c>
      <c r="C362" t="s">
        <v>134</v>
      </c>
      <c r="D362">
        <v>12</v>
      </c>
      <c r="E362">
        <v>13730</v>
      </c>
      <c r="F362">
        <v>13730</v>
      </c>
      <c r="G362">
        <v>13730</v>
      </c>
      <c r="H362" t="str">
        <f t="shared" si="5"/>
        <v>VE12</v>
      </c>
    </row>
    <row r="363" spans="2:8">
      <c r="B363">
        <v>171248</v>
      </c>
      <c r="C363" t="s">
        <v>134</v>
      </c>
      <c r="D363">
        <v>12</v>
      </c>
      <c r="E363">
        <v>13740</v>
      </c>
      <c r="F363">
        <v>13740</v>
      </c>
      <c r="G363">
        <v>13740</v>
      </c>
      <c r="H363" t="str">
        <f t="shared" si="5"/>
        <v>VE12</v>
      </c>
    </row>
    <row r="364" spans="2:8">
      <c r="B364">
        <v>171335</v>
      </c>
      <c r="C364" t="s">
        <v>134</v>
      </c>
      <c r="D364">
        <v>12</v>
      </c>
      <c r="E364">
        <v>13750</v>
      </c>
      <c r="F364">
        <v>13750</v>
      </c>
      <c r="G364">
        <v>13750</v>
      </c>
      <c r="H364" t="str">
        <f t="shared" si="5"/>
        <v>VE12</v>
      </c>
    </row>
    <row r="365" spans="2:8">
      <c r="B365">
        <v>171443</v>
      </c>
      <c r="C365" t="s">
        <v>134</v>
      </c>
      <c r="D365">
        <v>12</v>
      </c>
      <c r="E365">
        <v>13760</v>
      </c>
      <c r="F365">
        <v>13760</v>
      </c>
      <c r="G365">
        <v>13760</v>
      </c>
      <c r="H365" t="str">
        <f t="shared" si="5"/>
        <v>VE12</v>
      </c>
    </row>
    <row r="366" spans="2:8">
      <c r="B366">
        <v>171503</v>
      </c>
      <c r="C366" t="s">
        <v>134</v>
      </c>
      <c r="D366">
        <v>12</v>
      </c>
      <c r="E366">
        <v>13770</v>
      </c>
      <c r="F366">
        <v>13770</v>
      </c>
      <c r="G366">
        <v>13770</v>
      </c>
      <c r="H366" t="str">
        <f t="shared" si="5"/>
        <v>VE12</v>
      </c>
    </row>
    <row r="367" spans="2:8">
      <c r="B367">
        <v>171695</v>
      </c>
      <c r="C367" t="s">
        <v>134</v>
      </c>
      <c r="D367">
        <v>12</v>
      </c>
      <c r="E367">
        <v>13780</v>
      </c>
      <c r="F367">
        <v>13780</v>
      </c>
      <c r="G367">
        <v>13780</v>
      </c>
      <c r="H367" t="str">
        <f t="shared" si="5"/>
        <v>VE12</v>
      </c>
    </row>
    <row r="368" spans="2:8">
      <c r="B368">
        <v>171720</v>
      </c>
      <c r="C368" t="s">
        <v>134</v>
      </c>
      <c r="D368">
        <v>11</v>
      </c>
      <c r="E368">
        <v>13790</v>
      </c>
      <c r="F368">
        <v>13790</v>
      </c>
      <c r="G368">
        <v>13790</v>
      </c>
      <c r="H368" t="str">
        <f t="shared" si="5"/>
        <v>VE11</v>
      </c>
    </row>
    <row r="369" spans="2:8">
      <c r="B369">
        <v>162178</v>
      </c>
      <c r="C369" t="s">
        <v>134</v>
      </c>
      <c r="D369">
        <v>11</v>
      </c>
      <c r="E369">
        <v>13800</v>
      </c>
      <c r="F369">
        <v>13800</v>
      </c>
      <c r="G369">
        <v>13800</v>
      </c>
      <c r="H369" t="str">
        <f t="shared" si="5"/>
        <v>VE11</v>
      </c>
    </row>
    <row r="370" spans="2:8">
      <c r="B370">
        <v>162224</v>
      </c>
      <c r="C370" t="s">
        <v>134</v>
      </c>
      <c r="D370">
        <v>11</v>
      </c>
      <c r="E370">
        <v>13810</v>
      </c>
      <c r="F370">
        <v>13810</v>
      </c>
      <c r="G370">
        <v>13810</v>
      </c>
      <c r="H370" t="str">
        <f t="shared" si="5"/>
        <v>VE11</v>
      </c>
    </row>
    <row r="371" spans="2:8">
      <c r="B371">
        <v>163751</v>
      </c>
      <c r="C371" t="s">
        <v>134</v>
      </c>
      <c r="D371">
        <v>11</v>
      </c>
      <c r="E371">
        <v>13820</v>
      </c>
      <c r="F371">
        <v>13820</v>
      </c>
      <c r="G371">
        <v>13820</v>
      </c>
      <c r="H371" t="str">
        <f t="shared" si="5"/>
        <v>VE11</v>
      </c>
    </row>
    <row r="372" spans="2:8">
      <c r="B372">
        <v>164076</v>
      </c>
      <c r="C372" t="s">
        <v>134</v>
      </c>
      <c r="D372">
        <v>11</v>
      </c>
      <c r="E372">
        <v>13830</v>
      </c>
      <c r="F372">
        <v>13830</v>
      </c>
      <c r="G372">
        <v>13830</v>
      </c>
      <c r="H372" t="str">
        <f t="shared" si="5"/>
        <v>VE11</v>
      </c>
    </row>
    <row r="373" spans="2:8">
      <c r="B373">
        <v>164111</v>
      </c>
      <c r="C373" t="s">
        <v>134</v>
      </c>
      <c r="D373">
        <v>12</v>
      </c>
      <c r="E373">
        <v>13840</v>
      </c>
      <c r="F373">
        <v>13840</v>
      </c>
      <c r="G373">
        <v>13840</v>
      </c>
      <c r="H373" t="str">
        <f t="shared" si="5"/>
        <v>VE12</v>
      </c>
    </row>
    <row r="374" spans="2:8">
      <c r="B374">
        <v>164154</v>
      </c>
      <c r="C374" t="s">
        <v>134</v>
      </c>
      <c r="D374">
        <v>12</v>
      </c>
      <c r="E374">
        <v>13850</v>
      </c>
      <c r="F374">
        <v>13850</v>
      </c>
      <c r="G374">
        <v>13850</v>
      </c>
      <c r="H374" t="str">
        <f t="shared" si="5"/>
        <v>VE12</v>
      </c>
    </row>
    <row r="375" spans="2:8">
      <c r="B375">
        <v>164210</v>
      </c>
      <c r="C375" t="s">
        <v>134</v>
      </c>
      <c r="D375">
        <v>12</v>
      </c>
      <c r="E375">
        <v>13860</v>
      </c>
      <c r="F375">
        <v>13860</v>
      </c>
      <c r="G375">
        <v>13860</v>
      </c>
      <c r="H375" t="str">
        <f t="shared" si="5"/>
        <v>VE12</v>
      </c>
    </row>
    <row r="376" spans="2:8">
      <c r="B376">
        <v>165068</v>
      </c>
      <c r="C376" t="s">
        <v>134</v>
      </c>
      <c r="D376">
        <v>10</v>
      </c>
      <c r="E376">
        <v>13870</v>
      </c>
      <c r="F376">
        <v>13870</v>
      </c>
      <c r="G376">
        <v>13870</v>
      </c>
      <c r="H376" t="str">
        <f t="shared" si="5"/>
        <v>VE10</v>
      </c>
    </row>
    <row r="377" spans="2:8">
      <c r="B377">
        <v>157801</v>
      </c>
      <c r="C377" t="s">
        <v>134</v>
      </c>
      <c r="D377">
        <v>11</v>
      </c>
      <c r="E377">
        <v>13871</v>
      </c>
      <c r="F377">
        <v>13871</v>
      </c>
      <c r="G377">
        <v>13871</v>
      </c>
      <c r="H377" t="str">
        <f t="shared" si="5"/>
        <v>VE11</v>
      </c>
    </row>
    <row r="378" spans="2:8">
      <c r="B378">
        <v>165245</v>
      </c>
      <c r="C378" t="s">
        <v>134</v>
      </c>
      <c r="D378">
        <v>12</v>
      </c>
      <c r="E378">
        <v>13880</v>
      </c>
      <c r="F378">
        <v>13880</v>
      </c>
      <c r="G378">
        <v>13880</v>
      </c>
      <c r="H378" t="str">
        <f t="shared" si="5"/>
        <v>VE12</v>
      </c>
    </row>
    <row r="379" spans="2:8">
      <c r="B379">
        <v>166013</v>
      </c>
      <c r="C379" t="s">
        <v>134</v>
      </c>
      <c r="D379">
        <v>11</v>
      </c>
      <c r="E379">
        <v>13890</v>
      </c>
      <c r="F379">
        <v>13890</v>
      </c>
      <c r="G379">
        <v>13890</v>
      </c>
      <c r="H379" t="str">
        <f t="shared" si="5"/>
        <v>VE11</v>
      </c>
    </row>
    <row r="380" spans="2:8">
      <c r="B380">
        <v>148310</v>
      </c>
      <c r="C380" t="s">
        <v>134</v>
      </c>
      <c r="D380">
        <v>10</v>
      </c>
      <c r="E380">
        <v>13900</v>
      </c>
      <c r="F380">
        <v>13900</v>
      </c>
      <c r="G380">
        <v>13900</v>
      </c>
      <c r="H380" t="str">
        <f t="shared" si="5"/>
        <v>VE10</v>
      </c>
    </row>
    <row r="381" spans="2:8">
      <c r="B381">
        <v>165482</v>
      </c>
      <c r="C381" t="s">
        <v>134</v>
      </c>
      <c r="D381">
        <v>10</v>
      </c>
      <c r="E381">
        <v>13910</v>
      </c>
      <c r="F381">
        <v>13910</v>
      </c>
      <c r="G381">
        <v>13910</v>
      </c>
      <c r="H381" t="str">
        <f t="shared" si="5"/>
        <v>VE10</v>
      </c>
    </row>
  </sheetData>
  <sortState ref="A2:F387">
    <sortCondition ref="E352"/>
  </sortState>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BM381"/>
  <sheetViews>
    <sheetView topLeftCell="AP1" workbookViewId="0">
      <selection activeCell="AV2" sqref="AV2:AV381"/>
    </sheetView>
  </sheetViews>
  <sheetFormatPr defaultRowHeight="15"/>
  <cols>
    <col min="1" max="1" width="9.28515625" bestFit="1" customWidth="1"/>
    <col min="2" max="2" width="12" bestFit="1" customWidth="1"/>
    <col min="3" max="3" width="9.7109375" bestFit="1" customWidth="1"/>
    <col min="4" max="4" width="11.7109375" bestFit="1" customWidth="1"/>
    <col min="5" max="5" width="11.85546875" bestFit="1" customWidth="1"/>
    <col min="6" max="6" width="12.140625" bestFit="1" customWidth="1"/>
    <col min="7" max="9" width="10" bestFit="1" customWidth="1"/>
    <col min="10" max="10" width="8.42578125" bestFit="1" customWidth="1"/>
    <col min="11" max="11" width="9.7109375" bestFit="1" customWidth="1"/>
    <col min="12" max="12" width="10" bestFit="1" customWidth="1"/>
    <col min="13" max="13" width="9.28515625" bestFit="1" customWidth="1"/>
    <col min="14" max="14" width="9" bestFit="1" customWidth="1"/>
    <col min="15" max="15" width="12.28515625" bestFit="1" customWidth="1"/>
    <col min="16" max="16" width="8" bestFit="1" customWidth="1"/>
    <col min="17" max="17" width="10.85546875" bestFit="1" customWidth="1"/>
    <col min="18" max="18" width="9.7109375" bestFit="1" customWidth="1"/>
    <col min="19" max="19" width="7" bestFit="1" customWidth="1"/>
    <col min="20" max="20" width="13.5703125" bestFit="1" customWidth="1"/>
    <col min="21" max="21" width="8.140625" bestFit="1" customWidth="1"/>
    <col min="22" max="23" width="9" bestFit="1" customWidth="1"/>
    <col min="24" max="25" width="9.28515625" bestFit="1" customWidth="1"/>
    <col min="26" max="26" width="81.140625" bestFit="1" customWidth="1"/>
    <col min="27" max="28" width="12" bestFit="1" customWidth="1"/>
    <col min="29" max="29" width="14.85546875" bestFit="1" customWidth="1"/>
    <col min="30" max="30" width="16.85546875" bestFit="1" customWidth="1"/>
    <col min="31" max="31" width="18.140625" bestFit="1" customWidth="1"/>
    <col min="32" max="32" width="16.85546875" bestFit="1" customWidth="1"/>
    <col min="33" max="33" width="16.140625" bestFit="1" customWidth="1"/>
    <col min="34" max="34" width="9" bestFit="1" customWidth="1"/>
    <col min="35" max="35" width="21.42578125" bestFit="1" customWidth="1"/>
    <col min="36" max="36" width="21.140625" bestFit="1" customWidth="1"/>
    <col min="37" max="37" width="16" bestFit="1" customWidth="1"/>
    <col min="38" max="38" width="14.28515625" bestFit="1" customWidth="1"/>
    <col min="39" max="39" width="28.42578125" bestFit="1" customWidth="1"/>
    <col min="40" max="40" width="64.42578125" bestFit="1" customWidth="1"/>
    <col min="41" max="41" width="21" bestFit="1" customWidth="1"/>
    <col min="42" max="42" width="63.28515625" bestFit="1" customWidth="1"/>
    <col min="43" max="43" width="28.7109375" bestFit="1" customWidth="1"/>
    <col min="44" max="44" width="20.28515625" bestFit="1" customWidth="1"/>
    <col min="45" max="45" width="18.5703125" bestFit="1" customWidth="1"/>
    <col min="46" max="46" width="30.42578125" bestFit="1" customWidth="1"/>
    <col min="47" max="47" width="17.7109375" bestFit="1" customWidth="1"/>
    <col min="48" max="48" width="20.7109375" bestFit="1" customWidth="1"/>
    <col min="49" max="49" width="16.28515625" bestFit="1" customWidth="1"/>
    <col min="50" max="50" width="18.7109375" bestFit="1" customWidth="1"/>
    <col min="51" max="51" width="10.28515625" bestFit="1" customWidth="1"/>
    <col min="52" max="52" width="11.28515625" bestFit="1" customWidth="1"/>
    <col min="53" max="53" width="12.5703125" bestFit="1" customWidth="1"/>
    <col min="54" max="54" width="10.7109375" bestFit="1" customWidth="1"/>
    <col min="55" max="55" width="12" bestFit="1" customWidth="1"/>
    <col min="56" max="56" width="11.5703125" bestFit="1" customWidth="1"/>
    <col min="57" max="57" width="10.5703125" bestFit="1" customWidth="1"/>
    <col min="58" max="58" width="11" bestFit="1" customWidth="1"/>
    <col min="59" max="59" width="10.42578125" bestFit="1" customWidth="1"/>
    <col min="60" max="60" width="12.7109375" bestFit="1" customWidth="1"/>
    <col min="61" max="61" width="13.85546875" bestFit="1" customWidth="1"/>
    <col min="62" max="62" width="4" bestFit="1" customWidth="1"/>
    <col min="63" max="63" width="13.140625" bestFit="1" customWidth="1"/>
    <col min="64" max="64" width="13.28515625" bestFit="1" customWidth="1"/>
    <col min="65" max="65" width="9" bestFit="1" customWidth="1"/>
  </cols>
  <sheetData>
    <row r="1" spans="1:65">
      <c r="A1" t="s">
        <v>17</v>
      </c>
      <c r="B1" t="s">
        <v>0</v>
      </c>
      <c r="C1" t="s">
        <v>18</v>
      </c>
      <c r="D1" t="s">
        <v>19</v>
      </c>
      <c r="E1" t="s">
        <v>20</v>
      </c>
      <c r="F1" t="s">
        <v>21</v>
      </c>
      <c r="G1" t="s">
        <v>22</v>
      </c>
      <c r="H1" t="s">
        <v>23</v>
      </c>
      <c r="I1" t="s">
        <v>24</v>
      </c>
      <c r="J1" t="s">
        <v>25</v>
      </c>
      <c r="K1" t="s">
        <v>26</v>
      </c>
      <c r="L1" t="s">
        <v>27</v>
      </c>
      <c r="M1" t="s">
        <v>154</v>
      </c>
      <c r="N1" t="s">
        <v>155</v>
      </c>
      <c r="O1" t="s">
        <v>156</v>
      </c>
      <c r="P1" t="s">
        <v>157</v>
      </c>
      <c r="Q1" t="s">
        <v>158</v>
      </c>
      <c r="R1" t="s">
        <v>159</v>
      </c>
      <c r="S1" t="s">
        <v>160</v>
      </c>
      <c r="T1" t="s">
        <v>161</v>
      </c>
      <c r="U1" t="s">
        <v>162</v>
      </c>
      <c r="V1" t="s">
        <v>163</v>
      </c>
      <c r="W1" t="s">
        <v>164</v>
      </c>
      <c r="X1" t="s">
        <v>165</v>
      </c>
      <c r="Y1" t="s">
        <v>166</v>
      </c>
      <c r="Z1" t="s">
        <v>167</v>
      </c>
      <c r="AA1" t="s">
        <v>28</v>
      </c>
      <c r="AB1" t="s">
        <v>29</v>
      </c>
      <c r="AC1" t="s">
        <v>168</v>
      </c>
      <c r="AD1" t="s">
        <v>169</v>
      </c>
      <c r="AE1" t="s">
        <v>170</v>
      </c>
      <c r="AF1" t="s">
        <v>171</v>
      </c>
      <c r="AG1" t="s">
        <v>30</v>
      </c>
      <c r="AH1" t="s">
        <v>1</v>
      </c>
      <c r="AI1" t="s">
        <v>172</v>
      </c>
      <c r="AJ1" t="s">
        <v>173</v>
      </c>
      <c r="AK1" t="s">
        <v>174</v>
      </c>
      <c r="AL1" t="s">
        <v>175</v>
      </c>
      <c r="AM1" t="s">
        <v>31</v>
      </c>
      <c r="AN1" t="s">
        <v>32</v>
      </c>
      <c r="AO1" t="s">
        <v>33</v>
      </c>
      <c r="AP1" t="s">
        <v>34</v>
      </c>
      <c r="AQ1" t="s">
        <v>35</v>
      </c>
      <c r="AR1" t="s">
        <v>36</v>
      </c>
      <c r="AS1" t="s">
        <v>37</v>
      </c>
      <c r="AT1" t="s">
        <v>38</v>
      </c>
      <c r="AU1" t="s">
        <v>39</v>
      </c>
      <c r="AV1" t="s">
        <v>40</v>
      </c>
      <c r="AW1" t="s">
        <v>41</v>
      </c>
      <c r="AX1" t="s">
        <v>42</v>
      </c>
      <c r="AY1" t="s">
        <v>43</v>
      </c>
      <c r="AZ1" t="s">
        <v>44</v>
      </c>
      <c r="BA1" t="s">
        <v>45</v>
      </c>
      <c r="BB1" t="s">
        <v>46</v>
      </c>
      <c r="BC1" t="s">
        <v>47</v>
      </c>
      <c r="BD1" t="s">
        <v>48</v>
      </c>
      <c r="BE1" t="s">
        <v>49</v>
      </c>
      <c r="BF1" t="s">
        <v>50</v>
      </c>
      <c r="BG1" t="s">
        <v>51</v>
      </c>
      <c r="BH1" t="s">
        <v>52</v>
      </c>
      <c r="BI1" t="s">
        <v>53</v>
      </c>
      <c r="BJ1" t="s">
        <v>176</v>
      </c>
      <c r="BK1" t="s">
        <v>54</v>
      </c>
      <c r="BL1" t="s">
        <v>55</v>
      </c>
      <c r="BM1" t="s">
        <v>4</v>
      </c>
    </row>
    <row r="2" spans="1:65">
      <c r="A2">
        <v>1</v>
      </c>
      <c r="B2">
        <v>1</v>
      </c>
      <c r="C2">
        <v>1</v>
      </c>
      <c r="F2">
        <v>0</v>
      </c>
      <c r="G2">
        <v>12.608041999999999</v>
      </c>
      <c r="H2">
        <v>12.431444000000001</v>
      </c>
      <c r="I2">
        <v>20.172867</v>
      </c>
      <c r="J2">
        <v>0</v>
      </c>
      <c r="K2">
        <v>7.8926340000000001</v>
      </c>
      <c r="L2">
        <v>10.566727</v>
      </c>
      <c r="V2">
        <v>0</v>
      </c>
      <c r="W2">
        <v>0</v>
      </c>
      <c r="X2">
        <v>0</v>
      </c>
      <c r="Y2">
        <v>0</v>
      </c>
      <c r="Z2" t="s">
        <v>177</v>
      </c>
      <c r="AA2">
        <v>447561.05097600003</v>
      </c>
      <c r="AB2">
        <v>1111253.073392</v>
      </c>
      <c r="AD2">
        <v>98.622252000000003</v>
      </c>
      <c r="AE2">
        <v>129.07535999999999</v>
      </c>
      <c r="AF2">
        <v>160</v>
      </c>
      <c r="AG2" t="s">
        <v>178</v>
      </c>
      <c r="AH2">
        <v>10010</v>
      </c>
      <c r="AI2">
        <v>181</v>
      </c>
      <c r="AJ2">
        <v>6.0386649999999999</v>
      </c>
      <c r="AK2">
        <v>98.622252000000003</v>
      </c>
      <c r="AL2">
        <v>181</v>
      </c>
      <c r="AM2" t="s">
        <v>179</v>
      </c>
      <c r="AN2" t="s">
        <v>180</v>
      </c>
      <c r="AO2">
        <v>0</v>
      </c>
      <c r="AP2" t="s">
        <v>181</v>
      </c>
      <c r="AR2">
        <v>0</v>
      </c>
      <c r="AS2">
        <v>0</v>
      </c>
      <c r="AT2" t="s">
        <v>85</v>
      </c>
      <c r="AU2" t="s">
        <v>138</v>
      </c>
      <c r="AV2">
        <v>0</v>
      </c>
      <c r="AW2">
        <v>0</v>
      </c>
      <c r="AX2" t="s">
        <v>60</v>
      </c>
      <c r="BB2">
        <v>0</v>
      </c>
      <c r="BF2">
        <v>0</v>
      </c>
      <c r="BI2">
        <v>824.09695999999997</v>
      </c>
      <c r="BJ2">
        <v>1</v>
      </c>
      <c r="BK2">
        <v>12.608041999999999</v>
      </c>
      <c r="BL2">
        <v>12.431444000000001</v>
      </c>
      <c r="BM2">
        <v>8.9418860000000002</v>
      </c>
    </row>
    <row r="3" spans="1:65">
      <c r="A3">
        <v>2</v>
      </c>
      <c r="F3">
        <v>0</v>
      </c>
      <c r="G3">
        <v>12.482009</v>
      </c>
      <c r="H3">
        <v>12.454259</v>
      </c>
      <c r="I3">
        <v>19.971215000000001</v>
      </c>
      <c r="J3">
        <v>0</v>
      </c>
      <c r="K3">
        <v>7.8137379999999999</v>
      </c>
      <c r="L3">
        <v>10.586119999999999</v>
      </c>
      <c r="V3">
        <v>0</v>
      </c>
      <c r="W3">
        <v>0</v>
      </c>
      <c r="X3">
        <v>0</v>
      </c>
      <c r="Y3">
        <v>0</v>
      </c>
      <c r="AA3">
        <v>447917.33113599999</v>
      </c>
      <c r="AB3">
        <v>1110626.8899040001</v>
      </c>
      <c r="AD3">
        <v>95.751446000000001</v>
      </c>
      <c r="AE3">
        <v>138.47643400000001</v>
      </c>
      <c r="AF3">
        <v>178</v>
      </c>
      <c r="AG3" t="s">
        <v>178</v>
      </c>
      <c r="AH3">
        <v>10020</v>
      </c>
      <c r="AI3">
        <v>178</v>
      </c>
      <c r="AJ3">
        <v>6.0471380000000003</v>
      </c>
      <c r="AK3">
        <v>95.751446000000001</v>
      </c>
      <c r="AL3">
        <v>178</v>
      </c>
      <c r="AM3" t="s">
        <v>179</v>
      </c>
      <c r="AN3" t="s">
        <v>76</v>
      </c>
      <c r="AO3">
        <v>0</v>
      </c>
      <c r="AP3" t="s">
        <v>181</v>
      </c>
      <c r="AQ3" t="s">
        <v>77</v>
      </c>
      <c r="AR3">
        <v>-958.08746299999996</v>
      </c>
      <c r="AS3">
        <v>237.388092</v>
      </c>
      <c r="AT3" t="s">
        <v>85</v>
      </c>
      <c r="AU3" t="s">
        <v>138</v>
      </c>
      <c r="AV3">
        <v>5.4149289999999999</v>
      </c>
      <c r="AW3">
        <v>0</v>
      </c>
      <c r="AX3" t="s">
        <v>60</v>
      </c>
      <c r="AY3" t="s">
        <v>78</v>
      </c>
      <c r="BB3">
        <v>0</v>
      </c>
      <c r="BF3">
        <v>0</v>
      </c>
      <c r="BI3">
        <v>870.42309599999999</v>
      </c>
      <c r="BJ3">
        <v>0</v>
      </c>
      <c r="BK3">
        <v>12.482009</v>
      </c>
      <c r="BL3">
        <v>12.454259</v>
      </c>
      <c r="BM3">
        <v>8.9016339999999996</v>
      </c>
    </row>
    <row r="4" spans="1:65">
      <c r="A4">
        <v>3</v>
      </c>
      <c r="F4">
        <v>0</v>
      </c>
      <c r="G4">
        <v>12.235093000000001</v>
      </c>
      <c r="H4">
        <v>11.179092000000001</v>
      </c>
      <c r="I4">
        <v>19.576149000000001</v>
      </c>
      <c r="J4">
        <v>0</v>
      </c>
      <c r="K4">
        <v>7.6591680000000002</v>
      </c>
      <c r="L4">
        <v>9.5022280000000006</v>
      </c>
      <c r="V4">
        <v>0</v>
      </c>
      <c r="W4">
        <v>0</v>
      </c>
      <c r="X4">
        <v>0</v>
      </c>
      <c r="Y4">
        <v>0</v>
      </c>
      <c r="AA4">
        <v>448361.83804800001</v>
      </c>
      <c r="AB4">
        <v>1109732.6293919999</v>
      </c>
      <c r="AD4">
        <v>93.79213</v>
      </c>
      <c r="AE4">
        <v>157.32431500000001</v>
      </c>
      <c r="AF4">
        <v>252</v>
      </c>
      <c r="AG4" t="s">
        <v>178</v>
      </c>
      <c r="AH4">
        <v>10030</v>
      </c>
      <c r="AI4">
        <v>252</v>
      </c>
      <c r="AJ4">
        <v>5.0831920000000004</v>
      </c>
      <c r="AK4">
        <v>93.79213</v>
      </c>
      <c r="AL4">
        <v>252</v>
      </c>
      <c r="AM4" t="s">
        <v>179</v>
      </c>
      <c r="AN4" t="s">
        <v>76</v>
      </c>
      <c r="AO4">
        <v>0</v>
      </c>
      <c r="AP4" t="s">
        <v>181</v>
      </c>
      <c r="AQ4" t="s">
        <v>77</v>
      </c>
      <c r="AR4">
        <v>-886.74902299999997</v>
      </c>
      <c r="AS4">
        <v>286.369415</v>
      </c>
      <c r="AT4" t="s">
        <v>85</v>
      </c>
      <c r="AU4" t="s">
        <v>138</v>
      </c>
      <c r="AV4">
        <v>9.3299880000000002</v>
      </c>
      <c r="AW4">
        <v>0</v>
      </c>
      <c r="AX4" t="s">
        <v>60</v>
      </c>
      <c r="AY4" t="s">
        <v>78</v>
      </c>
      <c r="BB4">
        <v>0</v>
      </c>
      <c r="BF4">
        <v>0</v>
      </c>
      <c r="BI4">
        <v>1599.5959720000001</v>
      </c>
      <c r="BJ4">
        <v>0</v>
      </c>
      <c r="BK4">
        <v>12.235093000000001</v>
      </c>
      <c r="BL4">
        <v>11.179092000000001</v>
      </c>
      <c r="BM4">
        <v>8.8407090000000004</v>
      </c>
    </row>
    <row r="5" spans="1:65">
      <c r="A5">
        <v>4</v>
      </c>
      <c r="B5">
        <v>2</v>
      </c>
      <c r="C5">
        <v>2</v>
      </c>
      <c r="F5">
        <v>0</v>
      </c>
      <c r="G5">
        <v>12.272080000000001</v>
      </c>
      <c r="H5">
        <v>11.158397000000001</v>
      </c>
      <c r="I5">
        <v>19.635328999999999</v>
      </c>
      <c r="J5">
        <v>0</v>
      </c>
      <c r="K5">
        <v>7.6823220000000001</v>
      </c>
      <c r="L5">
        <v>9.4846369999999993</v>
      </c>
      <c r="V5">
        <v>0</v>
      </c>
      <c r="W5">
        <v>0</v>
      </c>
      <c r="X5">
        <v>0</v>
      </c>
      <c r="Y5">
        <v>0</v>
      </c>
      <c r="Z5" t="s">
        <v>182</v>
      </c>
      <c r="AA5">
        <v>448755.52660799999</v>
      </c>
      <c r="AB5">
        <v>1108956.765072</v>
      </c>
      <c r="AD5">
        <v>84.684081000000006</v>
      </c>
      <c r="AE5">
        <v>156.55754200000001</v>
      </c>
      <c r="AF5">
        <v>231</v>
      </c>
      <c r="AG5" t="s">
        <v>178</v>
      </c>
      <c r="AH5">
        <v>10040</v>
      </c>
      <c r="AI5">
        <v>231</v>
      </c>
      <c r="AJ5">
        <v>5.6831490000000002</v>
      </c>
      <c r="AK5">
        <v>84.684081000000006</v>
      </c>
      <c r="AL5">
        <v>231</v>
      </c>
      <c r="AM5" t="s">
        <v>179</v>
      </c>
      <c r="AN5" t="s">
        <v>183</v>
      </c>
      <c r="AO5">
        <v>0</v>
      </c>
      <c r="AP5" t="s">
        <v>181</v>
      </c>
      <c r="AQ5" t="s">
        <v>5</v>
      </c>
      <c r="AR5">
        <v>0</v>
      </c>
      <c r="AS5">
        <v>0</v>
      </c>
      <c r="AT5" t="s">
        <v>85</v>
      </c>
      <c r="AU5" t="s">
        <v>138</v>
      </c>
      <c r="AV5">
        <v>3.1860210000000002</v>
      </c>
      <c r="AW5">
        <v>0</v>
      </c>
      <c r="AX5" t="s">
        <v>60</v>
      </c>
      <c r="AY5" t="s">
        <v>79</v>
      </c>
      <c r="BB5">
        <v>0</v>
      </c>
      <c r="BF5">
        <v>0</v>
      </c>
      <c r="BI5">
        <v>1412.4005320000001</v>
      </c>
      <c r="BJ5">
        <v>2</v>
      </c>
      <c r="BK5">
        <v>12.272080000000001</v>
      </c>
      <c r="BL5">
        <v>11.158397000000001</v>
      </c>
      <c r="BM5">
        <v>8.8346470000000004</v>
      </c>
    </row>
    <row r="6" spans="1:65">
      <c r="A6">
        <v>5</v>
      </c>
      <c r="F6">
        <v>0</v>
      </c>
      <c r="G6">
        <v>12.333416</v>
      </c>
      <c r="H6">
        <v>10.798016000000001</v>
      </c>
      <c r="I6">
        <v>19.733466</v>
      </c>
      <c r="J6">
        <v>0</v>
      </c>
      <c r="K6">
        <v>7.7207179999999997</v>
      </c>
      <c r="L6">
        <v>9.1783140000000003</v>
      </c>
      <c r="V6">
        <v>0</v>
      </c>
      <c r="W6">
        <v>0</v>
      </c>
      <c r="X6">
        <v>0</v>
      </c>
      <c r="Y6">
        <v>0</v>
      </c>
      <c r="AA6">
        <v>449285.96984799998</v>
      </c>
      <c r="AB6">
        <v>1107968.3770880001</v>
      </c>
      <c r="AD6">
        <v>76.886155000000002</v>
      </c>
      <c r="AE6">
        <v>249.26700199999999</v>
      </c>
      <c r="AF6">
        <v>260</v>
      </c>
      <c r="AG6" t="s">
        <v>178</v>
      </c>
      <c r="AH6">
        <v>10050</v>
      </c>
      <c r="AI6">
        <v>162.92389399999999</v>
      </c>
      <c r="AJ6">
        <v>6.8208479999999998</v>
      </c>
      <c r="AK6">
        <v>76.886155000000002</v>
      </c>
      <c r="AL6">
        <v>162.92389399999999</v>
      </c>
      <c r="AM6" t="s">
        <v>179</v>
      </c>
      <c r="AN6" t="s">
        <v>184</v>
      </c>
      <c r="AO6">
        <v>0</v>
      </c>
      <c r="AP6" t="s">
        <v>181</v>
      </c>
      <c r="AR6">
        <v>0</v>
      </c>
      <c r="AS6">
        <v>0</v>
      </c>
      <c r="AT6" t="s">
        <v>85</v>
      </c>
      <c r="AU6" t="s">
        <v>138</v>
      </c>
      <c r="AV6">
        <v>0</v>
      </c>
      <c r="AW6">
        <v>0</v>
      </c>
      <c r="AX6" t="s">
        <v>60</v>
      </c>
      <c r="BB6">
        <v>0</v>
      </c>
      <c r="BF6">
        <v>0</v>
      </c>
      <c r="BI6">
        <v>1186.5103280000001</v>
      </c>
      <c r="BJ6">
        <v>0</v>
      </c>
      <c r="BK6">
        <v>12.333416</v>
      </c>
      <c r="BL6">
        <v>10.798016000000001</v>
      </c>
      <c r="BM6">
        <v>8.7426809999999993</v>
      </c>
    </row>
    <row r="7" spans="1:65">
      <c r="A7">
        <v>6</v>
      </c>
      <c r="B7">
        <v>3</v>
      </c>
      <c r="C7">
        <v>3</v>
      </c>
      <c r="F7">
        <v>0</v>
      </c>
      <c r="G7">
        <v>12.219975</v>
      </c>
      <c r="H7">
        <v>10.79499</v>
      </c>
      <c r="I7">
        <v>19.551960000000001</v>
      </c>
      <c r="J7">
        <v>0</v>
      </c>
      <c r="K7">
        <v>7.6497039999999998</v>
      </c>
      <c r="L7">
        <v>9.1757410000000004</v>
      </c>
      <c r="V7">
        <v>0</v>
      </c>
      <c r="W7">
        <v>0</v>
      </c>
      <c r="X7">
        <v>0</v>
      </c>
      <c r="Y7">
        <v>0</v>
      </c>
      <c r="Z7" t="s">
        <v>185</v>
      </c>
      <c r="AA7">
        <v>449949.51516000001</v>
      </c>
      <c r="AB7">
        <v>1106877.4740160001</v>
      </c>
      <c r="AD7">
        <v>97.128654999999995</v>
      </c>
      <c r="AE7">
        <v>163.945438</v>
      </c>
      <c r="AF7">
        <v>391</v>
      </c>
      <c r="AG7" t="s">
        <v>178</v>
      </c>
      <c r="AH7">
        <v>10060</v>
      </c>
      <c r="AI7">
        <v>301.879526</v>
      </c>
      <c r="AJ7">
        <v>8.966958</v>
      </c>
      <c r="AK7">
        <v>97.128654999999995</v>
      </c>
      <c r="AL7">
        <v>301.879526</v>
      </c>
      <c r="AM7" t="s">
        <v>179</v>
      </c>
      <c r="AN7" t="s">
        <v>186</v>
      </c>
      <c r="AO7">
        <v>0</v>
      </c>
      <c r="AP7" t="s">
        <v>181</v>
      </c>
      <c r="AQ7" t="s">
        <v>139</v>
      </c>
      <c r="AR7">
        <v>-788.42236300000002</v>
      </c>
      <c r="AS7">
        <v>316.49722200000002</v>
      </c>
      <c r="AT7" t="s">
        <v>85</v>
      </c>
      <c r="AU7" t="s">
        <v>138</v>
      </c>
      <c r="AV7">
        <v>3.79</v>
      </c>
      <c r="AW7">
        <v>0</v>
      </c>
      <c r="AX7" t="s">
        <v>60</v>
      </c>
      <c r="AY7" t="s">
        <v>187</v>
      </c>
      <c r="BB7">
        <v>0</v>
      </c>
      <c r="BF7">
        <v>0</v>
      </c>
      <c r="BI7">
        <v>603.32255699999996</v>
      </c>
      <c r="BJ7">
        <v>3</v>
      </c>
      <c r="BK7">
        <v>12.219975</v>
      </c>
      <c r="BL7">
        <v>10.79499</v>
      </c>
      <c r="BM7">
        <v>9.3000000000000007</v>
      </c>
    </row>
    <row r="8" spans="1:65">
      <c r="A8">
        <v>7</v>
      </c>
      <c r="F8">
        <v>0</v>
      </c>
      <c r="G8">
        <v>12.162578999999999</v>
      </c>
      <c r="H8">
        <v>10.731749000000001</v>
      </c>
      <c r="I8">
        <v>19.460125999999999</v>
      </c>
      <c r="J8">
        <v>0</v>
      </c>
      <c r="K8">
        <v>7.6137740000000003</v>
      </c>
      <c r="L8">
        <v>9.1219870000000007</v>
      </c>
      <c r="V8">
        <v>0</v>
      </c>
      <c r="W8">
        <v>0</v>
      </c>
      <c r="X8">
        <v>0</v>
      </c>
      <c r="Y8">
        <v>0</v>
      </c>
      <c r="AA8">
        <v>450356.26992799999</v>
      </c>
      <c r="AB8">
        <v>1106289.311304</v>
      </c>
      <c r="AD8">
        <v>84.473282999999995</v>
      </c>
      <c r="AE8">
        <v>147.394037</v>
      </c>
      <c r="AF8">
        <v>363</v>
      </c>
      <c r="AG8" t="s">
        <v>178</v>
      </c>
      <c r="AH8">
        <v>10070</v>
      </c>
      <c r="AI8">
        <v>258.42208199999999</v>
      </c>
      <c r="AJ8">
        <v>8.2989440000000005</v>
      </c>
      <c r="AK8">
        <v>84.473282999999995</v>
      </c>
      <c r="AL8">
        <v>258.42208199999999</v>
      </c>
      <c r="AM8" t="s">
        <v>179</v>
      </c>
      <c r="AN8" t="s">
        <v>188</v>
      </c>
      <c r="AO8">
        <v>0</v>
      </c>
      <c r="AP8" t="s">
        <v>181</v>
      </c>
      <c r="AQ8" t="s">
        <v>139</v>
      </c>
      <c r="AR8">
        <v>-797.07800199999997</v>
      </c>
      <c r="AS8">
        <v>287.85910000000001</v>
      </c>
      <c r="AT8" t="s">
        <v>85</v>
      </c>
      <c r="AU8" t="s">
        <v>138</v>
      </c>
      <c r="AV8">
        <v>2.9</v>
      </c>
      <c r="AW8">
        <v>0</v>
      </c>
      <c r="AX8" t="s">
        <v>60</v>
      </c>
      <c r="AY8" t="s">
        <v>187</v>
      </c>
      <c r="BB8">
        <v>0</v>
      </c>
      <c r="BF8">
        <v>0</v>
      </c>
      <c r="BI8">
        <v>1012.4705290000001</v>
      </c>
      <c r="BJ8">
        <v>0</v>
      </c>
      <c r="BK8">
        <v>12.162578999999999</v>
      </c>
      <c r="BL8">
        <v>10.731749000000001</v>
      </c>
      <c r="BM8">
        <v>9.1999999999999993</v>
      </c>
    </row>
    <row r="9" spans="1:65">
      <c r="A9">
        <v>8</v>
      </c>
      <c r="B9">
        <v>4</v>
      </c>
      <c r="C9">
        <v>4</v>
      </c>
      <c r="F9">
        <v>0</v>
      </c>
      <c r="G9">
        <v>11.90042</v>
      </c>
      <c r="H9">
        <v>10.370165999999999</v>
      </c>
      <c r="I9">
        <v>19.040673000000002</v>
      </c>
      <c r="J9">
        <v>0</v>
      </c>
      <c r="K9">
        <v>7.4496630000000001</v>
      </c>
      <c r="L9">
        <v>8.8146409999999999</v>
      </c>
      <c r="V9">
        <v>0</v>
      </c>
      <c r="W9">
        <v>0</v>
      </c>
      <c r="X9">
        <v>0</v>
      </c>
      <c r="Y9">
        <v>0</v>
      </c>
      <c r="Z9" t="s">
        <v>189</v>
      </c>
      <c r="AA9">
        <v>451188.90547200001</v>
      </c>
      <c r="AB9">
        <v>1105047.0031039999</v>
      </c>
      <c r="AD9">
        <v>87.959260999999998</v>
      </c>
      <c r="AE9">
        <v>237.92830699999999</v>
      </c>
      <c r="AF9">
        <v>317</v>
      </c>
      <c r="AG9" t="s">
        <v>178</v>
      </c>
      <c r="AH9">
        <v>10080</v>
      </c>
      <c r="AI9">
        <v>268.458124</v>
      </c>
      <c r="AJ9">
        <v>8.3716860000000004</v>
      </c>
      <c r="AK9">
        <v>87.959260999999998</v>
      </c>
      <c r="AL9">
        <v>268.458124</v>
      </c>
      <c r="AM9" t="s">
        <v>179</v>
      </c>
      <c r="AN9" t="s">
        <v>190</v>
      </c>
      <c r="AO9">
        <v>0</v>
      </c>
      <c r="AP9" t="s">
        <v>181</v>
      </c>
      <c r="AQ9" t="s">
        <v>139</v>
      </c>
      <c r="AR9">
        <v>-918.155395</v>
      </c>
      <c r="AS9">
        <v>317.23748699999999</v>
      </c>
      <c r="AT9" t="s">
        <v>85</v>
      </c>
      <c r="AU9" t="s">
        <v>138</v>
      </c>
      <c r="AV9">
        <v>3.1</v>
      </c>
      <c r="AW9">
        <v>0</v>
      </c>
      <c r="AX9" t="s">
        <v>60</v>
      </c>
      <c r="AY9" t="s">
        <v>187</v>
      </c>
      <c r="BB9">
        <v>0</v>
      </c>
      <c r="BF9">
        <v>0</v>
      </c>
      <c r="BI9">
        <v>832.74858800000004</v>
      </c>
      <c r="BJ9">
        <v>4</v>
      </c>
      <c r="BK9">
        <v>11.90042</v>
      </c>
      <c r="BL9">
        <v>10.370165999999999</v>
      </c>
      <c r="BM9">
        <v>9.1999999999999993</v>
      </c>
    </row>
    <row r="10" spans="1:65">
      <c r="A10">
        <v>9</v>
      </c>
      <c r="F10">
        <v>0</v>
      </c>
      <c r="G10">
        <v>11.842318000000001</v>
      </c>
      <c r="H10">
        <v>10.287487</v>
      </c>
      <c r="I10">
        <v>18.947710000000001</v>
      </c>
      <c r="J10">
        <v>0</v>
      </c>
      <c r="K10">
        <v>7.4132910000000001</v>
      </c>
      <c r="L10">
        <v>8.7443639999999991</v>
      </c>
      <c r="V10">
        <v>0</v>
      </c>
      <c r="W10">
        <v>0</v>
      </c>
      <c r="X10">
        <v>0</v>
      </c>
      <c r="Y10">
        <v>0</v>
      </c>
      <c r="AA10">
        <v>451461.43017599999</v>
      </c>
      <c r="AB10">
        <v>1104627.869288</v>
      </c>
      <c r="AD10">
        <v>82.001447999999996</v>
      </c>
      <c r="AE10">
        <v>138.71644499999999</v>
      </c>
      <c r="AF10">
        <v>258</v>
      </c>
      <c r="AG10" t="s">
        <v>178</v>
      </c>
      <c r="AH10">
        <v>10090</v>
      </c>
      <c r="AI10">
        <v>212.260965</v>
      </c>
      <c r="AJ10">
        <v>7.3347259999999999</v>
      </c>
      <c r="AK10">
        <v>82.001447999999996</v>
      </c>
      <c r="AL10">
        <v>212.260965</v>
      </c>
      <c r="AM10" t="s">
        <v>179</v>
      </c>
      <c r="AN10" t="s">
        <v>191</v>
      </c>
      <c r="AO10">
        <v>0</v>
      </c>
      <c r="AP10" t="s">
        <v>181</v>
      </c>
      <c r="AR10">
        <v>0</v>
      </c>
      <c r="AS10">
        <v>0</v>
      </c>
      <c r="AT10" t="s">
        <v>85</v>
      </c>
      <c r="AU10" t="s">
        <v>138</v>
      </c>
      <c r="AV10">
        <v>0</v>
      </c>
      <c r="AW10">
        <v>0</v>
      </c>
      <c r="AX10" t="s">
        <v>60</v>
      </c>
      <c r="BB10">
        <v>0</v>
      </c>
      <c r="BF10">
        <v>0</v>
      </c>
      <c r="BI10">
        <v>919.40425500000003</v>
      </c>
      <c r="BJ10">
        <v>0</v>
      </c>
      <c r="BK10">
        <v>11.842318000000001</v>
      </c>
      <c r="BL10">
        <v>10.287487</v>
      </c>
      <c r="BM10">
        <v>8.6024949999999993</v>
      </c>
    </row>
    <row r="11" spans="1:65">
      <c r="A11">
        <v>10</v>
      </c>
      <c r="F11">
        <v>0</v>
      </c>
      <c r="G11">
        <v>11.663102</v>
      </c>
      <c r="H11">
        <v>10.709868</v>
      </c>
      <c r="I11">
        <v>18.660962999999999</v>
      </c>
      <c r="J11">
        <v>0</v>
      </c>
      <c r="K11">
        <v>7.3011020000000002</v>
      </c>
      <c r="L11">
        <v>9.1033880000000007</v>
      </c>
      <c r="V11">
        <v>0</v>
      </c>
      <c r="W11">
        <v>0</v>
      </c>
      <c r="X11">
        <v>0</v>
      </c>
      <c r="Y11">
        <v>0</v>
      </c>
      <c r="AA11">
        <v>451993.879136</v>
      </c>
      <c r="AB11">
        <v>1103782.39484</v>
      </c>
      <c r="AD11">
        <v>83.653053</v>
      </c>
      <c r="AE11">
        <v>187.200774</v>
      </c>
      <c r="AF11">
        <v>326</v>
      </c>
      <c r="AG11" t="s">
        <v>178</v>
      </c>
      <c r="AH11">
        <v>10100</v>
      </c>
      <c r="AI11">
        <v>245.362348</v>
      </c>
      <c r="AJ11">
        <v>7.8948489999999998</v>
      </c>
      <c r="AK11">
        <v>83.653053</v>
      </c>
      <c r="AL11">
        <v>245.362348</v>
      </c>
      <c r="AM11" t="s">
        <v>179</v>
      </c>
      <c r="AN11" t="s">
        <v>109</v>
      </c>
      <c r="AO11">
        <v>0</v>
      </c>
      <c r="AP11" t="s">
        <v>181</v>
      </c>
      <c r="AR11">
        <v>0</v>
      </c>
      <c r="AS11">
        <v>0</v>
      </c>
      <c r="AT11" t="s">
        <v>85</v>
      </c>
      <c r="AU11" t="s">
        <v>138</v>
      </c>
      <c r="AV11">
        <v>0</v>
      </c>
      <c r="AW11">
        <v>0</v>
      </c>
      <c r="AX11" t="s">
        <v>60</v>
      </c>
      <c r="BB11">
        <v>0</v>
      </c>
      <c r="BF11">
        <v>0</v>
      </c>
      <c r="BI11">
        <v>2088.4401859999998</v>
      </c>
      <c r="BJ11">
        <v>0</v>
      </c>
      <c r="BK11">
        <v>11.663102</v>
      </c>
      <c r="BL11">
        <v>10.709868</v>
      </c>
      <c r="BM11">
        <v>8.5203810000000004</v>
      </c>
    </row>
    <row r="12" spans="1:65">
      <c r="A12">
        <v>11</v>
      </c>
      <c r="B12">
        <v>5</v>
      </c>
      <c r="C12">
        <v>5</v>
      </c>
      <c r="F12">
        <v>0</v>
      </c>
      <c r="G12">
        <v>11.596325</v>
      </c>
      <c r="H12">
        <v>10.745511</v>
      </c>
      <c r="I12">
        <v>18.554120000000001</v>
      </c>
      <c r="J12">
        <v>0</v>
      </c>
      <c r="K12">
        <v>7.2592990000000004</v>
      </c>
      <c r="L12">
        <v>9.1336840000000006</v>
      </c>
      <c r="V12">
        <v>0</v>
      </c>
      <c r="W12">
        <v>0</v>
      </c>
      <c r="X12">
        <v>0</v>
      </c>
      <c r="Y12">
        <v>0</v>
      </c>
      <c r="Z12" t="s">
        <v>192</v>
      </c>
      <c r="AA12">
        <v>452666.87642400002</v>
      </c>
      <c r="AB12">
        <v>1102767.543816</v>
      </c>
      <c r="AD12">
        <v>87.139031000000003</v>
      </c>
      <c r="AE12">
        <v>112.402849</v>
      </c>
      <c r="AF12">
        <v>325</v>
      </c>
      <c r="AG12" t="s">
        <v>178</v>
      </c>
      <c r="AH12">
        <v>10110</v>
      </c>
      <c r="AI12">
        <v>230.36892499999999</v>
      </c>
      <c r="AJ12">
        <v>7.4406330000000001</v>
      </c>
      <c r="AK12">
        <v>87.139031000000003</v>
      </c>
      <c r="AL12">
        <v>230.36892499999999</v>
      </c>
      <c r="AM12" t="s">
        <v>179</v>
      </c>
      <c r="AN12" t="s">
        <v>80</v>
      </c>
      <c r="AO12">
        <v>0</v>
      </c>
      <c r="AP12" t="s">
        <v>181</v>
      </c>
      <c r="AR12">
        <v>0</v>
      </c>
      <c r="AS12">
        <v>0</v>
      </c>
      <c r="AT12" t="s">
        <v>85</v>
      </c>
      <c r="AU12" t="s">
        <v>138</v>
      </c>
      <c r="AV12">
        <v>0</v>
      </c>
      <c r="AW12">
        <v>0</v>
      </c>
      <c r="AX12" t="s">
        <v>60</v>
      </c>
      <c r="BB12">
        <v>0</v>
      </c>
      <c r="BF12">
        <v>0</v>
      </c>
      <c r="BI12">
        <v>3000.0197840000001</v>
      </c>
      <c r="BJ12">
        <v>5</v>
      </c>
      <c r="BK12">
        <v>11.596325</v>
      </c>
      <c r="BL12">
        <v>10.745511</v>
      </c>
      <c r="BM12">
        <v>8.4856230000000004</v>
      </c>
    </row>
    <row r="13" spans="1:65">
      <c r="A13">
        <v>12</v>
      </c>
      <c r="F13">
        <v>0</v>
      </c>
      <c r="G13">
        <v>11.64446</v>
      </c>
      <c r="H13">
        <v>10.741616</v>
      </c>
      <c r="I13">
        <v>18.631136999999999</v>
      </c>
      <c r="J13">
        <v>0</v>
      </c>
      <c r="K13">
        <v>7.2894319999999997</v>
      </c>
      <c r="L13">
        <v>9.1303739999999998</v>
      </c>
      <c r="V13">
        <v>0</v>
      </c>
      <c r="W13">
        <v>0</v>
      </c>
      <c r="X13">
        <v>0</v>
      </c>
      <c r="Y13">
        <v>0</v>
      </c>
      <c r="AA13">
        <v>453100.58491999999</v>
      </c>
      <c r="AB13">
        <v>1102117.694472</v>
      </c>
      <c r="AD13">
        <v>66.940866</v>
      </c>
      <c r="AE13">
        <v>96.774925999999994</v>
      </c>
      <c r="AF13">
        <v>193</v>
      </c>
      <c r="AG13" t="s">
        <v>178</v>
      </c>
      <c r="AH13">
        <v>10120</v>
      </c>
      <c r="AI13">
        <v>171.86540400000001</v>
      </c>
      <c r="AJ13">
        <v>6.645505</v>
      </c>
      <c r="AK13">
        <v>66.940866</v>
      </c>
      <c r="AL13">
        <v>171.86540400000001</v>
      </c>
      <c r="AM13" t="s">
        <v>179</v>
      </c>
      <c r="AN13" t="s">
        <v>193</v>
      </c>
      <c r="AO13">
        <v>0</v>
      </c>
      <c r="AP13" t="s">
        <v>181</v>
      </c>
      <c r="AR13">
        <v>0</v>
      </c>
      <c r="AS13">
        <v>0</v>
      </c>
      <c r="AT13" t="s">
        <v>85</v>
      </c>
      <c r="AU13" t="s">
        <v>138</v>
      </c>
      <c r="AV13">
        <v>0</v>
      </c>
      <c r="AW13">
        <v>0</v>
      </c>
      <c r="AX13" t="s">
        <v>60</v>
      </c>
      <c r="BB13">
        <v>0</v>
      </c>
      <c r="BF13">
        <v>0</v>
      </c>
      <c r="BI13">
        <v>2256.1322460000001</v>
      </c>
      <c r="BJ13">
        <v>0</v>
      </c>
      <c r="BK13">
        <v>11.64446</v>
      </c>
      <c r="BL13">
        <v>10.741616</v>
      </c>
      <c r="BM13">
        <v>8.4265450000000008</v>
      </c>
    </row>
    <row r="14" spans="1:65">
      <c r="A14">
        <v>13</v>
      </c>
      <c r="F14">
        <v>0</v>
      </c>
      <c r="G14">
        <v>11.815453</v>
      </c>
      <c r="H14">
        <v>10.645543</v>
      </c>
      <c r="I14">
        <v>18.904726</v>
      </c>
      <c r="J14">
        <v>0</v>
      </c>
      <c r="K14">
        <v>7.3964740000000004</v>
      </c>
      <c r="L14">
        <v>9.0487110000000008</v>
      </c>
      <c r="V14">
        <v>0</v>
      </c>
      <c r="W14">
        <v>0</v>
      </c>
      <c r="X14">
        <v>0</v>
      </c>
      <c r="Y14">
        <v>0</v>
      </c>
      <c r="AA14">
        <v>453685.95635200001</v>
      </c>
      <c r="AB14">
        <v>1101307.6915839999</v>
      </c>
      <c r="AD14">
        <v>84.985927000000004</v>
      </c>
      <c r="AE14">
        <v>199.34636800000001</v>
      </c>
      <c r="AF14">
        <v>296</v>
      </c>
      <c r="AG14" t="s">
        <v>178</v>
      </c>
      <c r="AH14">
        <v>10130</v>
      </c>
      <c r="AI14">
        <v>220.04948899999999</v>
      </c>
      <c r="AJ14">
        <v>7.2092109999999998</v>
      </c>
      <c r="AK14">
        <v>84.985927000000004</v>
      </c>
      <c r="AL14">
        <v>220.04948899999999</v>
      </c>
      <c r="AM14" t="s">
        <v>179</v>
      </c>
      <c r="AN14" t="s">
        <v>194</v>
      </c>
      <c r="AO14">
        <v>0</v>
      </c>
      <c r="AP14" t="s">
        <v>181</v>
      </c>
      <c r="AR14">
        <v>0</v>
      </c>
      <c r="AS14">
        <v>0</v>
      </c>
      <c r="AT14" t="s">
        <v>85</v>
      </c>
      <c r="AU14" t="s">
        <v>138</v>
      </c>
      <c r="AV14">
        <v>0</v>
      </c>
      <c r="AW14">
        <v>0</v>
      </c>
      <c r="AX14" t="s">
        <v>60</v>
      </c>
      <c r="BB14">
        <v>0</v>
      </c>
      <c r="BF14">
        <v>0</v>
      </c>
      <c r="BI14">
        <v>1964.792854</v>
      </c>
      <c r="BJ14">
        <v>0</v>
      </c>
      <c r="BK14">
        <v>11.815453</v>
      </c>
      <c r="BL14">
        <v>10.645543</v>
      </c>
      <c r="BM14">
        <v>8.3842470000000002</v>
      </c>
    </row>
    <row r="15" spans="1:65">
      <c r="A15">
        <v>14</v>
      </c>
      <c r="B15">
        <v>6</v>
      </c>
      <c r="C15">
        <v>6</v>
      </c>
      <c r="F15">
        <v>0</v>
      </c>
      <c r="G15">
        <v>12.110662</v>
      </c>
      <c r="H15">
        <v>10.470939</v>
      </c>
      <c r="I15">
        <v>19.37706</v>
      </c>
      <c r="J15">
        <v>0</v>
      </c>
      <c r="K15">
        <v>7.5812739999999996</v>
      </c>
      <c r="L15">
        <v>8.9002979999999994</v>
      </c>
      <c r="V15">
        <v>0</v>
      </c>
      <c r="W15">
        <v>0</v>
      </c>
      <c r="X15">
        <v>0</v>
      </c>
      <c r="Y15">
        <v>0</v>
      </c>
      <c r="Z15" t="s">
        <v>195</v>
      </c>
      <c r="AA15">
        <v>454386.62175200001</v>
      </c>
      <c r="AB15">
        <v>1100459.5721440001</v>
      </c>
      <c r="AD15">
        <v>96.776734000000005</v>
      </c>
      <c r="AE15">
        <v>142.12618900000001</v>
      </c>
      <c r="AF15">
        <v>234</v>
      </c>
      <c r="AG15" t="s">
        <v>178</v>
      </c>
      <c r="AH15">
        <v>10140</v>
      </c>
      <c r="AI15">
        <v>206.28891899999999</v>
      </c>
      <c r="AJ15">
        <v>6.6887220000000003</v>
      </c>
      <c r="AK15">
        <v>96.776734000000005</v>
      </c>
      <c r="AL15">
        <v>206.28891899999999</v>
      </c>
      <c r="AM15" t="s">
        <v>179</v>
      </c>
      <c r="AN15" t="s">
        <v>196</v>
      </c>
      <c r="AO15">
        <v>0</v>
      </c>
      <c r="AP15" t="s">
        <v>181</v>
      </c>
      <c r="AR15">
        <v>0</v>
      </c>
      <c r="AS15">
        <v>0</v>
      </c>
      <c r="AT15" t="s">
        <v>85</v>
      </c>
      <c r="AU15" t="s">
        <v>138</v>
      </c>
      <c r="AV15">
        <v>0</v>
      </c>
      <c r="AW15">
        <v>0</v>
      </c>
      <c r="AX15" t="s">
        <v>60</v>
      </c>
      <c r="BB15">
        <v>0</v>
      </c>
      <c r="BF15">
        <v>0</v>
      </c>
      <c r="BI15">
        <v>2500.8230870000002</v>
      </c>
      <c r="BJ15">
        <v>6</v>
      </c>
      <c r="BK15">
        <v>12.110662</v>
      </c>
      <c r="BL15">
        <v>10.470939</v>
      </c>
      <c r="BM15">
        <v>8.3692740000000008</v>
      </c>
    </row>
    <row r="16" spans="1:65">
      <c r="A16">
        <v>15</v>
      </c>
      <c r="F16">
        <v>0</v>
      </c>
      <c r="G16">
        <v>12.226222999999999</v>
      </c>
      <c r="H16">
        <v>10.210653000000001</v>
      </c>
      <c r="I16">
        <v>19.561957</v>
      </c>
      <c r="J16">
        <v>0</v>
      </c>
      <c r="K16">
        <v>7.6536150000000003</v>
      </c>
      <c r="L16">
        <v>8.679055</v>
      </c>
      <c r="V16">
        <v>0</v>
      </c>
      <c r="W16">
        <v>0</v>
      </c>
      <c r="X16">
        <v>0</v>
      </c>
      <c r="Y16">
        <v>0</v>
      </c>
      <c r="AA16">
        <v>455108.785584</v>
      </c>
      <c r="AB16">
        <v>1099576.170072</v>
      </c>
      <c r="AD16">
        <v>109.4903</v>
      </c>
      <c r="AE16">
        <v>198.35808599999999</v>
      </c>
      <c r="AF16">
        <v>302</v>
      </c>
      <c r="AG16" t="s">
        <v>178</v>
      </c>
      <c r="AH16">
        <v>10150</v>
      </c>
      <c r="AI16">
        <v>274.07351399999999</v>
      </c>
      <c r="AJ16">
        <v>7.6974960000000001</v>
      </c>
      <c r="AK16">
        <v>109.4903</v>
      </c>
      <c r="AL16">
        <v>274.07351399999999</v>
      </c>
      <c r="AM16" t="s">
        <v>179</v>
      </c>
      <c r="AN16" t="s">
        <v>121</v>
      </c>
      <c r="AO16">
        <v>0</v>
      </c>
      <c r="AP16" t="s">
        <v>181</v>
      </c>
      <c r="AR16">
        <v>0</v>
      </c>
      <c r="AS16">
        <v>0</v>
      </c>
      <c r="AT16" t="s">
        <v>85</v>
      </c>
      <c r="AU16" t="s">
        <v>138</v>
      </c>
      <c r="AV16">
        <v>0</v>
      </c>
      <c r="AW16">
        <v>0</v>
      </c>
      <c r="AX16" t="s">
        <v>60</v>
      </c>
      <c r="BB16">
        <v>0</v>
      </c>
      <c r="BF16">
        <v>0</v>
      </c>
      <c r="BI16">
        <v>2378.0352710000002</v>
      </c>
      <c r="BJ16">
        <v>0</v>
      </c>
      <c r="BK16">
        <v>12.226222999999999</v>
      </c>
      <c r="BL16">
        <v>10.210653000000001</v>
      </c>
      <c r="BM16">
        <v>8.3430230000000005</v>
      </c>
    </row>
    <row r="17" spans="1:65">
      <c r="A17">
        <v>16</v>
      </c>
      <c r="F17">
        <v>0</v>
      </c>
      <c r="G17">
        <v>12.186398000000001</v>
      </c>
      <c r="H17">
        <v>10.194405</v>
      </c>
      <c r="I17">
        <v>19.498238000000001</v>
      </c>
      <c r="J17">
        <v>0</v>
      </c>
      <c r="K17">
        <v>7.6286849999999999</v>
      </c>
      <c r="L17">
        <v>8.6652439999999995</v>
      </c>
      <c r="V17">
        <v>0</v>
      </c>
      <c r="W17">
        <v>0</v>
      </c>
      <c r="X17">
        <v>0</v>
      </c>
      <c r="Y17">
        <v>0</v>
      </c>
      <c r="AA17">
        <v>455486.03740799997</v>
      </c>
      <c r="AB17">
        <v>1099099.7989439999</v>
      </c>
      <c r="AD17">
        <v>139.94134</v>
      </c>
      <c r="AE17">
        <v>178.41097199999999</v>
      </c>
      <c r="AF17">
        <v>291</v>
      </c>
      <c r="AG17" t="s">
        <v>178</v>
      </c>
      <c r="AH17">
        <v>10160</v>
      </c>
      <c r="AI17">
        <v>282.44135799999998</v>
      </c>
      <c r="AJ17">
        <v>7.2302070000000001</v>
      </c>
      <c r="AK17">
        <v>139.94134</v>
      </c>
      <c r="AL17">
        <v>282.44135799999998</v>
      </c>
      <c r="AM17" t="s">
        <v>179</v>
      </c>
      <c r="AN17" t="s">
        <v>81</v>
      </c>
      <c r="AO17">
        <v>0</v>
      </c>
      <c r="AP17" t="s">
        <v>181</v>
      </c>
      <c r="AR17">
        <v>0</v>
      </c>
      <c r="AS17">
        <v>0</v>
      </c>
      <c r="AT17" t="s">
        <v>85</v>
      </c>
      <c r="AU17" t="s">
        <v>138</v>
      </c>
      <c r="AV17">
        <v>0</v>
      </c>
      <c r="AW17">
        <v>0</v>
      </c>
      <c r="AX17" t="s">
        <v>60</v>
      </c>
      <c r="BB17">
        <v>0</v>
      </c>
      <c r="BF17">
        <v>0</v>
      </c>
      <c r="BI17">
        <v>2487.1689280000001</v>
      </c>
      <c r="BJ17">
        <v>0</v>
      </c>
      <c r="BK17">
        <v>12.186398000000001</v>
      </c>
      <c r="BL17">
        <v>10.194405</v>
      </c>
      <c r="BM17">
        <v>8.3218789999999991</v>
      </c>
    </row>
    <row r="18" spans="1:65">
      <c r="A18">
        <v>17</v>
      </c>
      <c r="B18">
        <v>7</v>
      </c>
      <c r="C18">
        <v>7</v>
      </c>
      <c r="F18">
        <v>0</v>
      </c>
      <c r="G18">
        <v>12.223990000000001</v>
      </c>
      <c r="H18">
        <v>9.8749570000000002</v>
      </c>
      <c r="I18">
        <v>19.558384</v>
      </c>
      <c r="J18">
        <v>0</v>
      </c>
      <c r="K18">
        <v>7.6522180000000004</v>
      </c>
      <c r="L18">
        <v>8.393713</v>
      </c>
      <c r="V18">
        <v>0</v>
      </c>
      <c r="W18">
        <v>0</v>
      </c>
      <c r="X18">
        <v>0</v>
      </c>
      <c r="Y18">
        <v>0</v>
      </c>
      <c r="Z18" t="s">
        <v>197</v>
      </c>
      <c r="AA18">
        <v>456113.04319200001</v>
      </c>
      <c r="AB18">
        <v>1098342.947472</v>
      </c>
      <c r="AD18">
        <v>134.09720100000001</v>
      </c>
      <c r="AE18">
        <v>158.235648</v>
      </c>
      <c r="AF18">
        <v>290</v>
      </c>
      <c r="AG18" t="s">
        <v>178</v>
      </c>
      <c r="AH18">
        <v>10170</v>
      </c>
      <c r="AI18">
        <v>290</v>
      </c>
      <c r="AJ18">
        <v>5.5043639999999998</v>
      </c>
      <c r="AK18">
        <v>134.09720100000001</v>
      </c>
      <c r="AL18">
        <v>290</v>
      </c>
      <c r="AM18" t="s">
        <v>179</v>
      </c>
      <c r="AN18" t="s">
        <v>80</v>
      </c>
      <c r="AO18">
        <v>0</v>
      </c>
      <c r="AP18" t="s">
        <v>181</v>
      </c>
      <c r="AQ18" t="s">
        <v>5</v>
      </c>
      <c r="AR18">
        <v>0</v>
      </c>
      <c r="AS18">
        <v>0</v>
      </c>
      <c r="AT18" t="s">
        <v>85</v>
      </c>
      <c r="AU18" t="s">
        <v>138</v>
      </c>
      <c r="AV18">
        <v>-1.840368</v>
      </c>
      <c r="AW18">
        <v>0</v>
      </c>
      <c r="AX18" t="s">
        <v>60</v>
      </c>
      <c r="AY18" t="s">
        <v>79</v>
      </c>
      <c r="BB18">
        <v>0</v>
      </c>
      <c r="BF18">
        <v>0</v>
      </c>
      <c r="BI18">
        <v>2223.7873209999998</v>
      </c>
      <c r="BJ18">
        <v>7</v>
      </c>
      <c r="BK18">
        <v>12.223990000000001</v>
      </c>
      <c r="BL18">
        <v>9.8749570000000002</v>
      </c>
      <c r="BM18">
        <v>8.3059790000000007</v>
      </c>
    </row>
    <row r="19" spans="1:65">
      <c r="A19">
        <v>18</v>
      </c>
      <c r="F19">
        <v>0</v>
      </c>
      <c r="G19">
        <v>12.119203000000001</v>
      </c>
      <c r="H19">
        <v>9.9672789999999996</v>
      </c>
      <c r="I19">
        <v>19.390725</v>
      </c>
      <c r="J19">
        <v>0</v>
      </c>
      <c r="K19">
        <v>7.5866210000000001</v>
      </c>
      <c r="L19">
        <v>8.4721869999999999</v>
      </c>
      <c r="V19">
        <v>0</v>
      </c>
      <c r="W19">
        <v>0</v>
      </c>
      <c r="X19">
        <v>0</v>
      </c>
      <c r="Y19">
        <v>0</v>
      </c>
      <c r="AA19">
        <v>456754.94903199997</v>
      </c>
      <c r="AB19">
        <v>1097554.4682720001</v>
      </c>
      <c r="AD19">
        <v>239.194593</v>
      </c>
      <c r="AE19">
        <v>268.85047400000002</v>
      </c>
      <c r="AF19">
        <v>280</v>
      </c>
      <c r="AG19" t="s">
        <v>178</v>
      </c>
      <c r="AH19">
        <v>10180</v>
      </c>
      <c r="AI19">
        <v>280</v>
      </c>
      <c r="AJ19">
        <v>8.3613300000000006</v>
      </c>
      <c r="AK19">
        <v>239.194593</v>
      </c>
      <c r="AL19">
        <v>280</v>
      </c>
      <c r="AM19" t="s">
        <v>179</v>
      </c>
      <c r="AN19" t="s">
        <v>198</v>
      </c>
      <c r="AO19">
        <v>0</v>
      </c>
      <c r="AP19" t="s">
        <v>58</v>
      </c>
      <c r="AQ19" t="s">
        <v>5</v>
      </c>
      <c r="AR19">
        <v>0</v>
      </c>
      <c r="AS19">
        <v>0</v>
      </c>
      <c r="AT19" t="s">
        <v>85</v>
      </c>
      <c r="AU19" t="s">
        <v>138</v>
      </c>
      <c r="AV19">
        <v>3.6741329999999999</v>
      </c>
      <c r="AW19">
        <v>0</v>
      </c>
      <c r="AX19" t="s">
        <v>60</v>
      </c>
      <c r="AY19" t="s">
        <v>79</v>
      </c>
      <c r="BB19">
        <v>0</v>
      </c>
      <c r="BF19">
        <v>0</v>
      </c>
      <c r="BI19">
        <v>1466.566472</v>
      </c>
      <c r="BJ19">
        <v>0</v>
      </c>
      <c r="BK19">
        <v>12.119203000000001</v>
      </c>
      <c r="BL19">
        <v>9.9672789999999996</v>
      </c>
      <c r="BM19">
        <v>8.2728289999999998</v>
      </c>
    </row>
    <row r="20" spans="1:65">
      <c r="A20">
        <v>20</v>
      </c>
      <c r="B20">
        <v>8</v>
      </c>
      <c r="C20">
        <v>8</v>
      </c>
      <c r="F20">
        <v>0</v>
      </c>
      <c r="G20">
        <v>11.965453</v>
      </c>
      <c r="H20">
        <v>9.9716050000000003</v>
      </c>
      <c r="I20">
        <v>19.144725000000001</v>
      </c>
      <c r="J20">
        <v>0</v>
      </c>
      <c r="K20">
        <v>7.4903729999999999</v>
      </c>
      <c r="L20">
        <v>8.4758639999999996</v>
      </c>
      <c r="V20">
        <v>0</v>
      </c>
      <c r="W20">
        <v>0</v>
      </c>
      <c r="X20">
        <v>0</v>
      </c>
      <c r="Y20">
        <v>0</v>
      </c>
      <c r="Z20" t="s">
        <v>199</v>
      </c>
      <c r="AA20">
        <v>457774.03650400002</v>
      </c>
      <c r="AB20">
        <v>1096479.506328</v>
      </c>
      <c r="AD20">
        <v>137.476507</v>
      </c>
      <c r="AE20">
        <v>285.60800899999998</v>
      </c>
      <c r="AF20">
        <v>371</v>
      </c>
      <c r="AG20" t="s">
        <v>178</v>
      </c>
      <c r="AH20">
        <v>10200</v>
      </c>
      <c r="AI20">
        <v>300.70274499999999</v>
      </c>
      <c r="AJ20">
        <v>7.5071500000000002</v>
      </c>
      <c r="AK20">
        <v>137.476507</v>
      </c>
      <c r="AL20">
        <v>300.70274499999999</v>
      </c>
      <c r="AM20" t="s">
        <v>179</v>
      </c>
      <c r="AN20" t="s">
        <v>200</v>
      </c>
      <c r="AO20">
        <v>0</v>
      </c>
      <c r="AP20" t="s">
        <v>181</v>
      </c>
      <c r="AR20">
        <v>0</v>
      </c>
      <c r="AS20">
        <v>0</v>
      </c>
      <c r="AT20" t="s">
        <v>85</v>
      </c>
      <c r="AU20" t="s">
        <v>138</v>
      </c>
      <c r="AV20">
        <v>0</v>
      </c>
      <c r="AW20">
        <v>0</v>
      </c>
      <c r="AX20" t="s">
        <v>60</v>
      </c>
      <c r="BB20">
        <v>0</v>
      </c>
      <c r="BF20">
        <v>0</v>
      </c>
      <c r="BI20">
        <v>2424.6885619999998</v>
      </c>
      <c r="BJ20">
        <v>8</v>
      </c>
      <c r="BK20">
        <v>11.965453</v>
      </c>
      <c r="BL20">
        <v>9.9716050000000003</v>
      </c>
      <c r="BM20">
        <v>8.241778</v>
      </c>
    </row>
    <row r="21" spans="1:65">
      <c r="A21">
        <v>21</v>
      </c>
      <c r="F21">
        <v>0</v>
      </c>
      <c r="G21">
        <v>11.851051999999999</v>
      </c>
      <c r="H21">
        <v>10.676602000000001</v>
      </c>
      <c r="I21">
        <v>18.961683000000001</v>
      </c>
      <c r="J21">
        <v>0</v>
      </c>
      <c r="K21">
        <v>7.4187580000000004</v>
      </c>
      <c r="L21">
        <v>9.0751120000000007</v>
      </c>
      <c r="V21">
        <v>0</v>
      </c>
      <c r="W21">
        <v>0</v>
      </c>
      <c r="X21">
        <v>0</v>
      </c>
      <c r="Y21">
        <v>0</v>
      </c>
      <c r="AA21">
        <v>458857.24207199999</v>
      </c>
      <c r="AB21">
        <v>1095439.8801520001</v>
      </c>
      <c r="AD21">
        <v>142.805049</v>
      </c>
      <c r="AE21">
        <v>190.815707</v>
      </c>
      <c r="AF21">
        <v>278</v>
      </c>
      <c r="AG21" t="s">
        <v>178</v>
      </c>
      <c r="AH21">
        <v>10210</v>
      </c>
      <c r="AI21">
        <v>264.23349100000001</v>
      </c>
      <c r="AJ21">
        <v>6.6292049999999998</v>
      </c>
      <c r="AK21">
        <v>142.805049</v>
      </c>
      <c r="AL21">
        <v>264.23349100000001</v>
      </c>
      <c r="AM21" t="s">
        <v>179</v>
      </c>
      <c r="AN21" t="s">
        <v>201</v>
      </c>
      <c r="AO21">
        <v>0</v>
      </c>
      <c r="AP21" t="s">
        <v>181</v>
      </c>
      <c r="AR21">
        <v>0</v>
      </c>
      <c r="AS21">
        <v>0</v>
      </c>
      <c r="AT21" t="s">
        <v>85</v>
      </c>
      <c r="AU21" t="s">
        <v>138</v>
      </c>
      <c r="AV21">
        <v>0</v>
      </c>
      <c r="AW21">
        <v>0</v>
      </c>
      <c r="AX21" t="s">
        <v>60</v>
      </c>
      <c r="BB21">
        <v>0</v>
      </c>
      <c r="BF21">
        <v>0</v>
      </c>
      <c r="BI21">
        <v>2280.0957109999999</v>
      </c>
      <c r="BJ21">
        <v>0</v>
      </c>
      <c r="BK21">
        <v>11.851051999999999</v>
      </c>
      <c r="BL21">
        <v>10.676602000000001</v>
      </c>
      <c r="BM21">
        <v>8.1991599999999991</v>
      </c>
    </row>
    <row r="22" spans="1:65">
      <c r="A22">
        <v>22</v>
      </c>
      <c r="F22">
        <v>0</v>
      </c>
      <c r="G22">
        <v>11.70072</v>
      </c>
      <c r="H22">
        <v>10.75901</v>
      </c>
      <c r="I22">
        <v>18.721153000000001</v>
      </c>
      <c r="J22">
        <v>0</v>
      </c>
      <c r="K22">
        <v>7.3246510000000002</v>
      </c>
      <c r="L22">
        <v>9.1451580000000003</v>
      </c>
      <c r="V22">
        <v>0</v>
      </c>
      <c r="W22">
        <v>0</v>
      </c>
      <c r="X22">
        <v>0</v>
      </c>
      <c r="Y22">
        <v>0</v>
      </c>
      <c r="AA22">
        <v>459564.87287999998</v>
      </c>
      <c r="AB22">
        <v>1094735.0311120001</v>
      </c>
      <c r="AD22">
        <v>103.20976400000001</v>
      </c>
      <c r="AE22">
        <v>167.029483</v>
      </c>
      <c r="AF22">
        <v>228</v>
      </c>
      <c r="AG22" t="s">
        <v>178</v>
      </c>
      <c r="AH22">
        <v>10220</v>
      </c>
      <c r="AI22">
        <v>215.45536899999999</v>
      </c>
      <c r="AJ22">
        <v>6.400728</v>
      </c>
      <c r="AK22">
        <v>103.20976400000001</v>
      </c>
      <c r="AL22">
        <v>215.45536899999999</v>
      </c>
      <c r="AM22" t="s">
        <v>179</v>
      </c>
      <c r="AN22" t="s">
        <v>202</v>
      </c>
      <c r="AO22">
        <v>0</v>
      </c>
      <c r="AP22" t="s">
        <v>181</v>
      </c>
      <c r="AR22">
        <v>0</v>
      </c>
      <c r="AS22">
        <v>0</v>
      </c>
      <c r="AT22" t="s">
        <v>85</v>
      </c>
      <c r="AU22" t="s">
        <v>138</v>
      </c>
      <c r="AV22">
        <v>0</v>
      </c>
      <c r="AW22">
        <v>0</v>
      </c>
      <c r="AX22" t="s">
        <v>60</v>
      </c>
      <c r="BB22">
        <v>0</v>
      </c>
      <c r="BF22">
        <v>0</v>
      </c>
      <c r="BI22">
        <v>2453.8819699999999</v>
      </c>
      <c r="BJ22">
        <v>0</v>
      </c>
      <c r="BK22">
        <v>11.70072</v>
      </c>
      <c r="BL22">
        <v>10.75901</v>
      </c>
      <c r="BM22">
        <v>8.1846479999999993</v>
      </c>
    </row>
    <row r="23" spans="1:65">
      <c r="A23">
        <v>523</v>
      </c>
      <c r="B23">
        <v>9</v>
      </c>
      <c r="C23">
        <v>9</v>
      </c>
      <c r="F23">
        <v>0</v>
      </c>
      <c r="G23">
        <v>11.637195999999999</v>
      </c>
      <c r="H23">
        <v>10.759577</v>
      </c>
      <c r="I23">
        <v>18.619513999999999</v>
      </c>
      <c r="J23">
        <v>0</v>
      </c>
      <c r="K23">
        <v>7.2848839999999999</v>
      </c>
      <c r="L23">
        <v>9.1456400000000002</v>
      </c>
      <c r="V23">
        <v>0</v>
      </c>
      <c r="W23">
        <v>0</v>
      </c>
      <c r="X23">
        <v>0</v>
      </c>
      <c r="Y23">
        <v>0</v>
      </c>
      <c r="Z23" t="s">
        <v>458</v>
      </c>
      <c r="AA23">
        <v>460254.78480000002</v>
      </c>
      <c r="AB23">
        <v>1093987.722144</v>
      </c>
      <c r="AD23">
        <v>93.983592000000002</v>
      </c>
      <c r="AE23">
        <v>116.59342700000001</v>
      </c>
      <c r="AF23">
        <v>250</v>
      </c>
      <c r="AG23" t="s">
        <v>178</v>
      </c>
      <c r="AH23">
        <v>10230</v>
      </c>
      <c r="AI23">
        <v>224.12042</v>
      </c>
      <c r="AJ23">
        <v>6.6993229999999997</v>
      </c>
      <c r="AK23">
        <v>93.983592000000002</v>
      </c>
      <c r="AL23">
        <v>224.12042</v>
      </c>
      <c r="AM23" t="s">
        <v>179</v>
      </c>
      <c r="AN23" t="s">
        <v>414</v>
      </c>
      <c r="AO23">
        <v>0</v>
      </c>
      <c r="AP23" t="s">
        <v>181</v>
      </c>
      <c r="AR23">
        <v>0</v>
      </c>
      <c r="AS23">
        <v>0</v>
      </c>
      <c r="AT23" t="s">
        <v>85</v>
      </c>
      <c r="AU23" t="s">
        <v>138</v>
      </c>
      <c r="AV23">
        <v>0</v>
      </c>
      <c r="AW23">
        <v>0</v>
      </c>
      <c r="AX23" t="s">
        <v>60</v>
      </c>
      <c r="BB23">
        <v>0</v>
      </c>
      <c r="BF23">
        <v>0</v>
      </c>
      <c r="BI23">
        <v>1233.5115760000001</v>
      </c>
      <c r="BJ23">
        <v>9</v>
      </c>
      <c r="BK23">
        <v>11.637195999999999</v>
      </c>
      <c r="BL23">
        <v>10.759577</v>
      </c>
      <c r="BM23">
        <v>8.1642880000000009</v>
      </c>
    </row>
    <row r="24" spans="1:65">
      <c r="A24">
        <v>24</v>
      </c>
      <c r="F24">
        <v>0</v>
      </c>
      <c r="G24">
        <v>11.635099</v>
      </c>
      <c r="H24">
        <v>10.76191</v>
      </c>
      <c r="I24">
        <v>18.616159</v>
      </c>
      <c r="J24">
        <v>0</v>
      </c>
      <c r="K24">
        <v>7.2835720000000004</v>
      </c>
      <c r="L24">
        <v>9.1476240000000004</v>
      </c>
      <c r="V24">
        <v>0</v>
      </c>
      <c r="W24">
        <v>0</v>
      </c>
      <c r="X24">
        <v>0</v>
      </c>
      <c r="Y24">
        <v>0</v>
      </c>
      <c r="AA24">
        <v>460896.22159999999</v>
      </c>
      <c r="AB24">
        <v>1093242.0764639999</v>
      </c>
      <c r="AD24">
        <v>97.861266999999998</v>
      </c>
      <c r="AE24">
        <v>203.375677</v>
      </c>
      <c r="AF24">
        <v>278</v>
      </c>
      <c r="AG24" t="s">
        <v>178</v>
      </c>
      <c r="AH24">
        <v>10240</v>
      </c>
      <c r="AI24">
        <v>137.28031300000001</v>
      </c>
      <c r="AJ24">
        <v>4.8564540000000003</v>
      </c>
      <c r="AK24">
        <v>97.861266999999998</v>
      </c>
      <c r="AL24">
        <v>137.28031300000001</v>
      </c>
      <c r="AM24" t="s">
        <v>179</v>
      </c>
      <c r="AN24" t="s">
        <v>203</v>
      </c>
      <c r="AO24">
        <v>0</v>
      </c>
      <c r="AP24" t="s">
        <v>181</v>
      </c>
      <c r="AR24">
        <v>0</v>
      </c>
      <c r="AS24">
        <v>0</v>
      </c>
      <c r="AT24" t="s">
        <v>85</v>
      </c>
      <c r="AU24" t="s">
        <v>138</v>
      </c>
      <c r="AV24">
        <v>0</v>
      </c>
      <c r="AW24">
        <v>0</v>
      </c>
      <c r="AX24" t="s">
        <v>60</v>
      </c>
      <c r="BB24">
        <v>0</v>
      </c>
      <c r="BF24">
        <v>0</v>
      </c>
      <c r="BI24">
        <v>1970.7550630000001</v>
      </c>
      <c r="BJ24">
        <v>0</v>
      </c>
      <c r="BK24">
        <v>11.635099</v>
      </c>
      <c r="BL24">
        <v>10.76191</v>
      </c>
      <c r="BM24">
        <v>8.1398329999999994</v>
      </c>
    </row>
    <row r="25" spans="1:65">
      <c r="A25">
        <v>25</v>
      </c>
      <c r="F25">
        <v>0</v>
      </c>
      <c r="G25">
        <v>11.561145</v>
      </c>
      <c r="H25">
        <v>10.794779999999999</v>
      </c>
      <c r="I25">
        <v>18.497833</v>
      </c>
      <c r="J25">
        <v>0</v>
      </c>
      <c r="K25">
        <v>7.2372769999999997</v>
      </c>
      <c r="L25">
        <v>9.1755630000000004</v>
      </c>
      <c r="V25">
        <v>0</v>
      </c>
      <c r="W25">
        <v>0</v>
      </c>
      <c r="X25">
        <v>0</v>
      </c>
      <c r="Y25">
        <v>0</v>
      </c>
      <c r="AA25">
        <v>461520.85430399998</v>
      </c>
      <c r="AB25">
        <v>1092462.3056640001</v>
      </c>
      <c r="AD25">
        <v>86.729186999999996</v>
      </c>
      <c r="AE25">
        <v>258.54245400000002</v>
      </c>
      <c r="AF25">
        <v>300</v>
      </c>
      <c r="AG25" t="s">
        <v>178</v>
      </c>
      <c r="AH25">
        <v>10250</v>
      </c>
      <c r="AI25">
        <v>269.93124899999998</v>
      </c>
      <c r="AJ25">
        <v>7.7223750000000004</v>
      </c>
      <c r="AK25">
        <v>86.729186999999996</v>
      </c>
      <c r="AL25">
        <v>269.93124899999998</v>
      </c>
      <c r="AM25" t="s">
        <v>179</v>
      </c>
      <c r="AN25" t="s">
        <v>91</v>
      </c>
      <c r="AO25">
        <v>0</v>
      </c>
      <c r="AP25" t="s">
        <v>181</v>
      </c>
      <c r="AR25">
        <v>0</v>
      </c>
      <c r="AS25">
        <v>0</v>
      </c>
      <c r="AT25" t="s">
        <v>85</v>
      </c>
      <c r="AU25" t="s">
        <v>138</v>
      </c>
      <c r="AV25">
        <v>0</v>
      </c>
      <c r="AW25">
        <v>0</v>
      </c>
      <c r="AX25" t="s">
        <v>60</v>
      </c>
      <c r="BB25">
        <v>0</v>
      </c>
      <c r="BF25">
        <v>0</v>
      </c>
      <c r="BI25">
        <v>2387.7607050000001</v>
      </c>
      <c r="BJ25">
        <v>0</v>
      </c>
      <c r="BK25">
        <v>11.561145</v>
      </c>
      <c r="BL25">
        <v>10.794779999999999</v>
      </c>
      <c r="BM25">
        <v>8.1122160000000001</v>
      </c>
    </row>
    <row r="26" spans="1:65">
      <c r="A26">
        <v>26</v>
      </c>
      <c r="B26">
        <v>10</v>
      </c>
      <c r="C26">
        <v>10</v>
      </c>
      <c r="F26">
        <v>0</v>
      </c>
      <c r="G26">
        <v>11.231246000000001</v>
      </c>
      <c r="H26">
        <v>10.419181999999999</v>
      </c>
      <c r="I26">
        <v>17.969994</v>
      </c>
      <c r="J26">
        <v>0</v>
      </c>
      <c r="K26">
        <v>7.0307599999999999</v>
      </c>
      <c r="L26">
        <v>8.8563050000000008</v>
      </c>
      <c r="V26">
        <v>0</v>
      </c>
      <c r="W26">
        <v>0</v>
      </c>
      <c r="X26">
        <v>0</v>
      </c>
      <c r="Y26">
        <v>0</v>
      </c>
      <c r="Z26" t="s">
        <v>204</v>
      </c>
      <c r="AA26">
        <v>462418.52109599998</v>
      </c>
      <c r="AB26">
        <v>1091289.5875840001</v>
      </c>
      <c r="AD26">
        <v>104.763156</v>
      </c>
      <c r="AE26">
        <v>217.32355899999999</v>
      </c>
      <c r="AF26">
        <v>306</v>
      </c>
      <c r="AG26" t="s">
        <v>178</v>
      </c>
      <c r="AH26">
        <v>10260</v>
      </c>
      <c r="AI26">
        <v>279.89801199999999</v>
      </c>
      <c r="AJ26">
        <v>7.5301220000000004</v>
      </c>
      <c r="AK26">
        <v>104.763156</v>
      </c>
      <c r="AL26">
        <v>279.89801199999999</v>
      </c>
      <c r="AM26" t="s">
        <v>179</v>
      </c>
      <c r="AN26" t="s">
        <v>205</v>
      </c>
      <c r="AO26">
        <v>0</v>
      </c>
      <c r="AP26" t="s">
        <v>181</v>
      </c>
      <c r="AR26">
        <v>0</v>
      </c>
      <c r="AS26">
        <v>0</v>
      </c>
      <c r="AT26" t="s">
        <v>85</v>
      </c>
      <c r="AU26" t="s">
        <v>138</v>
      </c>
      <c r="AV26">
        <v>0</v>
      </c>
      <c r="AW26">
        <v>0</v>
      </c>
      <c r="AX26" t="s">
        <v>60</v>
      </c>
      <c r="BB26">
        <v>0</v>
      </c>
      <c r="BF26">
        <v>0</v>
      </c>
      <c r="BI26">
        <v>4719.6007280000003</v>
      </c>
      <c r="BJ26">
        <v>10</v>
      </c>
      <c r="BK26">
        <v>11.231246000000001</v>
      </c>
      <c r="BL26">
        <v>10.419181999999999</v>
      </c>
      <c r="BM26">
        <v>8.0273029999999999</v>
      </c>
    </row>
    <row r="27" spans="1:65">
      <c r="A27">
        <v>27</v>
      </c>
      <c r="F27">
        <v>0</v>
      </c>
      <c r="G27">
        <v>11.275906000000001</v>
      </c>
      <c r="H27">
        <v>10.437899</v>
      </c>
      <c r="I27">
        <v>18.041450999999999</v>
      </c>
      <c r="J27">
        <v>0</v>
      </c>
      <c r="K27">
        <v>7.0587169999999997</v>
      </c>
      <c r="L27">
        <v>8.8722139999999996</v>
      </c>
      <c r="V27">
        <v>0</v>
      </c>
      <c r="W27">
        <v>0</v>
      </c>
      <c r="X27">
        <v>0</v>
      </c>
      <c r="Y27">
        <v>0</v>
      </c>
      <c r="AA27">
        <v>462742.34139199997</v>
      </c>
      <c r="AB27">
        <v>1090879.4658959999</v>
      </c>
      <c r="AD27">
        <v>121.906559</v>
      </c>
      <c r="AE27">
        <v>206.674148</v>
      </c>
      <c r="AF27">
        <v>298</v>
      </c>
      <c r="AG27" t="s">
        <v>178</v>
      </c>
      <c r="AH27">
        <v>10270</v>
      </c>
      <c r="AI27">
        <v>298</v>
      </c>
      <c r="AJ27">
        <v>3.6994829999999999</v>
      </c>
      <c r="AK27">
        <v>121.906559</v>
      </c>
      <c r="AL27">
        <v>298</v>
      </c>
      <c r="AM27" t="s">
        <v>179</v>
      </c>
      <c r="AN27" t="s">
        <v>208</v>
      </c>
      <c r="AO27">
        <v>0</v>
      </c>
      <c r="AP27" t="s">
        <v>181</v>
      </c>
      <c r="AQ27" t="s">
        <v>5</v>
      </c>
      <c r="AR27">
        <v>0</v>
      </c>
      <c r="AS27">
        <v>0</v>
      </c>
      <c r="AT27" t="s">
        <v>85</v>
      </c>
      <c r="AU27" t="s">
        <v>138</v>
      </c>
      <c r="AV27">
        <v>8.8565159999999992</v>
      </c>
      <c r="AW27">
        <v>0</v>
      </c>
      <c r="AX27" t="s">
        <v>60</v>
      </c>
      <c r="AY27" t="s">
        <v>79</v>
      </c>
      <c r="BB27">
        <v>0</v>
      </c>
      <c r="BF27">
        <v>0</v>
      </c>
      <c r="BI27">
        <v>3326.83367</v>
      </c>
      <c r="BJ27">
        <v>0</v>
      </c>
      <c r="BK27">
        <v>11.275906000000001</v>
      </c>
      <c r="BL27">
        <v>10.437899</v>
      </c>
      <c r="BM27">
        <v>8.0191820000000007</v>
      </c>
    </row>
    <row r="28" spans="1:65">
      <c r="A28">
        <v>28</v>
      </c>
      <c r="F28">
        <v>0</v>
      </c>
      <c r="G28">
        <v>11.110516000000001</v>
      </c>
      <c r="H28">
        <v>10.617316000000001</v>
      </c>
      <c r="I28">
        <v>17.776826</v>
      </c>
      <c r="J28">
        <v>0</v>
      </c>
      <c r="K28">
        <v>6.9551829999999999</v>
      </c>
      <c r="L28">
        <v>9.0247189999999993</v>
      </c>
      <c r="V28">
        <v>0</v>
      </c>
      <c r="W28">
        <v>0</v>
      </c>
      <c r="X28">
        <v>0</v>
      </c>
      <c r="Y28">
        <v>0</v>
      </c>
      <c r="AA28">
        <v>463351.08446400001</v>
      </c>
      <c r="AB28">
        <v>1090086.84668</v>
      </c>
      <c r="AD28">
        <v>145.729209</v>
      </c>
      <c r="AE28">
        <v>238.053594</v>
      </c>
      <c r="AF28">
        <v>379</v>
      </c>
      <c r="AG28" t="s">
        <v>178</v>
      </c>
      <c r="AH28">
        <v>10280</v>
      </c>
      <c r="AI28">
        <v>379</v>
      </c>
      <c r="AJ28">
        <v>4.6740550000000001</v>
      </c>
      <c r="AK28">
        <v>145.729209</v>
      </c>
      <c r="AL28">
        <v>379</v>
      </c>
      <c r="AM28" t="s">
        <v>179</v>
      </c>
      <c r="AN28" t="s">
        <v>122</v>
      </c>
      <c r="AO28">
        <v>0</v>
      </c>
      <c r="AP28" t="s">
        <v>181</v>
      </c>
      <c r="AQ28" t="s">
        <v>5</v>
      </c>
      <c r="AR28">
        <v>0</v>
      </c>
      <c r="AS28">
        <v>0</v>
      </c>
      <c r="AT28" t="s">
        <v>85</v>
      </c>
      <c r="AU28" t="s">
        <v>138</v>
      </c>
      <c r="AV28">
        <v>6.68</v>
      </c>
      <c r="AW28">
        <v>0</v>
      </c>
      <c r="AX28" t="s">
        <v>60</v>
      </c>
      <c r="AY28" t="s">
        <v>79</v>
      </c>
      <c r="BB28">
        <v>0</v>
      </c>
      <c r="BF28">
        <v>0</v>
      </c>
      <c r="BI28">
        <v>2977.1537360000002</v>
      </c>
      <c r="BJ28">
        <v>0</v>
      </c>
      <c r="BK28">
        <v>11.110516000000001</v>
      </c>
      <c r="BL28">
        <v>10.617316000000001</v>
      </c>
      <c r="BM28">
        <v>7.9934519999999996</v>
      </c>
    </row>
    <row r="29" spans="1:65">
      <c r="A29">
        <v>29</v>
      </c>
      <c r="F29">
        <v>0</v>
      </c>
      <c r="G29">
        <v>10.061453999999999</v>
      </c>
      <c r="H29">
        <v>11.516733</v>
      </c>
      <c r="I29">
        <v>16.098327000000001</v>
      </c>
      <c r="J29">
        <v>0</v>
      </c>
      <c r="K29">
        <v>6.29847</v>
      </c>
      <c r="L29">
        <v>9.7892229999999998</v>
      </c>
      <c r="V29">
        <v>0</v>
      </c>
      <c r="W29">
        <v>0</v>
      </c>
      <c r="X29">
        <v>0</v>
      </c>
      <c r="Y29">
        <v>0</v>
      </c>
      <c r="AA29">
        <v>464019.03743999999</v>
      </c>
      <c r="AB29">
        <v>1089414.795344</v>
      </c>
      <c r="AD29">
        <v>157.529214</v>
      </c>
      <c r="AE29">
        <v>183.23381699999999</v>
      </c>
      <c r="AF29">
        <v>370</v>
      </c>
      <c r="AG29" t="s">
        <v>178</v>
      </c>
      <c r="AH29">
        <v>10290</v>
      </c>
      <c r="AI29">
        <v>227.15176500000001</v>
      </c>
      <c r="AJ29">
        <v>5.2896549999999998</v>
      </c>
      <c r="AK29">
        <v>157.529214</v>
      </c>
      <c r="AL29">
        <v>227.15176500000001</v>
      </c>
      <c r="AM29" t="s">
        <v>179</v>
      </c>
      <c r="AN29" t="s">
        <v>209</v>
      </c>
      <c r="AO29">
        <v>0</v>
      </c>
      <c r="AP29" t="s">
        <v>181</v>
      </c>
      <c r="AR29">
        <v>0</v>
      </c>
      <c r="AS29">
        <v>0</v>
      </c>
      <c r="AT29" t="s">
        <v>85</v>
      </c>
      <c r="AU29" t="s">
        <v>138</v>
      </c>
      <c r="AV29">
        <v>0</v>
      </c>
      <c r="AW29">
        <v>0</v>
      </c>
      <c r="AX29" t="s">
        <v>60</v>
      </c>
      <c r="BB29">
        <v>0</v>
      </c>
      <c r="BF29">
        <v>0</v>
      </c>
      <c r="BI29">
        <v>3126.008366</v>
      </c>
      <c r="BJ29">
        <v>0</v>
      </c>
      <c r="BK29">
        <v>10.061453999999999</v>
      </c>
      <c r="BL29">
        <v>11.516733</v>
      </c>
      <c r="BM29">
        <v>7.8097000000000003</v>
      </c>
    </row>
    <row r="30" spans="1:65">
      <c r="A30">
        <v>30</v>
      </c>
      <c r="B30">
        <v>11</v>
      </c>
      <c r="C30">
        <v>11</v>
      </c>
      <c r="F30">
        <v>0</v>
      </c>
      <c r="G30">
        <v>9.0796349999999997</v>
      </c>
      <c r="H30">
        <v>11.676558</v>
      </c>
      <c r="I30">
        <v>14.527416000000001</v>
      </c>
      <c r="J30">
        <v>0</v>
      </c>
      <c r="K30">
        <v>5.6838509999999998</v>
      </c>
      <c r="L30">
        <v>9.9250740000000004</v>
      </c>
      <c r="V30">
        <v>0</v>
      </c>
      <c r="W30">
        <v>0</v>
      </c>
      <c r="X30">
        <v>0</v>
      </c>
      <c r="Y30">
        <v>0</v>
      </c>
      <c r="Z30" t="s">
        <v>210</v>
      </c>
      <c r="AA30">
        <v>464486.31968800002</v>
      </c>
      <c r="AB30">
        <v>1089175.199544</v>
      </c>
      <c r="AD30">
        <v>90.514094</v>
      </c>
      <c r="AE30">
        <v>112.25091</v>
      </c>
      <c r="AF30">
        <v>314</v>
      </c>
      <c r="AG30" t="s">
        <v>178</v>
      </c>
      <c r="AH30">
        <v>10300</v>
      </c>
      <c r="AI30">
        <v>133.25591800000001</v>
      </c>
      <c r="AJ30">
        <v>4.5643859999999998</v>
      </c>
      <c r="AK30">
        <v>90.514094</v>
      </c>
      <c r="AL30">
        <v>133.25591800000001</v>
      </c>
      <c r="AM30" t="s">
        <v>179</v>
      </c>
      <c r="AN30" t="s">
        <v>211</v>
      </c>
      <c r="AO30">
        <v>0</v>
      </c>
      <c r="AP30" t="s">
        <v>181</v>
      </c>
      <c r="AR30">
        <v>0</v>
      </c>
      <c r="AS30">
        <v>0</v>
      </c>
      <c r="AT30" t="s">
        <v>85</v>
      </c>
      <c r="AU30" t="s">
        <v>138</v>
      </c>
      <c r="AV30">
        <v>0</v>
      </c>
      <c r="AW30">
        <v>0</v>
      </c>
      <c r="AX30" t="s">
        <v>60</v>
      </c>
      <c r="BB30">
        <v>0</v>
      </c>
      <c r="BF30">
        <v>0</v>
      </c>
      <c r="BI30">
        <v>3192.158711</v>
      </c>
      <c r="BJ30">
        <v>11</v>
      </c>
      <c r="BK30">
        <v>9.0796349999999997</v>
      </c>
      <c r="BL30">
        <v>11.676558</v>
      </c>
      <c r="BM30">
        <v>7.7487380000000003</v>
      </c>
    </row>
    <row r="31" spans="1:65">
      <c r="A31">
        <v>31</v>
      </c>
      <c r="B31">
        <v>12</v>
      </c>
      <c r="C31">
        <v>12</v>
      </c>
      <c r="F31">
        <v>0</v>
      </c>
      <c r="G31">
        <v>10.143165</v>
      </c>
      <c r="H31">
        <v>11.403012</v>
      </c>
      <c r="I31">
        <v>16.229064000000001</v>
      </c>
      <c r="J31">
        <v>0</v>
      </c>
      <c r="K31">
        <v>6.349621</v>
      </c>
      <c r="L31">
        <v>9.6925600000000003</v>
      </c>
      <c r="V31">
        <v>0</v>
      </c>
      <c r="W31">
        <v>0</v>
      </c>
      <c r="X31">
        <v>0</v>
      </c>
      <c r="Y31">
        <v>0</v>
      </c>
      <c r="Z31" t="s">
        <v>212</v>
      </c>
      <c r="AA31">
        <v>465102.52344800002</v>
      </c>
      <c r="AB31">
        <v>1087753.0020399999</v>
      </c>
      <c r="AD31">
        <v>108.77070500000001</v>
      </c>
      <c r="AE31">
        <v>128.53136499999999</v>
      </c>
      <c r="AF31">
        <v>266</v>
      </c>
      <c r="AG31" t="s">
        <v>178</v>
      </c>
      <c r="AH31">
        <v>10310</v>
      </c>
      <c r="AI31">
        <v>189.66605100000001</v>
      </c>
      <c r="AJ31">
        <v>5.0297369999999999</v>
      </c>
      <c r="AK31">
        <v>108.77070500000001</v>
      </c>
      <c r="AL31">
        <v>189.66605100000001</v>
      </c>
      <c r="AM31" t="s">
        <v>179</v>
      </c>
      <c r="AN31" t="s">
        <v>114</v>
      </c>
      <c r="AO31">
        <v>0</v>
      </c>
      <c r="AP31" t="s">
        <v>181</v>
      </c>
      <c r="AR31">
        <v>0</v>
      </c>
      <c r="AS31">
        <v>0</v>
      </c>
      <c r="AT31" t="s">
        <v>85</v>
      </c>
      <c r="AU31" t="s">
        <v>138</v>
      </c>
      <c r="AV31">
        <v>0</v>
      </c>
      <c r="AW31">
        <v>0</v>
      </c>
      <c r="AX31" t="s">
        <v>60</v>
      </c>
      <c r="BB31">
        <v>0</v>
      </c>
      <c r="BF31">
        <v>0</v>
      </c>
      <c r="BI31">
        <v>1870.71946</v>
      </c>
      <c r="BJ31">
        <v>12</v>
      </c>
      <c r="BK31">
        <v>10.143165</v>
      </c>
      <c r="BL31">
        <v>11.403012</v>
      </c>
      <c r="BM31">
        <v>7.6956850000000001</v>
      </c>
    </row>
    <row r="32" spans="1:65">
      <c r="A32">
        <v>534</v>
      </c>
      <c r="F32">
        <v>0</v>
      </c>
      <c r="G32">
        <v>10.397344</v>
      </c>
      <c r="H32">
        <v>11.376708000000001</v>
      </c>
      <c r="I32">
        <v>16.635750999999999</v>
      </c>
      <c r="J32">
        <v>0</v>
      </c>
      <c r="K32">
        <v>6.508737</v>
      </c>
      <c r="L32">
        <v>9.6702019999999997</v>
      </c>
      <c r="V32">
        <v>0</v>
      </c>
      <c r="W32">
        <v>0</v>
      </c>
      <c r="X32">
        <v>0</v>
      </c>
      <c r="Y32">
        <v>0</v>
      </c>
      <c r="AA32">
        <v>465234.60576800001</v>
      </c>
      <c r="AB32">
        <v>1086808.2065679999</v>
      </c>
      <c r="AD32">
        <v>87.619753000000003</v>
      </c>
      <c r="AE32">
        <v>109.501999</v>
      </c>
      <c r="AF32">
        <v>193</v>
      </c>
      <c r="AG32" t="s">
        <v>178</v>
      </c>
      <c r="AH32">
        <v>10320</v>
      </c>
      <c r="AI32">
        <v>137.487649</v>
      </c>
      <c r="AJ32">
        <v>5.462358</v>
      </c>
      <c r="AK32">
        <v>87.619753000000003</v>
      </c>
      <c r="AL32">
        <v>137.487649</v>
      </c>
      <c r="AM32" t="s">
        <v>179</v>
      </c>
      <c r="AN32" t="s">
        <v>395</v>
      </c>
      <c r="AO32">
        <v>0</v>
      </c>
      <c r="AP32" t="s">
        <v>181</v>
      </c>
      <c r="AR32">
        <v>0</v>
      </c>
      <c r="AS32">
        <v>0</v>
      </c>
      <c r="AT32" t="s">
        <v>85</v>
      </c>
      <c r="AU32" t="s">
        <v>138</v>
      </c>
      <c r="AV32">
        <v>0</v>
      </c>
      <c r="AW32">
        <v>0</v>
      </c>
      <c r="AX32" t="s">
        <v>60</v>
      </c>
      <c r="BB32">
        <v>0</v>
      </c>
      <c r="BF32">
        <v>0</v>
      </c>
      <c r="BI32">
        <v>862.50226199999997</v>
      </c>
      <c r="BJ32">
        <v>0</v>
      </c>
      <c r="BK32">
        <v>10.397344</v>
      </c>
      <c r="BL32">
        <v>11.376708000000001</v>
      </c>
      <c r="BM32">
        <v>7.6919639999999996</v>
      </c>
    </row>
    <row r="33" spans="1:65">
      <c r="A33">
        <v>535</v>
      </c>
      <c r="F33">
        <v>0</v>
      </c>
      <c r="G33">
        <v>10.442882000000001</v>
      </c>
      <c r="H33">
        <v>11.386338</v>
      </c>
      <c r="I33">
        <v>16.708611999999999</v>
      </c>
      <c r="J33">
        <v>0</v>
      </c>
      <c r="K33">
        <v>6.5372440000000003</v>
      </c>
      <c r="L33">
        <v>9.6783870000000007</v>
      </c>
      <c r="V33">
        <v>0</v>
      </c>
      <c r="W33">
        <v>0</v>
      </c>
      <c r="X33">
        <v>0</v>
      </c>
      <c r="Y33">
        <v>0</v>
      </c>
      <c r="AA33">
        <v>465545.21881599998</v>
      </c>
      <c r="AB33">
        <v>1085858.2582159999</v>
      </c>
      <c r="AD33">
        <v>146.39713399999999</v>
      </c>
      <c r="AE33">
        <v>177.76065399999999</v>
      </c>
      <c r="AF33">
        <v>508</v>
      </c>
      <c r="AG33" t="s">
        <v>178</v>
      </c>
      <c r="AH33">
        <v>10330</v>
      </c>
      <c r="AI33">
        <v>209.82320899999999</v>
      </c>
      <c r="AJ33">
        <v>4.7377099999999999</v>
      </c>
      <c r="AK33">
        <v>146.39713399999999</v>
      </c>
      <c r="AL33">
        <v>209.82320899999999</v>
      </c>
      <c r="AM33" t="s">
        <v>179</v>
      </c>
      <c r="AN33" t="s">
        <v>183</v>
      </c>
      <c r="AO33">
        <v>0</v>
      </c>
      <c r="AP33" t="s">
        <v>181</v>
      </c>
      <c r="AR33">
        <v>0</v>
      </c>
      <c r="AS33">
        <v>0</v>
      </c>
      <c r="AT33" t="s">
        <v>85</v>
      </c>
      <c r="AU33" t="s">
        <v>138</v>
      </c>
      <c r="AV33">
        <v>0</v>
      </c>
      <c r="AW33">
        <v>0</v>
      </c>
      <c r="AX33" t="s">
        <v>60</v>
      </c>
      <c r="BB33">
        <v>0</v>
      </c>
      <c r="BF33">
        <v>0</v>
      </c>
      <c r="BI33">
        <v>1115.3214330000001</v>
      </c>
      <c r="BJ33">
        <v>0</v>
      </c>
      <c r="BK33">
        <v>10.442882000000001</v>
      </c>
      <c r="BL33">
        <v>11.386338</v>
      </c>
      <c r="BM33">
        <v>7.6589660000000004</v>
      </c>
    </row>
    <row r="34" spans="1:65">
      <c r="A34">
        <v>34</v>
      </c>
      <c r="B34">
        <v>13</v>
      </c>
      <c r="C34">
        <v>13</v>
      </c>
      <c r="F34">
        <v>0</v>
      </c>
      <c r="G34">
        <v>11.202883</v>
      </c>
      <c r="H34">
        <v>11.25567</v>
      </c>
      <c r="I34">
        <v>17.924613999999998</v>
      </c>
      <c r="J34">
        <v>0</v>
      </c>
      <c r="K34">
        <v>7.0130049999999997</v>
      </c>
      <c r="L34">
        <v>9.5673200000000005</v>
      </c>
      <c r="V34">
        <v>0</v>
      </c>
      <c r="W34">
        <v>0</v>
      </c>
      <c r="X34">
        <v>0</v>
      </c>
      <c r="Y34">
        <v>0</v>
      </c>
      <c r="Z34" t="s">
        <v>213</v>
      </c>
      <c r="AA34">
        <v>466295.06683199998</v>
      </c>
      <c r="AB34">
        <v>1084755.2988479999</v>
      </c>
      <c r="AD34">
        <v>668.45388200000002</v>
      </c>
      <c r="AE34">
        <v>730.33099200000004</v>
      </c>
      <c r="AF34">
        <v>865</v>
      </c>
      <c r="AG34" t="s">
        <v>178</v>
      </c>
      <c r="AH34">
        <v>10340</v>
      </c>
      <c r="AI34">
        <v>765.149225</v>
      </c>
      <c r="AJ34">
        <v>5.5545479999999996</v>
      </c>
      <c r="AK34">
        <v>668.45388200000002</v>
      </c>
      <c r="AL34">
        <v>765.149225</v>
      </c>
      <c r="AM34" t="s">
        <v>179</v>
      </c>
      <c r="AN34" t="s">
        <v>214</v>
      </c>
      <c r="AO34">
        <v>0</v>
      </c>
      <c r="AP34" t="s">
        <v>181</v>
      </c>
      <c r="AR34">
        <v>0</v>
      </c>
      <c r="AS34">
        <v>0</v>
      </c>
      <c r="AT34" t="s">
        <v>85</v>
      </c>
      <c r="AU34" t="s">
        <v>138</v>
      </c>
      <c r="AV34">
        <v>0</v>
      </c>
      <c r="AW34">
        <v>0</v>
      </c>
      <c r="AX34" t="s">
        <v>60</v>
      </c>
      <c r="BB34">
        <v>0</v>
      </c>
      <c r="BF34">
        <v>0</v>
      </c>
      <c r="BI34">
        <v>2437.5694370000001</v>
      </c>
      <c r="BJ34">
        <v>13</v>
      </c>
      <c r="BK34">
        <v>11.202883</v>
      </c>
      <c r="BL34">
        <v>11.25567</v>
      </c>
      <c r="BM34">
        <v>7.7104759999999999</v>
      </c>
    </row>
    <row r="35" spans="1:65">
      <c r="A35">
        <v>35</v>
      </c>
      <c r="F35">
        <v>0</v>
      </c>
      <c r="G35">
        <v>10.948548000000001</v>
      </c>
      <c r="H35">
        <v>11.298997</v>
      </c>
      <c r="I35">
        <v>17.517676000000002</v>
      </c>
      <c r="J35">
        <v>0</v>
      </c>
      <c r="K35">
        <v>6.8537910000000002</v>
      </c>
      <c r="L35">
        <v>9.6041480000000004</v>
      </c>
      <c r="V35">
        <v>0</v>
      </c>
      <c r="W35">
        <v>0</v>
      </c>
      <c r="X35">
        <v>0</v>
      </c>
      <c r="Y35">
        <v>0</v>
      </c>
      <c r="AA35">
        <v>466819.378768</v>
      </c>
      <c r="AB35">
        <v>1084457.451232</v>
      </c>
      <c r="AD35">
        <v>419.59622400000001</v>
      </c>
      <c r="AE35">
        <v>568.38668299999995</v>
      </c>
      <c r="AF35">
        <v>661</v>
      </c>
      <c r="AG35" t="s">
        <v>178</v>
      </c>
      <c r="AH35">
        <v>10350</v>
      </c>
      <c r="AI35">
        <v>502.70381300000003</v>
      </c>
      <c r="AJ35">
        <v>5.2697919999999998</v>
      </c>
      <c r="AK35">
        <v>419.59622400000001</v>
      </c>
      <c r="AL35">
        <v>502.70381300000003</v>
      </c>
      <c r="AM35" t="s">
        <v>179</v>
      </c>
      <c r="AN35" t="s">
        <v>215</v>
      </c>
      <c r="AO35">
        <v>0</v>
      </c>
      <c r="AP35" t="s">
        <v>181</v>
      </c>
      <c r="AR35">
        <v>0</v>
      </c>
      <c r="AS35">
        <v>0</v>
      </c>
      <c r="AT35" t="s">
        <v>85</v>
      </c>
      <c r="AU35" t="s">
        <v>138</v>
      </c>
      <c r="AV35">
        <v>0</v>
      </c>
      <c r="AW35">
        <v>0</v>
      </c>
      <c r="AX35" t="s">
        <v>60</v>
      </c>
      <c r="BB35">
        <v>0</v>
      </c>
      <c r="BF35">
        <v>0</v>
      </c>
      <c r="BI35">
        <v>1330.8959259999999</v>
      </c>
      <c r="BJ35">
        <v>0</v>
      </c>
      <c r="BK35">
        <v>10.948548000000001</v>
      </c>
      <c r="BL35">
        <v>11.298997</v>
      </c>
      <c r="BM35">
        <v>7.7967560000000002</v>
      </c>
    </row>
    <row r="36" spans="1:65">
      <c r="A36">
        <v>36</v>
      </c>
      <c r="F36">
        <v>0</v>
      </c>
      <c r="G36">
        <v>10.830746</v>
      </c>
      <c r="H36">
        <v>11.580313</v>
      </c>
      <c r="I36">
        <v>17.329193</v>
      </c>
      <c r="J36">
        <v>0</v>
      </c>
      <c r="K36">
        <v>6.7800469999999997</v>
      </c>
      <c r="L36">
        <v>9.8432659999999998</v>
      </c>
      <c r="V36">
        <v>0</v>
      </c>
      <c r="W36">
        <v>0</v>
      </c>
      <c r="X36">
        <v>0</v>
      </c>
      <c r="Y36">
        <v>0</v>
      </c>
      <c r="AA36">
        <v>467630.95900799998</v>
      </c>
      <c r="AB36">
        <v>1083887.4538159999</v>
      </c>
      <c r="AD36">
        <v>80.114652000000007</v>
      </c>
      <c r="AE36">
        <v>217.912116</v>
      </c>
      <c r="AF36">
        <v>274</v>
      </c>
      <c r="AG36" t="s">
        <v>178</v>
      </c>
      <c r="AH36">
        <v>10360</v>
      </c>
      <c r="AI36">
        <v>230.12437199999999</v>
      </c>
      <c r="AJ36">
        <v>6.6484430000000003</v>
      </c>
      <c r="AK36">
        <v>80.114652000000007</v>
      </c>
      <c r="AL36">
        <v>230.12437199999999</v>
      </c>
      <c r="AM36" t="s">
        <v>179</v>
      </c>
      <c r="AN36" t="s">
        <v>216</v>
      </c>
      <c r="AO36">
        <v>0</v>
      </c>
      <c r="AP36" t="s">
        <v>181</v>
      </c>
      <c r="AR36">
        <v>0</v>
      </c>
      <c r="AS36">
        <v>0</v>
      </c>
      <c r="AT36" t="s">
        <v>85</v>
      </c>
      <c r="AU36" t="s">
        <v>138</v>
      </c>
      <c r="AV36">
        <v>0</v>
      </c>
      <c r="AW36">
        <v>0</v>
      </c>
      <c r="AX36" t="s">
        <v>60</v>
      </c>
      <c r="BB36">
        <v>0</v>
      </c>
      <c r="BF36">
        <v>0</v>
      </c>
      <c r="BI36">
        <v>713.16661999999997</v>
      </c>
      <c r="BJ36">
        <v>0</v>
      </c>
      <c r="BK36">
        <v>10.830746</v>
      </c>
      <c r="BL36">
        <v>11.580313</v>
      </c>
      <c r="BM36">
        <v>7.8461509999999999</v>
      </c>
    </row>
    <row r="37" spans="1:65">
      <c r="A37">
        <v>37</v>
      </c>
      <c r="B37">
        <v>14</v>
      </c>
      <c r="C37">
        <v>14</v>
      </c>
      <c r="F37">
        <v>0</v>
      </c>
      <c r="G37">
        <v>10.790041</v>
      </c>
      <c r="H37">
        <v>11.566712000000001</v>
      </c>
      <c r="I37">
        <v>17.264066</v>
      </c>
      <c r="J37">
        <v>0</v>
      </c>
      <c r="K37">
        <v>6.7545659999999996</v>
      </c>
      <c r="L37">
        <v>9.8317049999999995</v>
      </c>
      <c r="V37">
        <v>0</v>
      </c>
      <c r="W37">
        <v>0</v>
      </c>
      <c r="X37">
        <v>0</v>
      </c>
      <c r="Y37">
        <v>0</v>
      </c>
      <c r="Z37" t="s">
        <v>221</v>
      </c>
      <c r="AA37">
        <v>468243.57674400002</v>
      </c>
      <c r="AB37">
        <v>1083331.2884879999</v>
      </c>
      <c r="AD37">
        <v>58.871447000000003</v>
      </c>
      <c r="AE37">
        <v>138.92716100000001</v>
      </c>
      <c r="AF37">
        <v>240</v>
      </c>
      <c r="AG37" t="s">
        <v>178</v>
      </c>
      <c r="AH37">
        <v>10370</v>
      </c>
      <c r="AI37">
        <v>182.65532400000001</v>
      </c>
      <c r="AJ37">
        <v>6.1314219999999997</v>
      </c>
      <c r="AK37">
        <v>58.871447000000003</v>
      </c>
      <c r="AL37">
        <v>182.65532400000001</v>
      </c>
      <c r="AM37" t="s">
        <v>179</v>
      </c>
      <c r="AN37" t="s">
        <v>222</v>
      </c>
      <c r="AO37">
        <v>0</v>
      </c>
      <c r="AP37" t="s">
        <v>181</v>
      </c>
      <c r="AR37">
        <v>0</v>
      </c>
      <c r="AS37">
        <v>0</v>
      </c>
      <c r="AT37" t="s">
        <v>85</v>
      </c>
      <c r="AU37" t="s">
        <v>138</v>
      </c>
      <c r="AV37">
        <v>0</v>
      </c>
      <c r="AW37">
        <v>0</v>
      </c>
      <c r="AX37" t="s">
        <v>60</v>
      </c>
      <c r="BB37">
        <v>0</v>
      </c>
      <c r="BF37">
        <v>0</v>
      </c>
      <c r="BI37">
        <v>1717.092431</v>
      </c>
      <c r="BJ37">
        <v>14</v>
      </c>
      <c r="BK37">
        <v>10.790041</v>
      </c>
      <c r="BL37">
        <v>11.566712000000001</v>
      </c>
      <c r="BM37">
        <v>7.8538649999999999</v>
      </c>
    </row>
    <row r="38" spans="1:65">
      <c r="A38">
        <v>38</v>
      </c>
      <c r="F38">
        <v>0</v>
      </c>
      <c r="G38">
        <v>10.677111999999999</v>
      </c>
      <c r="H38">
        <v>11.730783000000001</v>
      </c>
      <c r="I38">
        <v>17.083379999999998</v>
      </c>
      <c r="J38">
        <v>0</v>
      </c>
      <c r="K38">
        <v>6.683872</v>
      </c>
      <c r="L38">
        <v>9.9711649999999992</v>
      </c>
      <c r="V38">
        <v>0</v>
      </c>
      <c r="W38">
        <v>0</v>
      </c>
      <c r="X38">
        <v>0</v>
      </c>
      <c r="Y38">
        <v>0</v>
      </c>
      <c r="AA38">
        <v>468900.50531199999</v>
      </c>
      <c r="AB38">
        <v>1082401.622344</v>
      </c>
      <c r="AD38">
        <v>62.578943000000002</v>
      </c>
      <c r="AE38">
        <v>219.64926700000001</v>
      </c>
      <c r="AF38">
        <v>250</v>
      </c>
      <c r="AG38" t="s">
        <v>178</v>
      </c>
      <c r="AH38">
        <v>10380</v>
      </c>
      <c r="AI38">
        <v>153.72698</v>
      </c>
      <c r="AJ38">
        <v>5.8571369999999998</v>
      </c>
      <c r="AK38">
        <v>62.578943000000002</v>
      </c>
      <c r="AL38">
        <v>153.72698</v>
      </c>
      <c r="AM38" t="s">
        <v>179</v>
      </c>
      <c r="AN38" t="s">
        <v>223</v>
      </c>
      <c r="AO38">
        <v>0</v>
      </c>
      <c r="AP38" t="s">
        <v>181</v>
      </c>
      <c r="AQ38" t="s">
        <v>5</v>
      </c>
      <c r="AR38">
        <v>0</v>
      </c>
      <c r="AS38">
        <v>0</v>
      </c>
      <c r="AT38" t="s">
        <v>85</v>
      </c>
      <c r="AU38" t="s">
        <v>138</v>
      </c>
      <c r="AV38">
        <v>4.0245759999999997</v>
      </c>
      <c r="AW38">
        <v>0</v>
      </c>
      <c r="AX38" t="s">
        <v>60</v>
      </c>
      <c r="AY38" t="s">
        <v>79</v>
      </c>
      <c r="BB38">
        <v>0</v>
      </c>
      <c r="BF38">
        <v>0</v>
      </c>
      <c r="BI38">
        <v>1467.6563470000001</v>
      </c>
      <c r="BJ38">
        <v>0</v>
      </c>
      <c r="BK38">
        <v>10.677111999999999</v>
      </c>
      <c r="BL38">
        <v>11.730783000000001</v>
      </c>
      <c r="BM38">
        <v>7.8625100000000003</v>
      </c>
    </row>
    <row r="39" spans="1:65">
      <c r="A39">
        <v>39</v>
      </c>
      <c r="B39">
        <v>15</v>
      </c>
      <c r="C39">
        <v>15</v>
      </c>
      <c r="F39">
        <v>0</v>
      </c>
      <c r="G39">
        <v>10.480506999999999</v>
      </c>
      <c r="H39">
        <v>11.833677</v>
      </c>
      <c r="I39">
        <v>16.768812</v>
      </c>
      <c r="J39">
        <v>0</v>
      </c>
      <c r="K39">
        <v>6.560797</v>
      </c>
      <c r="L39">
        <v>10.058626</v>
      </c>
      <c r="V39">
        <v>0</v>
      </c>
      <c r="W39">
        <v>0</v>
      </c>
      <c r="X39">
        <v>0</v>
      </c>
      <c r="Y39">
        <v>0</v>
      </c>
      <c r="Z39" t="s">
        <v>224</v>
      </c>
      <c r="AA39">
        <v>469530.31812000001</v>
      </c>
      <c r="AB39">
        <v>1081588.3552000001</v>
      </c>
      <c r="AD39">
        <v>57.747815000000003</v>
      </c>
      <c r="AE39">
        <v>99.598240000000004</v>
      </c>
      <c r="AF39">
        <v>157</v>
      </c>
      <c r="AG39" t="s">
        <v>178</v>
      </c>
      <c r="AH39">
        <v>10390</v>
      </c>
      <c r="AI39">
        <v>151.054475</v>
      </c>
      <c r="AJ39">
        <v>5.5327539999999997</v>
      </c>
      <c r="AK39">
        <v>57.747815000000003</v>
      </c>
      <c r="AL39">
        <v>151.054475</v>
      </c>
      <c r="AM39" t="s">
        <v>179</v>
      </c>
      <c r="AN39" t="s">
        <v>225</v>
      </c>
      <c r="AO39">
        <v>0</v>
      </c>
      <c r="AP39" t="s">
        <v>181</v>
      </c>
      <c r="AR39">
        <v>0</v>
      </c>
      <c r="AS39">
        <v>0</v>
      </c>
      <c r="AT39" t="s">
        <v>85</v>
      </c>
      <c r="AU39" t="s">
        <v>138</v>
      </c>
      <c r="AV39">
        <v>0</v>
      </c>
      <c r="AW39">
        <v>0</v>
      </c>
      <c r="AX39" t="s">
        <v>60</v>
      </c>
      <c r="BB39">
        <v>0</v>
      </c>
      <c r="BF39">
        <v>0</v>
      </c>
      <c r="BI39">
        <v>1294.7767630000001</v>
      </c>
      <c r="BJ39">
        <v>15</v>
      </c>
      <c r="BK39">
        <v>10.480506999999999</v>
      </c>
      <c r="BL39">
        <v>11.833677</v>
      </c>
      <c r="BM39">
        <v>7.8602740000000004</v>
      </c>
    </row>
    <row r="40" spans="1:65">
      <c r="A40">
        <v>40</v>
      </c>
      <c r="F40">
        <v>0</v>
      </c>
      <c r="G40">
        <v>10.493423999999999</v>
      </c>
      <c r="H40">
        <v>11.871397</v>
      </c>
      <c r="I40">
        <v>16.789479</v>
      </c>
      <c r="J40">
        <v>0</v>
      </c>
      <c r="K40">
        <v>6.5688829999999996</v>
      </c>
      <c r="L40">
        <v>10.090687000000001</v>
      </c>
      <c r="V40">
        <v>0</v>
      </c>
      <c r="W40">
        <v>0</v>
      </c>
      <c r="X40">
        <v>0</v>
      </c>
      <c r="Y40">
        <v>0</v>
      </c>
      <c r="AA40">
        <v>469856.69878400001</v>
      </c>
      <c r="AB40">
        <v>1080867.8825360001</v>
      </c>
      <c r="AD40">
        <v>51.905847999999999</v>
      </c>
      <c r="AE40">
        <v>159.83353500000001</v>
      </c>
      <c r="AF40">
        <v>241</v>
      </c>
      <c r="AG40" t="s">
        <v>178</v>
      </c>
      <c r="AH40">
        <v>10400</v>
      </c>
      <c r="AI40">
        <v>190.33597700000001</v>
      </c>
      <c r="AJ40">
        <v>6.4078350000000004</v>
      </c>
      <c r="AK40">
        <v>51.905847999999999</v>
      </c>
      <c r="AL40">
        <v>190.33597700000001</v>
      </c>
      <c r="AM40" t="s">
        <v>179</v>
      </c>
      <c r="AN40" t="s">
        <v>226</v>
      </c>
      <c r="AO40">
        <v>0</v>
      </c>
      <c r="AP40" t="s">
        <v>181</v>
      </c>
      <c r="AR40">
        <v>0</v>
      </c>
      <c r="AS40">
        <v>0</v>
      </c>
      <c r="AT40" t="s">
        <v>85</v>
      </c>
      <c r="AU40" t="s">
        <v>138</v>
      </c>
      <c r="AV40">
        <v>0</v>
      </c>
      <c r="AW40">
        <v>0</v>
      </c>
      <c r="AX40" t="s">
        <v>60</v>
      </c>
      <c r="BB40">
        <v>0</v>
      </c>
      <c r="BF40">
        <v>0</v>
      </c>
      <c r="BI40">
        <v>1518.4177179999999</v>
      </c>
      <c r="BJ40">
        <v>0</v>
      </c>
      <c r="BK40">
        <v>10.493423999999999</v>
      </c>
      <c r="BL40">
        <v>11.871397</v>
      </c>
      <c r="BM40">
        <v>7.8546490000000002</v>
      </c>
    </row>
    <row r="41" spans="1:65">
      <c r="A41">
        <v>41</v>
      </c>
      <c r="F41">
        <v>0</v>
      </c>
      <c r="G41">
        <v>10.143330000000001</v>
      </c>
      <c r="H41">
        <v>11.930324000000001</v>
      </c>
      <c r="I41">
        <v>16.229327999999999</v>
      </c>
      <c r="J41">
        <v>0</v>
      </c>
      <c r="K41">
        <v>6.3497240000000001</v>
      </c>
      <c r="L41">
        <v>10.140775</v>
      </c>
      <c r="V41">
        <v>0</v>
      </c>
      <c r="W41">
        <v>0</v>
      </c>
      <c r="X41">
        <v>0</v>
      </c>
      <c r="Y41">
        <v>0</v>
      </c>
      <c r="AA41">
        <v>470306.79219200002</v>
      </c>
      <c r="AB41">
        <v>1079975.8288080001</v>
      </c>
      <c r="AD41">
        <v>59.952852999999998</v>
      </c>
      <c r="AE41">
        <v>199.842635</v>
      </c>
      <c r="AF41">
        <v>230</v>
      </c>
      <c r="AH41">
        <v>10410</v>
      </c>
      <c r="AI41">
        <v>119.671182</v>
      </c>
      <c r="AJ41">
        <v>4.7702650000000002</v>
      </c>
      <c r="AK41">
        <v>59.952852999999998</v>
      </c>
      <c r="AL41">
        <v>119.671182</v>
      </c>
      <c r="AM41" t="s">
        <v>179</v>
      </c>
      <c r="AN41" t="s">
        <v>227</v>
      </c>
      <c r="AO41">
        <v>0</v>
      </c>
      <c r="AP41" t="s">
        <v>181</v>
      </c>
      <c r="AR41">
        <v>0</v>
      </c>
      <c r="AS41">
        <v>0</v>
      </c>
      <c r="AT41" t="s">
        <v>85</v>
      </c>
      <c r="AU41" t="s">
        <v>138</v>
      </c>
      <c r="AV41">
        <v>0</v>
      </c>
      <c r="AW41">
        <v>0</v>
      </c>
      <c r="AX41" t="s">
        <v>60</v>
      </c>
      <c r="BB41">
        <v>0</v>
      </c>
      <c r="BF41">
        <v>0</v>
      </c>
      <c r="BI41">
        <v>1848.5433049999999</v>
      </c>
      <c r="BJ41">
        <v>0</v>
      </c>
      <c r="BK41">
        <v>10.143330000000001</v>
      </c>
      <c r="BL41">
        <v>11.930324000000001</v>
      </c>
      <c r="BM41">
        <v>7.8326750000000001</v>
      </c>
    </row>
    <row r="42" spans="1:65">
      <c r="A42">
        <v>42</v>
      </c>
      <c r="B42">
        <v>16</v>
      </c>
      <c r="C42">
        <v>16</v>
      </c>
      <c r="F42">
        <v>0</v>
      </c>
      <c r="G42">
        <v>10.101343999999999</v>
      </c>
      <c r="H42">
        <v>12.064952</v>
      </c>
      <c r="I42">
        <v>16.162151000000001</v>
      </c>
      <c r="J42">
        <v>0</v>
      </c>
      <c r="K42">
        <v>6.3234409999999999</v>
      </c>
      <c r="L42">
        <v>10.255209000000001</v>
      </c>
      <c r="V42">
        <v>0</v>
      </c>
      <c r="W42">
        <v>0</v>
      </c>
      <c r="X42">
        <v>0</v>
      </c>
      <c r="Y42">
        <v>0</v>
      </c>
      <c r="Z42" t="s">
        <v>228</v>
      </c>
      <c r="AA42">
        <v>470550.64182399999</v>
      </c>
      <c r="AB42">
        <v>1079494.357936</v>
      </c>
      <c r="AD42">
        <v>52.130544999999998</v>
      </c>
      <c r="AE42">
        <v>218.845878</v>
      </c>
      <c r="AF42">
        <v>249</v>
      </c>
      <c r="AG42" t="s">
        <v>178</v>
      </c>
      <c r="AH42">
        <v>10420</v>
      </c>
      <c r="AI42">
        <v>91.319242000000003</v>
      </c>
      <c r="AJ42">
        <v>4.3747730000000002</v>
      </c>
      <c r="AK42">
        <v>52.130544999999998</v>
      </c>
      <c r="AL42">
        <v>91.319242000000003</v>
      </c>
      <c r="AM42" t="s">
        <v>179</v>
      </c>
      <c r="AN42" t="s">
        <v>123</v>
      </c>
      <c r="AO42">
        <v>0</v>
      </c>
      <c r="AP42" t="s">
        <v>181</v>
      </c>
      <c r="AR42">
        <v>0</v>
      </c>
      <c r="AS42">
        <v>0</v>
      </c>
      <c r="AT42" t="s">
        <v>85</v>
      </c>
      <c r="AU42" t="s">
        <v>138</v>
      </c>
      <c r="AV42">
        <v>0</v>
      </c>
      <c r="AW42">
        <v>0</v>
      </c>
      <c r="AX42" t="s">
        <v>60</v>
      </c>
      <c r="BB42">
        <v>0</v>
      </c>
      <c r="BF42">
        <v>0</v>
      </c>
      <c r="BI42">
        <v>2422.6894729999999</v>
      </c>
      <c r="BJ42">
        <v>16</v>
      </c>
      <c r="BK42">
        <v>10.101343999999999</v>
      </c>
      <c r="BL42">
        <v>12.064952</v>
      </c>
      <c r="BM42">
        <v>7.8203769999999997</v>
      </c>
    </row>
    <row r="43" spans="1:65">
      <c r="A43">
        <v>43</v>
      </c>
      <c r="F43">
        <v>0</v>
      </c>
      <c r="G43">
        <v>9.7145630000000001</v>
      </c>
      <c r="H43">
        <v>12.467809000000001</v>
      </c>
      <c r="I43">
        <v>15.543301</v>
      </c>
      <c r="J43">
        <v>0</v>
      </c>
      <c r="K43">
        <v>6.0813160000000002</v>
      </c>
      <c r="L43">
        <v>10.597638</v>
      </c>
      <c r="V43">
        <v>0</v>
      </c>
      <c r="W43">
        <v>0</v>
      </c>
      <c r="X43">
        <v>0</v>
      </c>
      <c r="Y43">
        <v>0</v>
      </c>
      <c r="AA43">
        <v>470972.19300000003</v>
      </c>
      <c r="AB43">
        <v>1078571.2291600001</v>
      </c>
      <c r="AD43">
        <v>100.77739</v>
      </c>
      <c r="AE43">
        <v>179.37302800000001</v>
      </c>
      <c r="AF43">
        <v>201</v>
      </c>
      <c r="AG43" t="s">
        <v>178</v>
      </c>
      <c r="AH43">
        <v>10430</v>
      </c>
      <c r="AI43">
        <v>194.11689899999999</v>
      </c>
      <c r="AJ43">
        <v>6.7303439999999997</v>
      </c>
      <c r="AK43">
        <v>100.77739</v>
      </c>
      <c r="AL43">
        <v>194.11689899999999</v>
      </c>
      <c r="AM43" t="s">
        <v>179</v>
      </c>
      <c r="AN43" t="s">
        <v>111</v>
      </c>
      <c r="AO43">
        <v>0</v>
      </c>
      <c r="AP43" t="s">
        <v>58</v>
      </c>
      <c r="AR43">
        <v>0</v>
      </c>
      <c r="AS43">
        <v>0</v>
      </c>
      <c r="AT43" t="s">
        <v>85</v>
      </c>
      <c r="AU43" t="s">
        <v>138</v>
      </c>
      <c r="AV43">
        <v>0</v>
      </c>
      <c r="AW43">
        <v>0</v>
      </c>
      <c r="AX43" t="s">
        <v>60</v>
      </c>
      <c r="BB43">
        <v>0</v>
      </c>
      <c r="BF43">
        <v>0</v>
      </c>
      <c r="BI43">
        <v>1875.5287109999999</v>
      </c>
      <c r="BJ43">
        <v>0</v>
      </c>
      <c r="BK43">
        <v>9.7145630000000001</v>
      </c>
      <c r="BL43">
        <v>12.467809000000001</v>
      </c>
      <c r="BM43">
        <v>7.7952009999999996</v>
      </c>
    </row>
    <row r="44" spans="1:65">
      <c r="A44">
        <v>44</v>
      </c>
      <c r="F44">
        <v>0</v>
      </c>
      <c r="G44">
        <v>8.3939819999999994</v>
      </c>
      <c r="H44">
        <v>12.877269</v>
      </c>
      <c r="I44">
        <v>13.430370999999999</v>
      </c>
      <c r="J44">
        <v>0</v>
      </c>
      <c r="K44">
        <v>5.254632</v>
      </c>
      <c r="L44">
        <v>10.945677999999999</v>
      </c>
      <c r="V44">
        <v>0</v>
      </c>
      <c r="W44">
        <v>0</v>
      </c>
      <c r="X44">
        <v>0</v>
      </c>
      <c r="Y44">
        <v>0</v>
      </c>
      <c r="AA44">
        <v>471429.59555999999</v>
      </c>
      <c r="AB44">
        <v>1077595.427192</v>
      </c>
      <c r="AD44">
        <v>292.81867099999999</v>
      </c>
      <c r="AE44">
        <v>333.22668199999998</v>
      </c>
      <c r="AF44">
        <v>510</v>
      </c>
      <c r="AG44" t="s">
        <v>13</v>
      </c>
      <c r="AH44">
        <v>10440</v>
      </c>
      <c r="AI44">
        <v>737.31482600000004</v>
      </c>
      <c r="AJ44">
        <v>3.061499</v>
      </c>
      <c r="AK44">
        <v>508.37158299999999</v>
      </c>
      <c r="AL44">
        <v>539.26266199999998</v>
      </c>
      <c r="AM44" t="s">
        <v>56</v>
      </c>
      <c r="AN44" t="s">
        <v>229</v>
      </c>
      <c r="AO44">
        <v>0</v>
      </c>
      <c r="AP44" t="s">
        <v>181</v>
      </c>
      <c r="AR44">
        <v>0</v>
      </c>
      <c r="AS44">
        <v>0</v>
      </c>
      <c r="AT44" t="s">
        <v>85</v>
      </c>
      <c r="AV44">
        <v>0</v>
      </c>
      <c r="AW44">
        <v>0</v>
      </c>
      <c r="AX44" t="s">
        <v>60</v>
      </c>
      <c r="BB44">
        <v>0</v>
      </c>
      <c r="BF44">
        <v>0</v>
      </c>
      <c r="BI44">
        <v>1155.791062</v>
      </c>
      <c r="BJ44">
        <v>0</v>
      </c>
      <c r="BK44">
        <v>8.3939819999999994</v>
      </c>
      <c r="BL44">
        <v>12.877269</v>
      </c>
      <c r="BM44">
        <v>7.7207819999999998</v>
      </c>
    </row>
    <row r="45" spans="1:65">
      <c r="A45">
        <v>45</v>
      </c>
      <c r="F45">
        <v>0</v>
      </c>
      <c r="G45">
        <v>3.4007139999999998</v>
      </c>
      <c r="H45">
        <v>2.889119</v>
      </c>
      <c r="I45">
        <v>5.4411420000000001</v>
      </c>
      <c r="J45">
        <v>0</v>
      </c>
      <c r="K45">
        <v>2.1288469999999999</v>
      </c>
      <c r="L45">
        <v>2.4557509999999998</v>
      </c>
      <c r="V45">
        <v>0</v>
      </c>
      <c r="W45">
        <v>0</v>
      </c>
      <c r="X45">
        <v>0</v>
      </c>
      <c r="Y45">
        <v>0</v>
      </c>
      <c r="AA45">
        <v>474665.53761599999</v>
      </c>
      <c r="AB45">
        <v>1080141.9686799999</v>
      </c>
      <c r="AD45">
        <v>0</v>
      </c>
      <c r="AE45">
        <v>0</v>
      </c>
      <c r="AF45">
        <v>0</v>
      </c>
      <c r="AG45" t="s">
        <v>13</v>
      </c>
      <c r="AH45">
        <v>10450</v>
      </c>
      <c r="AI45">
        <v>0</v>
      </c>
      <c r="AJ45">
        <v>0</v>
      </c>
      <c r="AK45">
        <v>0</v>
      </c>
      <c r="AL45">
        <v>0</v>
      </c>
      <c r="AM45" t="s">
        <v>56</v>
      </c>
      <c r="AN45" t="s">
        <v>113</v>
      </c>
      <c r="AO45">
        <v>0</v>
      </c>
      <c r="AP45" t="s">
        <v>181</v>
      </c>
      <c r="AR45">
        <v>0</v>
      </c>
      <c r="AS45">
        <v>0</v>
      </c>
      <c r="AT45" t="s">
        <v>85</v>
      </c>
      <c r="AV45">
        <v>0</v>
      </c>
      <c r="AW45">
        <v>0</v>
      </c>
      <c r="AX45" t="s">
        <v>60</v>
      </c>
      <c r="BB45">
        <v>0</v>
      </c>
      <c r="BF45">
        <v>0</v>
      </c>
      <c r="BI45">
        <v>1059.0243109999999</v>
      </c>
      <c r="BJ45">
        <v>0</v>
      </c>
      <c r="BK45">
        <v>3.4007139999999998</v>
      </c>
      <c r="BL45">
        <v>2.889119</v>
      </c>
      <c r="BM45">
        <v>6.6732620000000002</v>
      </c>
    </row>
    <row r="46" spans="1:65">
      <c r="A46">
        <v>46</v>
      </c>
      <c r="B46">
        <v>17</v>
      </c>
      <c r="C46">
        <v>17</v>
      </c>
      <c r="F46">
        <v>0</v>
      </c>
      <c r="G46">
        <v>3.658963</v>
      </c>
      <c r="H46">
        <v>3.3807770000000001</v>
      </c>
      <c r="I46">
        <v>5.8543399999999997</v>
      </c>
      <c r="J46">
        <v>0</v>
      </c>
      <c r="K46">
        <v>2.2905099999999998</v>
      </c>
      <c r="L46">
        <v>2.8736600000000001</v>
      </c>
      <c r="V46">
        <v>0</v>
      </c>
      <c r="W46">
        <v>0</v>
      </c>
      <c r="X46">
        <v>0</v>
      </c>
      <c r="Y46">
        <v>0</v>
      </c>
      <c r="Z46" t="s">
        <v>230</v>
      </c>
      <c r="AA46">
        <v>474335.60832</v>
      </c>
      <c r="AB46">
        <v>1078684.6492639999</v>
      </c>
      <c r="AD46">
        <v>0</v>
      </c>
      <c r="AE46">
        <v>0</v>
      </c>
      <c r="AF46">
        <v>0</v>
      </c>
      <c r="AG46" t="s">
        <v>13</v>
      </c>
      <c r="AH46">
        <v>10460</v>
      </c>
      <c r="AI46">
        <v>0</v>
      </c>
      <c r="AJ46">
        <v>0</v>
      </c>
      <c r="AK46">
        <v>0</v>
      </c>
      <c r="AL46">
        <v>0</v>
      </c>
      <c r="AM46" t="s">
        <v>56</v>
      </c>
      <c r="AN46" t="s">
        <v>91</v>
      </c>
      <c r="AO46">
        <v>0</v>
      </c>
      <c r="AP46" t="s">
        <v>58</v>
      </c>
      <c r="AR46">
        <v>0</v>
      </c>
      <c r="AS46">
        <v>0</v>
      </c>
      <c r="AT46" t="s">
        <v>85</v>
      </c>
      <c r="AV46">
        <v>0</v>
      </c>
      <c r="AW46">
        <v>0</v>
      </c>
      <c r="AX46" t="s">
        <v>60</v>
      </c>
      <c r="BB46">
        <v>0</v>
      </c>
      <c r="BF46">
        <v>0</v>
      </c>
      <c r="BI46">
        <v>2226.6689430000001</v>
      </c>
      <c r="BJ46">
        <v>17</v>
      </c>
      <c r="BK46">
        <v>3.658963</v>
      </c>
      <c r="BL46">
        <v>3.3807770000000001</v>
      </c>
      <c r="BM46">
        <v>6.6263050000000003</v>
      </c>
    </row>
    <row r="47" spans="1:65">
      <c r="A47">
        <v>47</v>
      </c>
      <c r="F47">
        <v>0</v>
      </c>
      <c r="G47">
        <v>4.2931080000000001</v>
      </c>
      <c r="H47">
        <v>13.115516</v>
      </c>
      <c r="I47">
        <v>6.8689730000000004</v>
      </c>
      <c r="J47">
        <v>0</v>
      </c>
      <c r="K47">
        <v>2.6874850000000001</v>
      </c>
      <c r="L47">
        <v>11.148187999999999</v>
      </c>
      <c r="V47">
        <v>0</v>
      </c>
      <c r="W47">
        <v>0</v>
      </c>
      <c r="X47">
        <v>0</v>
      </c>
      <c r="Y47">
        <v>0</v>
      </c>
      <c r="AA47">
        <v>474410.42446399998</v>
      </c>
      <c r="AB47">
        <v>1077865.6824640001</v>
      </c>
      <c r="AD47">
        <v>49.180179000000003</v>
      </c>
      <c r="AE47">
        <v>68.996835000000004</v>
      </c>
      <c r="AF47">
        <v>91</v>
      </c>
      <c r="AG47" t="s">
        <v>178</v>
      </c>
      <c r="AH47">
        <v>10470</v>
      </c>
      <c r="AI47">
        <v>91</v>
      </c>
      <c r="AJ47">
        <v>4.3307010000000004</v>
      </c>
      <c r="AK47">
        <v>49.180179000000003</v>
      </c>
      <c r="AL47">
        <v>91</v>
      </c>
      <c r="AM47" t="s">
        <v>179</v>
      </c>
      <c r="AN47" t="s">
        <v>231</v>
      </c>
      <c r="AO47">
        <v>0</v>
      </c>
      <c r="AP47" t="s">
        <v>58</v>
      </c>
      <c r="AR47">
        <v>0</v>
      </c>
      <c r="AS47">
        <v>0</v>
      </c>
      <c r="AT47" t="s">
        <v>85</v>
      </c>
      <c r="AU47" t="s">
        <v>138</v>
      </c>
      <c r="AV47">
        <v>0</v>
      </c>
      <c r="AW47">
        <v>0</v>
      </c>
      <c r="AX47" t="s">
        <v>60</v>
      </c>
      <c r="BB47">
        <v>0</v>
      </c>
      <c r="BF47">
        <v>0</v>
      </c>
      <c r="BI47">
        <v>2178.4031970000001</v>
      </c>
      <c r="BJ47">
        <v>0</v>
      </c>
      <c r="BK47">
        <v>4.2931080000000001</v>
      </c>
      <c r="BL47">
        <v>13.115516</v>
      </c>
      <c r="BM47">
        <v>6.758489</v>
      </c>
    </row>
    <row r="48" spans="1:65">
      <c r="A48">
        <v>48</v>
      </c>
      <c r="B48">
        <v>18</v>
      </c>
      <c r="C48">
        <v>18</v>
      </c>
      <c r="F48">
        <v>0</v>
      </c>
      <c r="G48">
        <v>4.452032</v>
      </c>
      <c r="H48">
        <v>14.958646</v>
      </c>
      <c r="I48">
        <v>7.1232519999999999</v>
      </c>
      <c r="J48">
        <v>0</v>
      </c>
      <c r="K48">
        <v>2.786972</v>
      </c>
      <c r="L48">
        <v>12.714848999999999</v>
      </c>
      <c r="V48">
        <v>0</v>
      </c>
      <c r="W48">
        <v>0</v>
      </c>
      <c r="X48">
        <v>0</v>
      </c>
      <c r="Y48">
        <v>0</v>
      </c>
      <c r="Z48" t="s">
        <v>232</v>
      </c>
      <c r="AA48">
        <v>474406.07157600002</v>
      </c>
      <c r="AB48">
        <v>1076802.5370479999</v>
      </c>
      <c r="AD48">
        <v>0</v>
      </c>
      <c r="AE48">
        <v>0</v>
      </c>
      <c r="AF48">
        <v>0</v>
      </c>
      <c r="AG48" t="s">
        <v>13</v>
      </c>
      <c r="AH48">
        <v>10480</v>
      </c>
      <c r="AI48">
        <v>0</v>
      </c>
      <c r="AJ48">
        <v>0</v>
      </c>
      <c r="AK48">
        <v>0</v>
      </c>
      <c r="AL48">
        <v>0</v>
      </c>
      <c r="AM48" t="s">
        <v>56</v>
      </c>
      <c r="AN48" t="s">
        <v>69</v>
      </c>
      <c r="AO48">
        <v>0</v>
      </c>
      <c r="AP48" t="s">
        <v>58</v>
      </c>
      <c r="AR48">
        <v>0</v>
      </c>
      <c r="AS48">
        <v>0</v>
      </c>
      <c r="AT48" t="s">
        <v>85</v>
      </c>
      <c r="AV48">
        <v>0</v>
      </c>
      <c r="AW48">
        <v>0</v>
      </c>
      <c r="AX48" t="s">
        <v>60</v>
      </c>
      <c r="BB48">
        <v>0</v>
      </c>
      <c r="BF48">
        <v>0</v>
      </c>
      <c r="BI48">
        <v>8565.9918620000008</v>
      </c>
      <c r="BJ48">
        <v>18</v>
      </c>
      <c r="BK48">
        <v>4.452032</v>
      </c>
      <c r="BL48">
        <v>14.958646</v>
      </c>
      <c r="BM48">
        <v>6.8880140000000001</v>
      </c>
    </row>
    <row r="49" spans="1:65">
      <c r="A49">
        <v>162</v>
      </c>
      <c r="B49">
        <v>57</v>
      </c>
      <c r="C49">
        <v>57</v>
      </c>
      <c r="F49">
        <v>0</v>
      </c>
      <c r="G49">
        <v>12.538943</v>
      </c>
      <c r="H49">
        <v>11.384047000000001</v>
      </c>
      <c r="I49">
        <v>20.062308999999999</v>
      </c>
      <c r="J49">
        <v>0</v>
      </c>
      <c r="K49">
        <v>7.8493779999999997</v>
      </c>
      <c r="L49">
        <v>9.6764399999999995</v>
      </c>
      <c r="V49">
        <v>0</v>
      </c>
      <c r="W49">
        <v>0</v>
      </c>
      <c r="X49">
        <v>0</v>
      </c>
      <c r="Y49">
        <v>0</v>
      </c>
      <c r="Z49" t="s">
        <v>307</v>
      </c>
      <c r="AA49">
        <v>516155.35444800003</v>
      </c>
      <c r="AB49">
        <v>983049.35536000005</v>
      </c>
      <c r="AD49">
        <v>84.868285</v>
      </c>
      <c r="AE49">
        <v>119.561201</v>
      </c>
      <c r="AF49">
        <v>182</v>
      </c>
      <c r="AG49" t="s">
        <v>178</v>
      </c>
      <c r="AH49">
        <v>10486</v>
      </c>
      <c r="AI49">
        <v>182.90221199999999</v>
      </c>
      <c r="AJ49">
        <v>6.3106169999999997</v>
      </c>
      <c r="AK49">
        <v>84.868285</v>
      </c>
      <c r="AL49">
        <v>182.90221199999999</v>
      </c>
      <c r="AM49" t="s">
        <v>179</v>
      </c>
      <c r="AN49" t="s">
        <v>297</v>
      </c>
      <c r="AO49">
        <v>0</v>
      </c>
      <c r="AP49" t="s">
        <v>181</v>
      </c>
      <c r="AR49">
        <v>0</v>
      </c>
      <c r="AS49">
        <v>0</v>
      </c>
      <c r="AT49" t="s">
        <v>85</v>
      </c>
      <c r="AU49" t="s">
        <v>138</v>
      </c>
      <c r="AV49">
        <v>0</v>
      </c>
      <c r="AW49">
        <v>0</v>
      </c>
      <c r="AX49" t="s">
        <v>60</v>
      </c>
      <c r="BB49">
        <v>0</v>
      </c>
      <c r="BF49">
        <v>0</v>
      </c>
      <c r="BI49">
        <v>50884.899911</v>
      </c>
      <c r="BJ49">
        <v>57</v>
      </c>
      <c r="BK49">
        <v>12.538943</v>
      </c>
      <c r="BL49">
        <v>11.384047000000001</v>
      </c>
      <c r="BM49">
        <v>7.5957650000000001</v>
      </c>
    </row>
    <row r="50" spans="1:65">
      <c r="A50">
        <v>49</v>
      </c>
      <c r="F50">
        <v>0</v>
      </c>
      <c r="G50">
        <v>4.1402780000000003</v>
      </c>
      <c r="H50">
        <v>14.921355999999999</v>
      </c>
      <c r="I50">
        <v>6.6244449999999997</v>
      </c>
      <c r="J50">
        <v>0</v>
      </c>
      <c r="K50">
        <v>2.5918139999999998</v>
      </c>
      <c r="L50">
        <v>12.683153000000001</v>
      </c>
      <c r="V50">
        <v>0</v>
      </c>
      <c r="W50">
        <v>0</v>
      </c>
      <c r="X50">
        <v>0</v>
      </c>
      <c r="Y50">
        <v>0</v>
      </c>
      <c r="AA50">
        <v>474259.74421600002</v>
      </c>
      <c r="AB50">
        <v>1076026.14432</v>
      </c>
      <c r="AD50">
        <v>0</v>
      </c>
      <c r="AE50">
        <v>0</v>
      </c>
      <c r="AF50">
        <v>0</v>
      </c>
      <c r="AG50" t="s">
        <v>13</v>
      </c>
      <c r="AH50">
        <v>10490</v>
      </c>
      <c r="AI50">
        <v>0</v>
      </c>
      <c r="AJ50">
        <v>0</v>
      </c>
      <c r="AK50">
        <v>0</v>
      </c>
      <c r="AL50">
        <v>0</v>
      </c>
      <c r="AM50" t="s">
        <v>56</v>
      </c>
      <c r="AN50" t="s">
        <v>215</v>
      </c>
      <c r="AO50">
        <v>0</v>
      </c>
      <c r="AP50" t="s">
        <v>58</v>
      </c>
      <c r="AR50">
        <v>0</v>
      </c>
      <c r="AS50">
        <v>0</v>
      </c>
      <c r="AT50" t="s">
        <v>85</v>
      </c>
      <c r="AV50">
        <v>0</v>
      </c>
      <c r="AW50">
        <v>0</v>
      </c>
      <c r="AX50" t="s">
        <v>60</v>
      </c>
      <c r="BB50">
        <v>0</v>
      </c>
      <c r="BF50">
        <v>0</v>
      </c>
      <c r="BI50">
        <v>1384.7164990000001</v>
      </c>
      <c r="BJ50">
        <v>0</v>
      </c>
      <c r="BK50">
        <v>4.1402780000000003</v>
      </c>
      <c r="BL50">
        <v>14.921355999999999</v>
      </c>
      <c r="BM50">
        <v>7.1471679999999997</v>
      </c>
    </row>
    <row r="51" spans="1:65">
      <c r="A51">
        <v>50</v>
      </c>
      <c r="F51">
        <v>0</v>
      </c>
      <c r="G51">
        <v>5.5060089999999997</v>
      </c>
      <c r="H51">
        <v>14.407681999999999</v>
      </c>
      <c r="I51">
        <v>8.8096150000000009</v>
      </c>
      <c r="J51">
        <v>0</v>
      </c>
      <c r="K51">
        <v>3.4467620000000001</v>
      </c>
      <c r="L51">
        <v>12.24653</v>
      </c>
      <c r="V51">
        <v>0</v>
      </c>
      <c r="W51">
        <v>0</v>
      </c>
      <c r="X51">
        <v>0</v>
      </c>
      <c r="Y51">
        <v>0</v>
      </c>
      <c r="AA51">
        <v>474113.251216</v>
      </c>
      <c r="AB51">
        <v>1075405.295096</v>
      </c>
      <c r="AD51">
        <v>0</v>
      </c>
      <c r="AE51">
        <v>0</v>
      </c>
      <c r="AF51">
        <v>0</v>
      </c>
      <c r="AG51" t="s">
        <v>13</v>
      </c>
      <c r="AH51">
        <v>10500</v>
      </c>
      <c r="AI51">
        <v>0</v>
      </c>
      <c r="AJ51">
        <v>0</v>
      </c>
      <c r="AK51">
        <v>0</v>
      </c>
      <c r="AL51">
        <v>0</v>
      </c>
      <c r="AM51" t="s">
        <v>56</v>
      </c>
      <c r="AN51" t="s">
        <v>180</v>
      </c>
      <c r="AO51">
        <v>0</v>
      </c>
      <c r="AP51" t="s">
        <v>58</v>
      </c>
      <c r="AR51">
        <v>0</v>
      </c>
      <c r="AS51">
        <v>0</v>
      </c>
      <c r="AT51" t="s">
        <v>85</v>
      </c>
      <c r="AV51">
        <v>0</v>
      </c>
      <c r="AW51">
        <v>0</v>
      </c>
      <c r="AX51" t="s">
        <v>60</v>
      </c>
      <c r="BB51">
        <v>0</v>
      </c>
      <c r="BF51">
        <v>0</v>
      </c>
      <c r="BI51">
        <v>787.16665399999999</v>
      </c>
      <c r="BJ51">
        <v>0</v>
      </c>
      <c r="BK51">
        <v>5.5060089999999997</v>
      </c>
      <c r="BL51">
        <v>14.407681999999999</v>
      </c>
      <c r="BM51">
        <v>7.6908760000000003</v>
      </c>
    </row>
    <row r="52" spans="1:65">
      <c r="A52">
        <v>51</v>
      </c>
      <c r="B52">
        <v>19</v>
      </c>
      <c r="C52">
        <v>19</v>
      </c>
      <c r="F52">
        <v>0</v>
      </c>
      <c r="G52">
        <v>7.0190450000000002</v>
      </c>
      <c r="H52">
        <v>13.332986999999999</v>
      </c>
      <c r="I52">
        <v>11.230472000000001</v>
      </c>
      <c r="J52">
        <v>0</v>
      </c>
      <c r="K52">
        <v>4.3939219999999999</v>
      </c>
      <c r="L52">
        <v>11.333038999999999</v>
      </c>
      <c r="V52">
        <v>0</v>
      </c>
      <c r="W52">
        <v>0</v>
      </c>
      <c r="X52">
        <v>0</v>
      </c>
      <c r="Y52">
        <v>0</v>
      </c>
      <c r="Z52" t="s">
        <v>233</v>
      </c>
      <c r="AA52">
        <v>473247.83174400002</v>
      </c>
      <c r="AB52">
        <v>1073885.828864</v>
      </c>
      <c r="AD52">
        <v>0</v>
      </c>
      <c r="AE52">
        <v>0</v>
      </c>
      <c r="AF52">
        <v>0</v>
      </c>
      <c r="AG52" t="s">
        <v>13</v>
      </c>
      <c r="AH52">
        <v>10510</v>
      </c>
      <c r="AI52">
        <v>0</v>
      </c>
      <c r="AJ52">
        <v>0</v>
      </c>
      <c r="AK52">
        <v>0</v>
      </c>
      <c r="AL52">
        <v>0</v>
      </c>
      <c r="AM52" t="s">
        <v>56</v>
      </c>
      <c r="AN52" t="s">
        <v>234</v>
      </c>
      <c r="AO52">
        <v>0</v>
      </c>
      <c r="AP52" t="s">
        <v>181</v>
      </c>
      <c r="AR52">
        <v>0</v>
      </c>
      <c r="AS52">
        <v>0</v>
      </c>
      <c r="AT52" t="s">
        <v>85</v>
      </c>
      <c r="AV52">
        <v>0</v>
      </c>
      <c r="AW52">
        <v>0</v>
      </c>
      <c r="AX52" t="s">
        <v>60</v>
      </c>
      <c r="BB52">
        <v>0</v>
      </c>
      <c r="BF52">
        <v>0</v>
      </c>
      <c r="BI52">
        <v>10722.021801000001</v>
      </c>
      <c r="BJ52">
        <v>19</v>
      </c>
      <c r="BK52">
        <v>7.0190450000000002</v>
      </c>
      <c r="BL52">
        <v>13.332986999999999</v>
      </c>
      <c r="BM52">
        <v>7.6854060000000004</v>
      </c>
    </row>
    <row r="53" spans="1:65">
      <c r="A53">
        <v>52</v>
      </c>
      <c r="F53">
        <v>0</v>
      </c>
      <c r="G53">
        <v>6.4526719999999997</v>
      </c>
      <c r="H53">
        <v>13.563005</v>
      </c>
      <c r="I53">
        <v>10.324275</v>
      </c>
      <c r="J53">
        <v>0</v>
      </c>
      <c r="K53">
        <v>4.0393720000000002</v>
      </c>
      <c r="L53">
        <v>11.528554</v>
      </c>
      <c r="V53">
        <v>0</v>
      </c>
      <c r="W53">
        <v>0</v>
      </c>
      <c r="X53">
        <v>0</v>
      </c>
      <c r="Y53">
        <v>0</v>
      </c>
      <c r="AA53">
        <v>472869.58673600003</v>
      </c>
      <c r="AB53">
        <v>1073122.866096</v>
      </c>
      <c r="AD53">
        <v>0</v>
      </c>
      <c r="AE53">
        <v>0</v>
      </c>
      <c r="AF53">
        <v>0</v>
      </c>
      <c r="AG53" t="s">
        <v>13</v>
      </c>
      <c r="AH53">
        <v>10520</v>
      </c>
      <c r="AI53">
        <v>0</v>
      </c>
      <c r="AJ53">
        <v>0</v>
      </c>
      <c r="AK53">
        <v>0</v>
      </c>
      <c r="AL53">
        <v>0</v>
      </c>
      <c r="AM53" t="s">
        <v>56</v>
      </c>
      <c r="AN53" t="s">
        <v>111</v>
      </c>
      <c r="AO53">
        <v>0</v>
      </c>
      <c r="AP53" t="s">
        <v>181</v>
      </c>
      <c r="AR53">
        <v>0</v>
      </c>
      <c r="AS53">
        <v>0</v>
      </c>
      <c r="AT53" t="s">
        <v>85</v>
      </c>
      <c r="AV53">
        <v>0</v>
      </c>
      <c r="AW53">
        <v>0</v>
      </c>
      <c r="AX53" t="s">
        <v>60</v>
      </c>
      <c r="BB53">
        <v>0</v>
      </c>
      <c r="BF53">
        <v>0</v>
      </c>
      <c r="BI53">
        <v>931.37252899999999</v>
      </c>
      <c r="BJ53">
        <v>0</v>
      </c>
      <c r="BK53">
        <v>6.4526719999999997</v>
      </c>
      <c r="BL53">
        <v>13.563005</v>
      </c>
      <c r="BM53">
        <v>7.6721680000000001</v>
      </c>
    </row>
    <row r="54" spans="1:65">
      <c r="A54">
        <v>53</v>
      </c>
      <c r="F54">
        <v>0</v>
      </c>
      <c r="G54">
        <v>7.3171280000000003</v>
      </c>
      <c r="H54">
        <v>13.181369999999999</v>
      </c>
      <c r="I54">
        <v>11.707405</v>
      </c>
      <c r="J54">
        <v>0</v>
      </c>
      <c r="K54">
        <v>4.5805220000000002</v>
      </c>
      <c r="L54">
        <v>11.204164</v>
      </c>
      <c r="V54">
        <v>0</v>
      </c>
      <c r="W54">
        <v>0</v>
      </c>
      <c r="X54">
        <v>0</v>
      </c>
      <c r="Y54">
        <v>0</v>
      </c>
      <c r="AA54">
        <v>472413.66772000003</v>
      </c>
      <c r="AB54">
        <v>1072448.50728</v>
      </c>
      <c r="AD54">
        <v>0</v>
      </c>
      <c r="AE54">
        <v>0</v>
      </c>
      <c r="AF54">
        <v>0</v>
      </c>
      <c r="AG54" t="s">
        <v>13</v>
      </c>
      <c r="AH54">
        <v>10530</v>
      </c>
      <c r="AI54">
        <v>0</v>
      </c>
      <c r="AJ54">
        <v>0</v>
      </c>
      <c r="AK54">
        <v>0</v>
      </c>
      <c r="AL54">
        <v>0</v>
      </c>
      <c r="AM54" t="s">
        <v>56</v>
      </c>
      <c r="AN54" t="s">
        <v>105</v>
      </c>
      <c r="AO54">
        <v>0</v>
      </c>
      <c r="AP54" t="s">
        <v>58</v>
      </c>
      <c r="AR54">
        <v>0</v>
      </c>
      <c r="AS54">
        <v>0</v>
      </c>
      <c r="AT54" t="s">
        <v>85</v>
      </c>
      <c r="AV54">
        <v>0</v>
      </c>
      <c r="AW54">
        <v>0</v>
      </c>
      <c r="AX54" t="s">
        <v>60</v>
      </c>
      <c r="BB54">
        <v>0</v>
      </c>
      <c r="BF54">
        <v>0</v>
      </c>
      <c r="BI54">
        <v>1409.5742660000001</v>
      </c>
      <c r="BJ54">
        <v>0</v>
      </c>
      <c r="BK54">
        <v>7.3171280000000003</v>
      </c>
      <c r="BL54">
        <v>13.181369999999999</v>
      </c>
      <c r="BM54">
        <v>7.6705769999999998</v>
      </c>
    </row>
    <row r="55" spans="1:65">
      <c r="A55">
        <v>54</v>
      </c>
      <c r="F55">
        <v>0</v>
      </c>
      <c r="G55">
        <v>8.2753049999999995</v>
      </c>
      <c r="H55">
        <v>13.071251999999999</v>
      </c>
      <c r="I55">
        <v>13.240489</v>
      </c>
      <c r="J55">
        <v>0</v>
      </c>
      <c r="K55">
        <v>5.1803410000000003</v>
      </c>
      <c r="L55">
        <v>11.110564</v>
      </c>
      <c r="V55">
        <v>0</v>
      </c>
      <c r="W55">
        <v>0</v>
      </c>
      <c r="X55">
        <v>0</v>
      </c>
      <c r="Y55">
        <v>0</v>
      </c>
      <c r="AA55">
        <v>471812.44765599997</v>
      </c>
      <c r="AB55">
        <v>1071812.576288</v>
      </c>
      <c r="AD55">
        <v>28.705432999999999</v>
      </c>
      <c r="AE55">
        <v>49.545915000000001</v>
      </c>
      <c r="AF55">
        <v>82</v>
      </c>
      <c r="AG55" t="s">
        <v>178</v>
      </c>
      <c r="AH55">
        <v>10540</v>
      </c>
      <c r="AI55">
        <v>79.019677999999999</v>
      </c>
      <c r="AJ55">
        <v>4.4133240000000002</v>
      </c>
      <c r="AK55">
        <v>28.705432999999999</v>
      </c>
      <c r="AL55">
        <v>79.019677999999999</v>
      </c>
      <c r="AM55" t="s">
        <v>179</v>
      </c>
      <c r="AN55" t="s">
        <v>198</v>
      </c>
      <c r="AO55">
        <v>0</v>
      </c>
      <c r="AP55" t="s">
        <v>58</v>
      </c>
      <c r="AR55">
        <v>0</v>
      </c>
      <c r="AS55">
        <v>0</v>
      </c>
      <c r="AT55" t="s">
        <v>85</v>
      </c>
      <c r="AU55" t="s">
        <v>138</v>
      </c>
      <c r="AV55">
        <v>0</v>
      </c>
      <c r="AW55">
        <v>0</v>
      </c>
      <c r="AX55" t="s">
        <v>60</v>
      </c>
      <c r="BB55">
        <v>0</v>
      </c>
      <c r="BF55">
        <v>0</v>
      </c>
      <c r="BI55">
        <v>1310.0174119999999</v>
      </c>
      <c r="BJ55">
        <v>0</v>
      </c>
      <c r="BK55">
        <v>8.2753049999999995</v>
      </c>
      <c r="BL55">
        <v>13.071251999999999</v>
      </c>
      <c r="BM55">
        <v>7.548095</v>
      </c>
    </row>
    <row r="56" spans="1:65">
      <c r="A56">
        <v>55</v>
      </c>
      <c r="B56">
        <v>20</v>
      </c>
      <c r="C56">
        <v>20</v>
      </c>
      <c r="F56">
        <v>0</v>
      </c>
      <c r="G56">
        <v>8.8800760000000007</v>
      </c>
      <c r="H56">
        <v>12.91244</v>
      </c>
      <c r="I56">
        <v>14.208123000000001</v>
      </c>
      <c r="J56">
        <v>0</v>
      </c>
      <c r="K56">
        <v>5.5589279999999999</v>
      </c>
      <c r="L56">
        <v>10.975574</v>
      </c>
      <c r="V56">
        <v>0</v>
      </c>
      <c r="W56">
        <v>0</v>
      </c>
      <c r="X56">
        <v>0</v>
      </c>
      <c r="Y56">
        <v>0</v>
      </c>
      <c r="Z56" t="s">
        <v>235</v>
      </c>
      <c r="AA56">
        <v>471223.93103199999</v>
      </c>
      <c r="AB56">
        <v>1071474.298408</v>
      </c>
      <c r="AD56">
        <v>0</v>
      </c>
      <c r="AE56">
        <v>0</v>
      </c>
      <c r="AF56">
        <v>0</v>
      </c>
      <c r="AG56" t="s">
        <v>13</v>
      </c>
      <c r="AH56">
        <v>10550</v>
      </c>
      <c r="AI56">
        <v>0</v>
      </c>
      <c r="AJ56">
        <v>0</v>
      </c>
      <c r="AK56">
        <v>0</v>
      </c>
      <c r="AL56">
        <v>0</v>
      </c>
      <c r="AM56" t="s">
        <v>56</v>
      </c>
      <c r="AN56" t="s">
        <v>125</v>
      </c>
      <c r="AO56">
        <v>0</v>
      </c>
      <c r="AP56" t="s">
        <v>58</v>
      </c>
      <c r="AR56">
        <v>0</v>
      </c>
      <c r="AS56">
        <v>0</v>
      </c>
      <c r="AT56" t="s">
        <v>85</v>
      </c>
      <c r="AV56">
        <v>0</v>
      </c>
      <c r="AW56">
        <v>0</v>
      </c>
      <c r="AX56" t="s">
        <v>60</v>
      </c>
      <c r="BB56">
        <v>0</v>
      </c>
      <c r="BF56">
        <v>0</v>
      </c>
      <c r="BI56">
        <v>2229.1838590000002</v>
      </c>
      <c r="BJ56">
        <v>20</v>
      </c>
      <c r="BK56">
        <v>8.8800760000000007</v>
      </c>
      <c r="BL56">
        <v>12.91244</v>
      </c>
      <c r="BM56">
        <v>7.5375839999999998</v>
      </c>
    </row>
    <row r="57" spans="1:65">
      <c r="A57">
        <v>56</v>
      </c>
      <c r="F57">
        <v>0</v>
      </c>
      <c r="G57">
        <v>9.1134579999999996</v>
      </c>
      <c r="H57">
        <v>12.534473</v>
      </c>
      <c r="I57">
        <v>14.581533</v>
      </c>
      <c r="J57">
        <v>0</v>
      </c>
      <c r="K57">
        <v>5.705025</v>
      </c>
      <c r="L57">
        <v>10.654301999999999</v>
      </c>
      <c r="V57">
        <v>0</v>
      </c>
      <c r="W57">
        <v>0</v>
      </c>
      <c r="X57">
        <v>0</v>
      </c>
      <c r="Y57">
        <v>0</v>
      </c>
      <c r="AA57">
        <v>471126.85648000002</v>
      </c>
      <c r="AB57">
        <v>1070405.8239760001</v>
      </c>
      <c r="AD57">
        <v>193.16328999999999</v>
      </c>
      <c r="AE57">
        <v>217.04888099999999</v>
      </c>
      <c r="AF57">
        <v>244</v>
      </c>
      <c r="AG57" t="s">
        <v>178</v>
      </c>
      <c r="AH57">
        <v>10560</v>
      </c>
      <c r="AI57">
        <v>244</v>
      </c>
      <c r="AJ57">
        <v>3.41473</v>
      </c>
      <c r="AK57">
        <v>193.16328999999999</v>
      </c>
      <c r="AL57">
        <v>244</v>
      </c>
      <c r="AM57" t="s">
        <v>179</v>
      </c>
      <c r="AN57" t="s">
        <v>188</v>
      </c>
      <c r="AO57">
        <v>0</v>
      </c>
      <c r="AP57" t="s">
        <v>181</v>
      </c>
      <c r="AR57">
        <v>0</v>
      </c>
      <c r="AS57">
        <v>0</v>
      </c>
      <c r="AT57" t="s">
        <v>85</v>
      </c>
      <c r="AU57" t="s">
        <v>138</v>
      </c>
      <c r="AV57">
        <v>0</v>
      </c>
      <c r="AW57">
        <v>0</v>
      </c>
      <c r="AX57" t="s">
        <v>60</v>
      </c>
      <c r="BB57">
        <v>0</v>
      </c>
      <c r="BF57">
        <v>0</v>
      </c>
      <c r="BI57">
        <v>1303.646788</v>
      </c>
      <c r="BJ57">
        <v>0</v>
      </c>
      <c r="BK57">
        <v>9.1134579999999996</v>
      </c>
      <c r="BL57">
        <v>12.534473</v>
      </c>
      <c r="BM57">
        <v>7.3083720000000003</v>
      </c>
    </row>
    <row r="58" spans="1:65">
      <c r="A58">
        <v>57</v>
      </c>
      <c r="B58">
        <v>21</v>
      </c>
      <c r="C58">
        <v>21</v>
      </c>
      <c r="F58">
        <v>0</v>
      </c>
      <c r="G58">
        <v>8.8188560000000003</v>
      </c>
      <c r="H58">
        <v>12.049491</v>
      </c>
      <c r="I58">
        <v>14.11017</v>
      </c>
      <c r="J58">
        <v>0</v>
      </c>
      <c r="K58">
        <v>5.5206039999999996</v>
      </c>
      <c r="L58">
        <v>10.242067</v>
      </c>
      <c r="V58">
        <v>0</v>
      </c>
      <c r="W58">
        <v>0</v>
      </c>
      <c r="X58">
        <v>0</v>
      </c>
      <c r="Y58">
        <v>0</v>
      </c>
      <c r="Z58" t="s">
        <v>236</v>
      </c>
      <c r="AA58">
        <v>471506.57715999999</v>
      </c>
      <c r="AB58">
        <v>1069572.46716</v>
      </c>
      <c r="AD58">
        <v>106.86565400000001</v>
      </c>
      <c r="AE58">
        <v>158.72108399999999</v>
      </c>
      <c r="AF58">
        <v>188</v>
      </c>
      <c r="AG58" t="s">
        <v>178</v>
      </c>
      <c r="AH58">
        <v>10570</v>
      </c>
      <c r="AI58">
        <v>185.814516</v>
      </c>
      <c r="AJ58">
        <v>5.047536</v>
      </c>
      <c r="AK58">
        <v>106.86565400000001</v>
      </c>
      <c r="AL58">
        <v>185.814516</v>
      </c>
      <c r="AM58" t="s">
        <v>179</v>
      </c>
      <c r="AN58" t="s">
        <v>237</v>
      </c>
      <c r="AO58">
        <v>0</v>
      </c>
      <c r="AP58" t="s">
        <v>181</v>
      </c>
      <c r="AR58">
        <v>0</v>
      </c>
      <c r="AS58">
        <v>0</v>
      </c>
      <c r="AT58" t="s">
        <v>85</v>
      </c>
      <c r="AU58" t="s">
        <v>138</v>
      </c>
      <c r="AV58">
        <v>0</v>
      </c>
      <c r="AW58">
        <v>0</v>
      </c>
      <c r="AX58" t="s">
        <v>60</v>
      </c>
      <c r="BB58">
        <v>0</v>
      </c>
      <c r="BF58">
        <v>0</v>
      </c>
      <c r="BI58">
        <v>6779.7856499999998</v>
      </c>
      <c r="BJ58">
        <v>21</v>
      </c>
      <c r="BK58">
        <v>8.8188560000000003</v>
      </c>
      <c r="BL58">
        <v>12.049491</v>
      </c>
      <c r="BM58">
        <v>7.444496</v>
      </c>
    </row>
    <row r="59" spans="1:65">
      <c r="A59">
        <v>58</v>
      </c>
      <c r="F59">
        <v>0</v>
      </c>
      <c r="G59">
        <v>10.500454</v>
      </c>
      <c r="H59">
        <v>11.628322000000001</v>
      </c>
      <c r="I59">
        <v>16.800726999999998</v>
      </c>
      <c r="J59">
        <v>0</v>
      </c>
      <c r="K59">
        <v>6.5732840000000001</v>
      </c>
      <c r="L59">
        <v>9.8840730000000008</v>
      </c>
      <c r="V59">
        <v>0</v>
      </c>
      <c r="W59">
        <v>0</v>
      </c>
      <c r="X59">
        <v>0</v>
      </c>
      <c r="Y59">
        <v>0</v>
      </c>
      <c r="AA59">
        <v>472125.37868000002</v>
      </c>
      <c r="AB59">
        <v>1068703.009352</v>
      </c>
      <c r="AD59">
        <v>267.21111200000001</v>
      </c>
      <c r="AE59">
        <v>278.45975600000003</v>
      </c>
      <c r="AF59">
        <v>382</v>
      </c>
      <c r="AG59" t="s">
        <v>178</v>
      </c>
      <c r="AH59">
        <v>10580</v>
      </c>
      <c r="AI59">
        <v>288.884592</v>
      </c>
      <c r="AJ59">
        <v>3.9998909999999999</v>
      </c>
      <c r="AK59">
        <v>267.21111200000001</v>
      </c>
      <c r="AL59">
        <v>288.884592</v>
      </c>
      <c r="AM59" t="s">
        <v>179</v>
      </c>
      <c r="AN59" t="s">
        <v>238</v>
      </c>
      <c r="AO59">
        <v>0</v>
      </c>
      <c r="AP59" t="s">
        <v>181</v>
      </c>
      <c r="AR59">
        <v>0</v>
      </c>
      <c r="AS59">
        <v>0</v>
      </c>
      <c r="AT59" t="s">
        <v>85</v>
      </c>
      <c r="AU59" t="s">
        <v>138</v>
      </c>
      <c r="AV59">
        <v>0</v>
      </c>
      <c r="AW59">
        <v>0</v>
      </c>
      <c r="AX59" t="s">
        <v>60</v>
      </c>
      <c r="BB59">
        <v>0</v>
      </c>
      <c r="BF59">
        <v>0</v>
      </c>
      <c r="BI59">
        <v>2140.0315559999999</v>
      </c>
      <c r="BJ59">
        <v>0</v>
      </c>
      <c r="BK59">
        <v>10.500454</v>
      </c>
      <c r="BL59">
        <v>11.628322000000001</v>
      </c>
      <c r="BM59">
        <v>7.4287789999999996</v>
      </c>
    </row>
    <row r="60" spans="1:65">
      <c r="A60">
        <v>59</v>
      </c>
      <c r="B60">
        <v>22</v>
      </c>
      <c r="C60">
        <v>22</v>
      </c>
      <c r="F60">
        <v>0</v>
      </c>
      <c r="G60">
        <v>11.510132</v>
      </c>
      <c r="H60">
        <v>11.692550000000001</v>
      </c>
      <c r="I60">
        <v>18.416211000000001</v>
      </c>
      <c r="J60">
        <v>0</v>
      </c>
      <c r="K60">
        <v>7.2053419999999999</v>
      </c>
      <c r="L60">
        <v>9.9386670000000006</v>
      </c>
      <c r="V60">
        <v>0</v>
      </c>
      <c r="W60">
        <v>0</v>
      </c>
      <c r="X60">
        <v>0</v>
      </c>
      <c r="Y60">
        <v>0</v>
      </c>
      <c r="Z60" t="s">
        <v>239</v>
      </c>
      <c r="AA60">
        <v>472846.88552800001</v>
      </c>
      <c r="AB60">
        <v>1067704.9079760001</v>
      </c>
      <c r="AD60">
        <v>353.44719199999997</v>
      </c>
      <c r="AE60">
        <v>388.37327800000003</v>
      </c>
      <c r="AF60">
        <v>849</v>
      </c>
      <c r="AG60" t="s">
        <v>178</v>
      </c>
      <c r="AH60">
        <v>10590</v>
      </c>
      <c r="AI60">
        <v>406.03315500000002</v>
      </c>
      <c r="AJ60">
        <v>4.7319269999999998</v>
      </c>
      <c r="AK60">
        <v>353.44719199999997</v>
      </c>
      <c r="AL60">
        <v>406.03315500000002</v>
      </c>
      <c r="AM60" t="s">
        <v>179</v>
      </c>
      <c r="AN60" t="s">
        <v>240</v>
      </c>
      <c r="AO60">
        <v>0</v>
      </c>
      <c r="AP60" t="s">
        <v>181</v>
      </c>
      <c r="AR60">
        <v>0</v>
      </c>
      <c r="AS60">
        <v>0</v>
      </c>
      <c r="AT60" t="s">
        <v>85</v>
      </c>
      <c r="AU60" t="s">
        <v>138</v>
      </c>
      <c r="AV60">
        <v>0</v>
      </c>
      <c r="AW60">
        <v>0</v>
      </c>
      <c r="AX60" t="s">
        <v>60</v>
      </c>
      <c r="BB60">
        <v>0</v>
      </c>
      <c r="BF60">
        <v>0</v>
      </c>
      <c r="BI60">
        <v>6396.1029669999998</v>
      </c>
      <c r="BJ60">
        <v>22</v>
      </c>
      <c r="BK60">
        <v>11.510132</v>
      </c>
      <c r="BL60">
        <v>11.692550000000001</v>
      </c>
      <c r="BM60">
        <v>7.472855</v>
      </c>
    </row>
    <row r="61" spans="1:65">
      <c r="A61">
        <v>551</v>
      </c>
      <c r="F61">
        <v>0</v>
      </c>
      <c r="G61">
        <v>11.987749000000001</v>
      </c>
      <c r="H61">
        <v>10.474410000000001</v>
      </c>
      <c r="I61">
        <v>19.180399000000001</v>
      </c>
      <c r="J61">
        <v>0</v>
      </c>
      <c r="K61">
        <v>7.5043309999999996</v>
      </c>
      <c r="L61">
        <v>8.9032490000000006</v>
      </c>
      <c r="V61">
        <v>0</v>
      </c>
      <c r="W61">
        <v>0</v>
      </c>
      <c r="X61">
        <v>0</v>
      </c>
      <c r="Y61">
        <v>0</v>
      </c>
      <c r="AA61">
        <v>473400.96805600001</v>
      </c>
      <c r="AB61">
        <v>1067181.9775759999</v>
      </c>
      <c r="AD61">
        <v>399.97110099999998</v>
      </c>
      <c r="AE61">
        <v>409.98192</v>
      </c>
      <c r="AF61">
        <v>727</v>
      </c>
      <c r="AG61" t="s">
        <v>13</v>
      </c>
      <c r="AH61">
        <v>10600</v>
      </c>
      <c r="AI61">
        <v>807.04069100000004</v>
      </c>
      <c r="AJ61">
        <v>3.7162999999999999</v>
      </c>
      <c r="AK61">
        <v>636.06258200000002</v>
      </c>
      <c r="AL61">
        <v>1138</v>
      </c>
      <c r="AM61" t="s">
        <v>56</v>
      </c>
      <c r="AN61" t="s">
        <v>350</v>
      </c>
      <c r="AO61">
        <v>0</v>
      </c>
      <c r="AP61" t="s">
        <v>181</v>
      </c>
      <c r="AR61">
        <v>0</v>
      </c>
      <c r="AS61">
        <v>0</v>
      </c>
      <c r="AT61" t="s">
        <v>85</v>
      </c>
      <c r="AV61">
        <v>0</v>
      </c>
      <c r="AW61">
        <v>0</v>
      </c>
      <c r="AX61" t="s">
        <v>60</v>
      </c>
      <c r="BB61">
        <v>0</v>
      </c>
      <c r="BF61">
        <v>0</v>
      </c>
      <c r="BI61">
        <v>1484.5565590000001</v>
      </c>
      <c r="BJ61">
        <v>0</v>
      </c>
      <c r="BK61">
        <v>11.987749000000001</v>
      </c>
      <c r="BL61">
        <v>10.474410000000001</v>
      </c>
      <c r="BM61">
        <v>7.5777150000000004</v>
      </c>
    </row>
    <row r="62" spans="1:65">
      <c r="A62">
        <v>552</v>
      </c>
      <c r="F62">
        <v>0</v>
      </c>
      <c r="G62">
        <v>11.900539</v>
      </c>
      <c r="H62">
        <v>10.736109000000001</v>
      </c>
      <c r="I62">
        <v>19.040863000000002</v>
      </c>
      <c r="J62">
        <v>0</v>
      </c>
      <c r="K62">
        <v>7.4497369999999998</v>
      </c>
      <c r="L62">
        <v>9.1256930000000001</v>
      </c>
      <c r="V62">
        <v>0</v>
      </c>
      <c r="W62">
        <v>0</v>
      </c>
      <c r="X62">
        <v>0</v>
      </c>
      <c r="Y62">
        <v>0</v>
      </c>
      <c r="AA62">
        <v>474282.575312</v>
      </c>
      <c r="AB62">
        <v>1066730.179552</v>
      </c>
      <c r="AD62">
        <v>390.484556</v>
      </c>
      <c r="AE62">
        <v>428.69799999999998</v>
      </c>
      <c r="AF62">
        <v>706</v>
      </c>
      <c r="AG62" t="s">
        <v>13</v>
      </c>
      <c r="AH62">
        <v>10610</v>
      </c>
      <c r="AI62">
        <v>937.982484</v>
      </c>
      <c r="AJ62">
        <v>4.1037999999999997</v>
      </c>
      <c r="AK62">
        <v>390.484556</v>
      </c>
      <c r="AL62">
        <v>403.988855</v>
      </c>
      <c r="AM62" t="s">
        <v>56</v>
      </c>
      <c r="AN62" t="s">
        <v>258</v>
      </c>
      <c r="AO62">
        <v>0</v>
      </c>
      <c r="AP62" t="s">
        <v>181</v>
      </c>
      <c r="AR62">
        <v>0</v>
      </c>
      <c r="AS62">
        <v>0</v>
      </c>
      <c r="AT62" t="s">
        <v>85</v>
      </c>
      <c r="AV62">
        <v>0</v>
      </c>
      <c r="AW62">
        <v>0</v>
      </c>
      <c r="AX62" t="s">
        <v>60</v>
      </c>
      <c r="BB62">
        <v>0</v>
      </c>
      <c r="BF62">
        <v>0</v>
      </c>
      <c r="BI62">
        <v>1357.08089</v>
      </c>
      <c r="BJ62">
        <v>0</v>
      </c>
      <c r="BK62">
        <v>11.900539</v>
      </c>
      <c r="BL62">
        <v>10.736109000000001</v>
      </c>
      <c r="BM62">
        <v>7.7268679999999996</v>
      </c>
    </row>
    <row r="63" spans="1:65">
      <c r="A63">
        <v>62</v>
      </c>
      <c r="B63">
        <v>23</v>
      </c>
      <c r="C63">
        <v>23</v>
      </c>
      <c r="F63">
        <v>0</v>
      </c>
      <c r="G63">
        <v>11.553421</v>
      </c>
      <c r="H63">
        <v>10.713388999999999</v>
      </c>
      <c r="I63">
        <v>18.485474</v>
      </c>
      <c r="J63">
        <v>0</v>
      </c>
      <c r="K63">
        <v>7.2324409999999997</v>
      </c>
      <c r="L63">
        <v>9.1063810000000007</v>
      </c>
      <c r="V63">
        <v>0</v>
      </c>
      <c r="W63">
        <v>0</v>
      </c>
      <c r="X63">
        <v>0</v>
      </c>
      <c r="Y63">
        <v>0</v>
      </c>
      <c r="Z63" t="s">
        <v>241</v>
      </c>
      <c r="AA63">
        <v>475650.05749600002</v>
      </c>
      <c r="AB63">
        <v>1066306.285472</v>
      </c>
      <c r="AD63">
        <v>406.79580399999998</v>
      </c>
      <c r="AE63">
        <v>429.87295799999998</v>
      </c>
      <c r="AF63">
        <v>463</v>
      </c>
      <c r="AG63" t="s">
        <v>178</v>
      </c>
      <c r="AH63">
        <v>10620</v>
      </c>
      <c r="AI63">
        <v>454.00739399999998</v>
      </c>
      <c r="AJ63">
        <v>4.7378590000000003</v>
      </c>
      <c r="AK63">
        <v>406.79580399999998</v>
      </c>
      <c r="AL63">
        <v>454.00739399999998</v>
      </c>
      <c r="AM63" t="s">
        <v>179</v>
      </c>
      <c r="AN63" t="s">
        <v>242</v>
      </c>
      <c r="AO63">
        <v>0</v>
      </c>
      <c r="AP63" t="s">
        <v>181</v>
      </c>
      <c r="AR63">
        <v>0</v>
      </c>
      <c r="AS63">
        <v>0</v>
      </c>
      <c r="AT63" t="s">
        <v>85</v>
      </c>
      <c r="AU63" t="s">
        <v>138</v>
      </c>
      <c r="AV63">
        <v>0</v>
      </c>
      <c r="AW63">
        <v>0</v>
      </c>
      <c r="AX63" t="s">
        <v>60</v>
      </c>
      <c r="BB63">
        <v>0</v>
      </c>
      <c r="BF63">
        <v>0</v>
      </c>
      <c r="BI63">
        <v>2999.999812</v>
      </c>
      <c r="BJ63">
        <v>23</v>
      </c>
      <c r="BK63">
        <v>11.553421</v>
      </c>
      <c r="BL63">
        <v>10.713388999999999</v>
      </c>
      <c r="BM63">
        <v>7.7832939999999997</v>
      </c>
    </row>
    <row r="64" spans="1:65">
      <c r="A64">
        <v>64</v>
      </c>
      <c r="F64">
        <v>0</v>
      </c>
      <c r="G64">
        <v>11.331904</v>
      </c>
      <c r="H64">
        <v>10.869968</v>
      </c>
      <c r="I64">
        <v>18.131046999999999</v>
      </c>
      <c r="J64">
        <v>0</v>
      </c>
      <c r="K64">
        <v>7.0937720000000004</v>
      </c>
      <c r="L64">
        <v>9.2394730000000003</v>
      </c>
      <c r="V64">
        <v>0</v>
      </c>
      <c r="W64">
        <v>0</v>
      </c>
      <c r="X64">
        <v>0</v>
      </c>
      <c r="Y64">
        <v>0</v>
      </c>
      <c r="AA64">
        <v>476815.88724800001</v>
      </c>
      <c r="AB64">
        <v>1065686.6163920001</v>
      </c>
      <c r="AD64">
        <v>559.82811600000002</v>
      </c>
      <c r="AE64">
        <v>579.14221399999997</v>
      </c>
      <c r="AF64">
        <v>590</v>
      </c>
      <c r="AG64" t="s">
        <v>13</v>
      </c>
      <c r="AH64">
        <v>10640</v>
      </c>
      <c r="AI64">
        <v>579.14221399999997</v>
      </c>
      <c r="AJ64">
        <v>4.7151249999999996</v>
      </c>
      <c r="AK64">
        <v>559.82811600000002</v>
      </c>
      <c r="AL64">
        <v>585.21498999999994</v>
      </c>
      <c r="AM64" t="s">
        <v>56</v>
      </c>
      <c r="AN64" t="s">
        <v>245</v>
      </c>
      <c r="AO64">
        <v>0</v>
      </c>
      <c r="AP64" t="s">
        <v>181</v>
      </c>
      <c r="AR64">
        <v>0</v>
      </c>
      <c r="AS64">
        <v>0</v>
      </c>
      <c r="AT64" t="s">
        <v>85</v>
      </c>
      <c r="AV64">
        <v>0</v>
      </c>
      <c r="AW64">
        <v>0</v>
      </c>
      <c r="AX64" t="s">
        <v>60</v>
      </c>
      <c r="BB64">
        <v>0</v>
      </c>
      <c r="BF64">
        <v>0</v>
      </c>
      <c r="BI64">
        <v>2999.9996329999999</v>
      </c>
      <c r="BJ64">
        <v>0</v>
      </c>
      <c r="BK64">
        <v>11.331904</v>
      </c>
      <c r="BL64">
        <v>10.869968</v>
      </c>
      <c r="BM64">
        <v>7.9514430000000003</v>
      </c>
    </row>
    <row r="65" spans="1:65">
      <c r="A65">
        <v>65</v>
      </c>
      <c r="F65">
        <v>0</v>
      </c>
      <c r="G65">
        <v>11.497964</v>
      </c>
      <c r="H65">
        <v>10.967143999999999</v>
      </c>
      <c r="I65">
        <v>18.396742</v>
      </c>
      <c r="J65">
        <v>0</v>
      </c>
      <c r="K65">
        <v>7.1977250000000002</v>
      </c>
      <c r="L65">
        <v>9.3220720000000004</v>
      </c>
      <c r="V65">
        <v>0</v>
      </c>
      <c r="W65">
        <v>0</v>
      </c>
      <c r="X65">
        <v>0</v>
      </c>
      <c r="Y65">
        <v>0</v>
      </c>
      <c r="AA65">
        <v>477857.47158399998</v>
      </c>
      <c r="AB65">
        <v>1064996.0274799999</v>
      </c>
      <c r="AD65">
        <v>291.858946</v>
      </c>
      <c r="AE65">
        <v>337.27500700000002</v>
      </c>
      <c r="AF65">
        <v>419</v>
      </c>
      <c r="AG65" t="s">
        <v>178</v>
      </c>
      <c r="AH65">
        <v>10650</v>
      </c>
      <c r="AI65">
        <v>410.04362200000003</v>
      </c>
      <c r="AJ65">
        <v>6.2248780000000004</v>
      </c>
      <c r="AK65">
        <v>291.858946</v>
      </c>
      <c r="AL65">
        <v>410.04362200000003</v>
      </c>
      <c r="AM65" t="s">
        <v>179</v>
      </c>
      <c r="AN65" t="s">
        <v>246</v>
      </c>
      <c r="AO65">
        <v>0</v>
      </c>
      <c r="AP65" t="s">
        <v>181</v>
      </c>
      <c r="AR65">
        <v>0</v>
      </c>
      <c r="AS65">
        <v>0</v>
      </c>
      <c r="AT65" t="s">
        <v>85</v>
      </c>
      <c r="AU65" t="s">
        <v>138</v>
      </c>
      <c r="AV65">
        <v>0</v>
      </c>
      <c r="AW65">
        <v>0</v>
      </c>
      <c r="AX65" t="s">
        <v>60</v>
      </c>
      <c r="BB65">
        <v>0</v>
      </c>
      <c r="BF65">
        <v>0</v>
      </c>
      <c r="BI65">
        <v>7014.782166</v>
      </c>
      <c r="BJ65">
        <v>0</v>
      </c>
      <c r="BK65">
        <v>11.497964</v>
      </c>
      <c r="BL65">
        <v>10.967143999999999</v>
      </c>
      <c r="BM65">
        <v>7.9969089999999996</v>
      </c>
    </row>
    <row r="66" spans="1:65">
      <c r="A66">
        <v>66</v>
      </c>
      <c r="B66">
        <v>24</v>
      </c>
      <c r="C66">
        <v>24</v>
      </c>
      <c r="F66">
        <v>0</v>
      </c>
      <c r="G66">
        <v>11.497403</v>
      </c>
      <c r="H66">
        <v>11.007263</v>
      </c>
      <c r="I66">
        <v>18.395845000000001</v>
      </c>
      <c r="J66">
        <v>0</v>
      </c>
      <c r="K66">
        <v>7.1973739999999999</v>
      </c>
      <c r="L66">
        <v>9.3561739999999993</v>
      </c>
      <c r="V66">
        <v>0</v>
      </c>
      <c r="W66">
        <v>0</v>
      </c>
      <c r="X66">
        <v>0</v>
      </c>
      <c r="Y66">
        <v>0</v>
      </c>
      <c r="Z66" t="s">
        <v>247</v>
      </c>
      <c r="AA66">
        <v>478471.87659200002</v>
      </c>
      <c r="AB66">
        <v>1064588.70888</v>
      </c>
      <c r="AD66">
        <v>409.355322</v>
      </c>
      <c r="AE66">
        <v>420.15488699999997</v>
      </c>
      <c r="AF66">
        <v>430</v>
      </c>
      <c r="AG66" t="s">
        <v>13</v>
      </c>
      <c r="AH66">
        <v>10660</v>
      </c>
      <c r="AI66">
        <v>420.15488699999997</v>
      </c>
      <c r="AJ66">
        <v>3.7248269999999999</v>
      </c>
      <c r="AK66">
        <v>409.355322</v>
      </c>
      <c r="AL66">
        <v>477.97261600000002</v>
      </c>
      <c r="AM66" t="s">
        <v>56</v>
      </c>
      <c r="AN66" t="s">
        <v>68</v>
      </c>
      <c r="AO66">
        <v>0</v>
      </c>
      <c r="AP66" t="s">
        <v>58</v>
      </c>
      <c r="AR66">
        <v>0</v>
      </c>
      <c r="AS66">
        <v>0</v>
      </c>
      <c r="AT66" t="s">
        <v>85</v>
      </c>
      <c r="AV66">
        <v>0</v>
      </c>
      <c r="AW66">
        <v>0</v>
      </c>
      <c r="AX66" t="s">
        <v>60</v>
      </c>
      <c r="BB66">
        <v>0</v>
      </c>
      <c r="BF66">
        <v>0</v>
      </c>
      <c r="BI66">
        <v>7341.5369499999997</v>
      </c>
      <c r="BJ66">
        <v>24</v>
      </c>
      <c r="BK66">
        <v>11.497403</v>
      </c>
      <c r="BL66">
        <v>11.007263</v>
      </c>
      <c r="BM66">
        <v>8.0167330000000003</v>
      </c>
    </row>
    <row r="67" spans="1:65">
      <c r="A67">
        <v>67</v>
      </c>
      <c r="F67">
        <v>0</v>
      </c>
      <c r="G67">
        <v>11.501695</v>
      </c>
      <c r="H67">
        <v>10.836983999999999</v>
      </c>
      <c r="I67">
        <v>18.402712999999999</v>
      </c>
      <c r="J67">
        <v>0</v>
      </c>
      <c r="K67">
        <v>7.2000609999999998</v>
      </c>
      <c r="L67">
        <v>9.2114360000000008</v>
      </c>
      <c r="V67">
        <v>0</v>
      </c>
      <c r="W67">
        <v>0</v>
      </c>
      <c r="X67">
        <v>0</v>
      </c>
      <c r="Y67">
        <v>0</v>
      </c>
      <c r="AA67">
        <v>479148.83152800001</v>
      </c>
      <c r="AB67">
        <v>1064004.2473200001</v>
      </c>
      <c r="AD67">
        <v>299.34923700000002</v>
      </c>
      <c r="AE67">
        <v>389.60824500000001</v>
      </c>
      <c r="AF67">
        <v>470</v>
      </c>
      <c r="AG67" t="s">
        <v>178</v>
      </c>
      <c r="AH67">
        <v>10670</v>
      </c>
      <c r="AI67">
        <v>410.87495899999999</v>
      </c>
      <c r="AJ67">
        <v>5.9121990000000002</v>
      </c>
      <c r="AK67">
        <v>299.34923700000002</v>
      </c>
      <c r="AL67">
        <v>410.87495899999999</v>
      </c>
      <c r="AM67" t="s">
        <v>179</v>
      </c>
      <c r="AN67" t="s">
        <v>68</v>
      </c>
      <c r="AO67">
        <v>0</v>
      </c>
      <c r="AP67" t="s">
        <v>58</v>
      </c>
      <c r="AR67">
        <v>0</v>
      </c>
      <c r="AS67">
        <v>0</v>
      </c>
      <c r="AT67" t="s">
        <v>85</v>
      </c>
      <c r="AU67" t="s">
        <v>138</v>
      </c>
      <c r="AV67">
        <v>0</v>
      </c>
      <c r="AW67">
        <v>0</v>
      </c>
      <c r="AX67" t="s">
        <v>60</v>
      </c>
      <c r="BB67">
        <v>0</v>
      </c>
      <c r="BF67">
        <v>0</v>
      </c>
      <c r="BI67">
        <v>11131.445881</v>
      </c>
      <c r="BJ67">
        <v>0</v>
      </c>
      <c r="BK67">
        <v>11.501695</v>
      </c>
      <c r="BL67">
        <v>10.836983999999999</v>
      </c>
      <c r="BM67">
        <v>8.0161370000000005</v>
      </c>
    </row>
    <row r="68" spans="1:65">
      <c r="A68">
        <v>68</v>
      </c>
      <c r="F68">
        <v>0</v>
      </c>
      <c r="G68">
        <v>11.524317</v>
      </c>
      <c r="H68">
        <v>11.065683</v>
      </c>
      <c r="I68">
        <v>18.438907</v>
      </c>
      <c r="J68">
        <v>0</v>
      </c>
      <c r="K68">
        <v>7.2142220000000004</v>
      </c>
      <c r="L68">
        <v>9.4058299999999999</v>
      </c>
      <c r="V68">
        <v>0</v>
      </c>
      <c r="W68">
        <v>0</v>
      </c>
      <c r="X68">
        <v>0</v>
      </c>
      <c r="Y68">
        <v>0</v>
      </c>
      <c r="AA68">
        <v>479862.40930399997</v>
      </c>
      <c r="AB68">
        <v>1063307.007552</v>
      </c>
      <c r="AD68">
        <v>222.85743600000001</v>
      </c>
      <c r="AE68">
        <v>309.82501600000001</v>
      </c>
      <c r="AF68">
        <v>352</v>
      </c>
      <c r="AG68" t="s">
        <v>178</v>
      </c>
      <c r="AH68">
        <v>10680</v>
      </c>
      <c r="AI68">
        <v>323.46491800000001</v>
      </c>
      <c r="AJ68">
        <v>5.8033770000000002</v>
      </c>
      <c r="AK68">
        <v>222.85743600000001</v>
      </c>
      <c r="AL68">
        <v>323.46491800000001</v>
      </c>
      <c r="AM68" t="s">
        <v>179</v>
      </c>
      <c r="AN68" t="s">
        <v>70</v>
      </c>
      <c r="AO68">
        <v>0</v>
      </c>
      <c r="AP68" t="s">
        <v>58</v>
      </c>
      <c r="AR68">
        <v>0</v>
      </c>
      <c r="AS68">
        <v>0</v>
      </c>
      <c r="AT68" t="s">
        <v>85</v>
      </c>
      <c r="AU68" t="s">
        <v>138</v>
      </c>
      <c r="AV68">
        <v>0</v>
      </c>
      <c r="AW68">
        <v>0</v>
      </c>
      <c r="AX68" t="s">
        <v>60</v>
      </c>
      <c r="BB68">
        <v>0</v>
      </c>
      <c r="BF68">
        <v>0</v>
      </c>
      <c r="BI68">
        <v>4279.3190780000004</v>
      </c>
      <c r="BJ68">
        <v>0</v>
      </c>
      <c r="BK68">
        <v>11.524317</v>
      </c>
      <c r="BL68">
        <v>11.065683</v>
      </c>
      <c r="BM68">
        <v>8.0100490000000004</v>
      </c>
    </row>
    <row r="69" spans="1:65">
      <c r="A69">
        <v>69</v>
      </c>
      <c r="B69">
        <v>25</v>
      </c>
      <c r="C69">
        <v>25</v>
      </c>
      <c r="F69">
        <v>0</v>
      </c>
      <c r="G69">
        <v>11.668155</v>
      </c>
      <c r="H69">
        <v>10.872719999999999</v>
      </c>
      <c r="I69">
        <v>18.669049000000001</v>
      </c>
      <c r="J69">
        <v>0</v>
      </c>
      <c r="K69">
        <v>7.304265</v>
      </c>
      <c r="L69">
        <v>9.2418119999999995</v>
      </c>
      <c r="V69">
        <v>0</v>
      </c>
      <c r="W69">
        <v>0</v>
      </c>
      <c r="X69">
        <v>0</v>
      </c>
      <c r="Y69">
        <v>0</v>
      </c>
      <c r="Z69" t="s">
        <v>248</v>
      </c>
      <c r="AA69">
        <v>480425.23696800001</v>
      </c>
      <c r="AB69">
        <v>1062615.6399679999</v>
      </c>
      <c r="AD69">
        <v>100.433081</v>
      </c>
      <c r="AE69">
        <v>139.93773999999999</v>
      </c>
      <c r="AF69">
        <v>253</v>
      </c>
      <c r="AG69" t="s">
        <v>178</v>
      </c>
      <c r="AH69">
        <v>10690</v>
      </c>
      <c r="AI69">
        <v>253</v>
      </c>
      <c r="AJ69">
        <v>6.182582</v>
      </c>
      <c r="AK69">
        <v>100.433081</v>
      </c>
      <c r="AL69">
        <v>253</v>
      </c>
      <c r="AM69" t="s">
        <v>179</v>
      </c>
      <c r="AN69" t="s">
        <v>249</v>
      </c>
      <c r="AO69">
        <v>0</v>
      </c>
      <c r="AP69" t="s">
        <v>58</v>
      </c>
      <c r="AR69">
        <v>0</v>
      </c>
      <c r="AS69">
        <v>0</v>
      </c>
      <c r="AT69" t="s">
        <v>85</v>
      </c>
      <c r="AU69" t="s">
        <v>138</v>
      </c>
      <c r="AV69">
        <v>0</v>
      </c>
      <c r="AW69">
        <v>0</v>
      </c>
      <c r="AX69" t="s">
        <v>60</v>
      </c>
      <c r="BB69">
        <v>0</v>
      </c>
      <c r="BF69">
        <v>0</v>
      </c>
      <c r="BI69">
        <v>11370.033254</v>
      </c>
      <c r="BJ69">
        <v>25</v>
      </c>
      <c r="BK69">
        <v>11.668155</v>
      </c>
      <c r="BL69">
        <v>10.872719999999999</v>
      </c>
      <c r="BM69">
        <v>7.9890270000000001</v>
      </c>
    </row>
    <row r="70" spans="1:65">
      <c r="A70">
        <v>70</v>
      </c>
      <c r="B70">
        <v>26</v>
      </c>
      <c r="C70">
        <v>26</v>
      </c>
      <c r="F70">
        <v>0</v>
      </c>
      <c r="G70">
        <v>12.088006</v>
      </c>
      <c r="H70">
        <v>11.008823</v>
      </c>
      <c r="I70">
        <v>19.340809</v>
      </c>
      <c r="J70">
        <v>0</v>
      </c>
      <c r="K70">
        <v>7.5670909999999996</v>
      </c>
      <c r="L70">
        <v>9.3574999999999999</v>
      </c>
      <c r="V70">
        <v>0</v>
      </c>
      <c r="W70">
        <v>0</v>
      </c>
      <c r="X70">
        <v>0</v>
      </c>
      <c r="Y70">
        <v>0</v>
      </c>
      <c r="Z70" t="s">
        <v>250</v>
      </c>
      <c r="AA70">
        <v>481218.03461600002</v>
      </c>
      <c r="AB70">
        <v>1061286.264824</v>
      </c>
      <c r="AD70">
        <v>155.72966299999999</v>
      </c>
      <c r="AE70">
        <v>339.036675</v>
      </c>
      <c r="AF70">
        <v>378</v>
      </c>
      <c r="AG70" t="s">
        <v>178</v>
      </c>
      <c r="AH70">
        <v>10700</v>
      </c>
      <c r="AI70">
        <v>357.59660100000002</v>
      </c>
      <c r="AJ70">
        <v>7.7837040000000002</v>
      </c>
      <c r="AK70">
        <v>155.72966299999999</v>
      </c>
      <c r="AL70">
        <v>357.59660100000002</v>
      </c>
      <c r="AM70" t="s">
        <v>179</v>
      </c>
      <c r="AN70" t="s">
        <v>251</v>
      </c>
      <c r="AO70">
        <v>0</v>
      </c>
      <c r="AP70" t="s">
        <v>181</v>
      </c>
      <c r="AR70">
        <v>0</v>
      </c>
      <c r="AS70">
        <v>0</v>
      </c>
      <c r="AT70" t="s">
        <v>85</v>
      </c>
      <c r="AU70" t="s">
        <v>138</v>
      </c>
      <c r="AV70">
        <v>0</v>
      </c>
      <c r="AW70">
        <v>0</v>
      </c>
      <c r="AX70" t="s">
        <v>60</v>
      </c>
      <c r="BB70">
        <v>0</v>
      </c>
      <c r="BF70">
        <v>0</v>
      </c>
      <c r="BI70">
        <v>5785.9189990000004</v>
      </c>
      <c r="BJ70">
        <v>26</v>
      </c>
      <c r="BK70">
        <v>12.088006</v>
      </c>
      <c r="BL70">
        <v>11.008823</v>
      </c>
      <c r="BM70">
        <v>7.9444249999999998</v>
      </c>
    </row>
    <row r="71" spans="1:65">
      <c r="A71">
        <v>71</v>
      </c>
      <c r="F71">
        <v>0</v>
      </c>
      <c r="G71">
        <v>12.267158</v>
      </c>
      <c r="H71">
        <v>11.043443</v>
      </c>
      <c r="I71">
        <v>19.627452999999999</v>
      </c>
      <c r="J71">
        <v>0</v>
      </c>
      <c r="K71">
        <v>7.6792410000000002</v>
      </c>
      <c r="L71">
        <v>9.386927</v>
      </c>
      <c r="V71">
        <v>0</v>
      </c>
      <c r="W71">
        <v>0</v>
      </c>
      <c r="X71">
        <v>0</v>
      </c>
      <c r="Y71">
        <v>0</v>
      </c>
      <c r="AA71">
        <v>481575.11575200001</v>
      </c>
      <c r="AB71">
        <v>1060470.3425199999</v>
      </c>
      <c r="AD71">
        <v>131.88854799999999</v>
      </c>
      <c r="AE71">
        <v>479.02939800000001</v>
      </c>
      <c r="AF71">
        <v>527</v>
      </c>
      <c r="AG71" t="s">
        <v>178</v>
      </c>
      <c r="AH71">
        <v>10710</v>
      </c>
      <c r="AI71">
        <v>217.344041</v>
      </c>
      <c r="AJ71">
        <v>5.3768589999999996</v>
      </c>
      <c r="AK71">
        <v>131.88854799999999</v>
      </c>
      <c r="AL71">
        <v>217.344041</v>
      </c>
      <c r="AM71" t="s">
        <v>179</v>
      </c>
      <c r="AN71" t="s">
        <v>124</v>
      </c>
      <c r="AO71">
        <v>0</v>
      </c>
      <c r="AP71" t="s">
        <v>181</v>
      </c>
      <c r="AR71">
        <v>0</v>
      </c>
      <c r="AS71">
        <v>0</v>
      </c>
      <c r="AT71" t="s">
        <v>85</v>
      </c>
      <c r="AU71" t="s">
        <v>138</v>
      </c>
      <c r="AV71">
        <v>0</v>
      </c>
      <c r="AW71">
        <v>0</v>
      </c>
      <c r="AX71" t="s">
        <v>60</v>
      </c>
      <c r="BB71">
        <v>0</v>
      </c>
      <c r="BF71">
        <v>0</v>
      </c>
      <c r="BI71">
        <v>2202.5705029999999</v>
      </c>
      <c r="BJ71">
        <v>0</v>
      </c>
      <c r="BK71">
        <v>12.267158</v>
      </c>
      <c r="BL71">
        <v>11.043443</v>
      </c>
      <c r="BM71">
        <v>7.9228589999999999</v>
      </c>
    </row>
    <row r="72" spans="1:65">
      <c r="A72">
        <v>72</v>
      </c>
      <c r="B72">
        <v>27</v>
      </c>
      <c r="C72">
        <v>27</v>
      </c>
      <c r="F72">
        <v>0</v>
      </c>
      <c r="G72">
        <v>12.313874</v>
      </c>
      <c r="H72">
        <v>11.052319000000001</v>
      </c>
      <c r="I72">
        <v>19.702199</v>
      </c>
      <c r="J72">
        <v>0</v>
      </c>
      <c r="K72">
        <v>7.7084849999999996</v>
      </c>
      <c r="L72">
        <v>9.3944709999999993</v>
      </c>
      <c r="V72">
        <v>0</v>
      </c>
      <c r="W72">
        <v>0</v>
      </c>
      <c r="X72">
        <v>0</v>
      </c>
      <c r="Y72">
        <v>0</v>
      </c>
      <c r="Z72" t="s">
        <v>252</v>
      </c>
      <c r="AA72">
        <v>481932.20574399998</v>
      </c>
      <c r="AB72">
        <v>1059484.8724239999</v>
      </c>
      <c r="AD72">
        <v>104.506201</v>
      </c>
      <c r="AE72">
        <v>299.99567000000002</v>
      </c>
      <c r="AF72">
        <v>318</v>
      </c>
      <c r="AG72" t="s">
        <v>178</v>
      </c>
      <c r="AH72">
        <v>10720</v>
      </c>
      <c r="AI72">
        <v>318</v>
      </c>
      <c r="AJ72">
        <v>4.4239709999999999</v>
      </c>
      <c r="AK72">
        <v>104.506201</v>
      </c>
      <c r="AL72">
        <v>318</v>
      </c>
      <c r="AM72" t="s">
        <v>179</v>
      </c>
      <c r="AN72" t="s">
        <v>116</v>
      </c>
      <c r="AO72">
        <v>0</v>
      </c>
      <c r="AP72" t="s">
        <v>181</v>
      </c>
      <c r="AR72">
        <v>0</v>
      </c>
      <c r="AS72">
        <v>0</v>
      </c>
      <c r="AT72" t="s">
        <v>85</v>
      </c>
      <c r="AU72" t="s">
        <v>138</v>
      </c>
      <c r="AV72">
        <v>0</v>
      </c>
      <c r="AW72">
        <v>0</v>
      </c>
      <c r="AX72" t="s">
        <v>60</v>
      </c>
      <c r="BB72">
        <v>0</v>
      </c>
      <c r="BF72">
        <v>0</v>
      </c>
      <c r="BI72">
        <v>2413.778648</v>
      </c>
      <c r="BJ72">
        <v>27</v>
      </c>
      <c r="BK72">
        <v>12.313874</v>
      </c>
      <c r="BL72">
        <v>11.052319000000001</v>
      </c>
      <c r="BM72">
        <v>7.9103940000000001</v>
      </c>
    </row>
    <row r="73" spans="1:65">
      <c r="A73">
        <v>73</v>
      </c>
      <c r="F73">
        <v>0</v>
      </c>
      <c r="G73">
        <v>12.665682</v>
      </c>
      <c r="H73">
        <v>10.973046999999999</v>
      </c>
      <c r="I73">
        <v>20.265091000000002</v>
      </c>
      <c r="J73">
        <v>0</v>
      </c>
      <c r="K73">
        <v>7.9287169999999998</v>
      </c>
      <c r="L73">
        <v>9.3270900000000001</v>
      </c>
      <c r="V73">
        <v>0</v>
      </c>
      <c r="W73">
        <v>0</v>
      </c>
      <c r="X73">
        <v>0</v>
      </c>
      <c r="Y73">
        <v>0</v>
      </c>
      <c r="AA73">
        <v>482059.78429600003</v>
      </c>
      <c r="AB73">
        <v>1058648.9004639999</v>
      </c>
      <c r="AD73">
        <v>11.142244</v>
      </c>
      <c r="AE73">
        <v>149.405608</v>
      </c>
      <c r="AF73">
        <v>300</v>
      </c>
      <c r="AG73" t="s">
        <v>13</v>
      </c>
      <c r="AH73">
        <v>10730</v>
      </c>
      <c r="AI73">
        <v>149.405608</v>
      </c>
      <c r="AJ73">
        <v>9.1224349999999994</v>
      </c>
      <c r="AK73">
        <v>11.142244</v>
      </c>
      <c r="AL73">
        <v>211.15303599999999</v>
      </c>
      <c r="AM73" t="s">
        <v>56</v>
      </c>
      <c r="AN73" t="s">
        <v>76</v>
      </c>
      <c r="AO73">
        <v>0</v>
      </c>
      <c r="AP73" t="s">
        <v>58</v>
      </c>
      <c r="AQ73" t="s">
        <v>77</v>
      </c>
      <c r="AR73">
        <v>-866.82226500000002</v>
      </c>
      <c r="AS73">
        <v>19.968715</v>
      </c>
      <c r="AT73" t="s">
        <v>85</v>
      </c>
      <c r="AU73" t="s">
        <v>138</v>
      </c>
      <c r="AV73">
        <v>21.366866999999999</v>
      </c>
      <c r="AW73">
        <v>0</v>
      </c>
      <c r="AX73" t="s">
        <v>60</v>
      </c>
      <c r="AY73" t="s">
        <v>78</v>
      </c>
      <c r="BB73">
        <v>0</v>
      </c>
      <c r="BF73">
        <v>0</v>
      </c>
      <c r="BI73">
        <v>2724.3647940000001</v>
      </c>
      <c r="BJ73">
        <v>0</v>
      </c>
      <c r="BK73">
        <v>12.665682</v>
      </c>
      <c r="BL73">
        <v>10.973046999999999</v>
      </c>
      <c r="BM73">
        <v>7.8696419999999998</v>
      </c>
    </row>
    <row r="74" spans="1:65">
      <c r="A74">
        <v>74</v>
      </c>
      <c r="F74">
        <v>0</v>
      </c>
      <c r="G74">
        <v>12.595338999999999</v>
      </c>
      <c r="H74">
        <v>10.051257</v>
      </c>
      <c r="I74">
        <v>20.152543000000001</v>
      </c>
      <c r="J74">
        <v>0</v>
      </c>
      <c r="K74">
        <v>7.8846819999999997</v>
      </c>
      <c r="L74">
        <v>8.5435680000000005</v>
      </c>
      <c r="V74">
        <v>0</v>
      </c>
      <c r="W74">
        <v>0</v>
      </c>
      <c r="X74">
        <v>0</v>
      </c>
      <c r="Y74">
        <v>0</v>
      </c>
      <c r="AA74">
        <v>482626.74115199997</v>
      </c>
      <c r="AB74">
        <v>1057826.691384</v>
      </c>
      <c r="AD74">
        <v>10.417403999999999</v>
      </c>
      <c r="AE74">
        <v>176.22027700000001</v>
      </c>
      <c r="AF74">
        <v>299</v>
      </c>
      <c r="AG74" t="s">
        <v>13</v>
      </c>
      <c r="AH74">
        <v>10740</v>
      </c>
      <c r="AI74">
        <v>176.22027700000001</v>
      </c>
      <c r="AJ74">
        <v>9.9063960000000009</v>
      </c>
      <c r="AK74">
        <v>10.417403999999999</v>
      </c>
      <c r="AL74">
        <v>226.57285100000001</v>
      </c>
      <c r="AM74" t="s">
        <v>56</v>
      </c>
      <c r="AN74" t="s">
        <v>76</v>
      </c>
      <c r="AO74">
        <v>0</v>
      </c>
      <c r="AP74" t="s">
        <v>181</v>
      </c>
      <c r="AQ74" t="s">
        <v>77</v>
      </c>
      <c r="AR74">
        <v>-936.56652799999995</v>
      </c>
      <c r="AS74">
        <v>19.990358000000001</v>
      </c>
      <c r="AT74" t="s">
        <v>85</v>
      </c>
      <c r="AU74" t="s">
        <v>138</v>
      </c>
      <c r="AV74">
        <v>20.770371999999998</v>
      </c>
      <c r="AW74">
        <v>0</v>
      </c>
      <c r="AX74" t="s">
        <v>60</v>
      </c>
      <c r="AY74" t="s">
        <v>78</v>
      </c>
      <c r="BB74">
        <v>0</v>
      </c>
      <c r="BF74">
        <v>0</v>
      </c>
      <c r="BI74">
        <v>1743.396082</v>
      </c>
      <c r="BJ74">
        <v>0</v>
      </c>
      <c r="BK74">
        <v>12.595338999999999</v>
      </c>
      <c r="BL74">
        <v>10.051257</v>
      </c>
      <c r="BM74">
        <v>7.8526860000000003</v>
      </c>
    </row>
    <row r="75" spans="1:65">
      <c r="A75">
        <v>75</v>
      </c>
      <c r="B75">
        <v>28</v>
      </c>
      <c r="C75">
        <v>28</v>
      </c>
      <c r="F75">
        <v>0</v>
      </c>
      <c r="G75">
        <v>12.373543</v>
      </c>
      <c r="H75">
        <v>10.338388999999999</v>
      </c>
      <c r="I75">
        <v>19.797668000000002</v>
      </c>
      <c r="J75">
        <v>0</v>
      </c>
      <c r="K75">
        <v>7.7458369999999999</v>
      </c>
      <c r="L75">
        <v>8.7876309999999993</v>
      </c>
      <c r="V75">
        <v>0</v>
      </c>
      <c r="W75">
        <v>0</v>
      </c>
      <c r="X75">
        <v>0</v>
      </c>
      <c r="Y75">
        <v>0</v>
      </c>
      <c r="Z75" t="s">
        <v>253</v>
      </c>
      <c r="AA75">
        <v>483335.63640000002</v>
      </c>
      <c r="AB75">
        <v>1057228.4000319999</v>
      </c>
      <c r="AD75">
        <v>0</v>
      </c>
      <c r="AE75">
        <v>0</v>
      </c>
      <c r="AF75">
        <v>0</v>
      </c>
      <c r="AG75" t="s">
        <v>13</v>
      </c>
      <c r="AH75">
        <v>10750</v>
      </c>
      <c r="AI75">
        <v>0</v>
      </c>
      <c r="AJ75">
        <v>0</v>
      </c>
      <c r="AK75">
        <v>0</v>
      </c>
      <c r="AL75">
        <v>0</v>
      </c>
      <c r="AM75" t="s">
        <v>56</v>
      </c>
      <c r="AN75" t="s">
        <v>254</v>
      </c>
      <c r="AO75">
        <v>0</v>
      </c>
      <c r="AP75" t="s">
        <v>181</v>
      </c>
      <c r="AR75">
        <v>0</v>
      </c>
      <c r="AS75">
        <v>0</v>
      </c>
      <c r="AT75" t="s">
        <v>85</v>
      </c>
      <c r="AV75">
        <v>0</v>
      </c>
      <c r="AW75">
        <v>0</v>
      </c>
      <c r="AX75" t="s">
        <v>60</v>
      </c>
      <c r="BB75">
        <v>0</v>
      </c>
      <c r="BF75">
        <v>0</v>
      </c>
      <c r="BI75">
        <v>6067.3306460000003</v>
      </c>
      <c r="BJ75">
        <v>28</v>
      </c>
      <c r="BK75">
        <v>12.373543</v>
      </c>
      <c r="BL75">
        <v>10.338388999999999</v>
      </c>
      <c r="BM75">
        <v>7.8600919999999999</v>
      </c>
    </row>
    <row r="76" spans="1:65">
      <c r="A76">
        <v>76</v>
      </c>
      <c r="F76">
        <v>0</v>
      </c>
      <c r="G76">
        <v>12.086473</v>
      </c>
      <c r="H76">
        <v>10.094412</v>
      </c>
      <c r="I76">
        <v>19.338356999999998</v>
      </c>
      <c r="J76">
        <v>0</v>
      </c>
      <c r="K76">
        <v>7.5661319999999996</v>
      </c>
      <c r="L76">
        <v>8.5802499999999995</v>
      </c>
      <c r="V76">
        <v>0</v>
      </c>
      <c r="W76">
        <v>0</v>
      </c>
      <c r="X76">
        <v>0</v>
      </c>
      <c r="Y76">
        <v>0</v>
      </c>
      <c r="AA76">
        <v>484027.77937599999</v>
      </c>
      <c r="AB76">
        <v>1056456.113536</v>
      </c>
      <c r="AD76">
        <v>0</v>
      </c>
      <c r="AE76">
        <v>0</v>
      </c>
      <c r="AF76">
        <v>0</v>
      </c>
      <c r="AG76" t="s">
        <v>13</v>
      </c>
      <c r="AH76">
        <v>10760</v>
      </c>
      <c r="AI76">
        <v>0</v>
      </c>
      <c r="AJ76">
        <v>0</v>
      </c>
      <c r="AK76">
        <v>0</v>
      </c>
      <c r="AL76">
        <v>0</v>
      </c>
      <c r="AM76" t="s">
        <v>56</v>
      </c>
      <c r="AN76" t="s">
        <v>114</v>
      </c>
      <c r="AO76">
        <v>0</v>
      </c>
      <c r="AP76" t="s">
        <v>58</v>
      </c>
      <c r="AR76">
        <v>0</v>
      </c>
      <c r="AS76">
        <v>0</v>
      </c>
      <c r="AT76" t="s">
        <v>85</v>
      </c>
      <c r="AV76">
        <v>0</v>
      </c>
      <c r="AW76">
        <v>0</v>
      </c>
      <c r="AX76" t="s">
        <v>60</v>
      </c>
      <c r="BB76">
        <v>0</v>
      </c>
      <c r="BF76">
        <v>0</v>
      </c>
      <c r="BI76">
        <v>1923.778853</v>
      </c>
      <c r="BJ76">
        <v>0</v>
      </c>
      <c r="BK76">
        <v>12.086473</v>
      </c>
      <c r="BL76">
        <v>10.094412</v>
      </c>
      <c r="BM76">
        <v>7.8637350000000001</v>
      </c>
    </row>
    <row r="77" spans="1:65">
      <c r="A77">
        <v>77</v>
      </c>
      <c r="F77">
        <v>0</v>
      </c>
      <c r="G77">
        <v>11.786535000000001</v>
      </c>
      <c r="H77">
        <v>9.9481009999999994</v>
      </c>
      <c r="I77">
        <v>18.858457000000001</v>
      </c>
      <c r="J77">
        <v>0</v>
      </c>
      <c r="K77">
        <v>7.3783709999999996</v>
      </c>
      <c r="L77">
        <v>8.4558859999999996</v>
      </c>
      <c r="V77">
        <v>0</v>
      </c>
      <c r="W77">
        <v>0</v>
      </c>
      <c r="X77">
        <v>0</v>
      </c>
      <c r="Y77">
        <v>0</v>
      </c>
      <c r="AA77">
        <v>484557.96710399998</v>
      </c>
      <c r="AB77">
        <v>1055771.4525679999</v>
      </c>
      <c r="AD77">
        <v>0</v>
      </c>
      <c r="AE77">
        <v>0</v>
      </c>
      <c r="AF77">
        <v>0</v>
      </c>
      <c r="AG77" t="s">
        <v>13</v>
      </c>
      <c r="AH77">
        <v>10770</v>
      </c>
      <c r="AI77">
        <v>0</v>
      </c>
      <c r="AJ77">
        <v>0</v>
      </c>
      <c r="AK77">
        <v>0</v>
      </c>
      <c r="AL77">
        <v>0</v>
      </c>
      <c r="AM77" t="s">
        <v>56</v>
      </c>
      <c r="AN77" t="s">
        <v>87</v>
      </c>
      <c r="AO77">
        <v>0</v>
      </c>
      <c r="AP77" t="s">
        <v>58</v>
      </c>
      <c r="AR77">
        <v>0</v>
      </c>
      <c r="AS77">
        <v>0</v>
      </c>
      <c r="AT77" t="s">
        <v>85</v>
      </c>
      <c r="AV77">
        <v>0</v>
      </c>
      <c r="AW77">
        <v>0</v>
      </c>
      <c r="AX77" t="s">
        <v>60</v>
      </c>
      <c r="BB77">
        <v>0</v>
      </c>
      <c r="BF77">
        <v>0</v>
      </c>
      <c r="BI77">
        <v>3000.000129</v>
      </c>
      <c r="BJ77">
        <v>0</v>
      </c>
      <c r="BK77">
        <v>11.786535000000001</v>
      </c>
      <c r="BL77">
        <v>9.9481009999999994</v>
      </c>
      <c r="BM77">
        <v>7.8807080000000003</v>
      </c>
    </row>
    <row r="78" spans="1:65">
      <c r="A78">
        <v>78</v>
      </c>
      <c r="B78">
        <v>29</v>
      </c>
      <c r="C78">
        <v>29</v>
      </c>
      <c r="F78">
        <v>0</v>
      </c>
      <c r="G78">
        <v>11.65742</v>
      </c>
      <c r="H78">
        <v>10.00962</v>
      </c>
      <c r="I78">
        <v>18.651872999999998</v>
      </c>
      <c r="J78">
        <v>0</v>
      </c>
      <c r="K78">
        <v>7.2975450000000004</v>
      </c>
      <c r="L78">
        <v>8.5081769999999999</v>
      </c>
      <c r="V78">
        <v>0</v>
      </c>
      <c r="W78">
        <v>0</v>
      </c>
      <c r="X78">
        <v>0</v>
      </c>
      <c r="Y78">
        <v>0</v>
      </c>
      <c r="Z78" t="s">
        <v>255</v>
      </c>
      <c r="AA78">
        <v>485271.63344000001</v>
      </c>
      <c r="AB78">
        <v>1054767.491472</v>
      </c>
      <c r="AD78">
        <v>80.614044000000007</v>
      </c>
      <c r="AE78">
        <v>209.34773999999999</v>
      </c>
      <c r="AF78">
        <v>260</v>
      </c>
      <c r="AG78" t="s">
        <v>178</v>
      </c>
      <c r="AH78">
        <v>10780</v>
      </c>
      <c r="AI78">
        <v>260</v>
      </c>
      <c r="AJ78">
        <v>7.2686549999999999</v>
      </c>
      <c r="AK78">
        <v>80.614044000000007</v>
      </c>
      <c r="AL78">
        <v>260</v>
      </c>
      <c r="AM78" t="s">
        <v>179</v>
      </c>
      <c r="AN78" t="s">
        <v>256</v>
      </c>
      <c r="AO78">
        <v>0</v>
      </c>
      <c r="AP78" t="s">
        <v>58</v>
      </c>
      <c r="AR78">
        <v>0</v>
      </c>
      <c r="AS78">
        <v>0</v>
      </c>
      <c r="AT78" t="s">
        <v>85</v>
      </c>
      <c r="AU78" t="s">
        <v>138</v>
      </c>
      <c r="AV78">
        <v>0</v>
      </c>
      <c r="AW78">
        <v>0</v>
      </c>
      <c r="AX78" t="s">
        <v>60</v>
      </c>
      <c r="BB78">
        <v>0</v>
      </c>
      <c r="BF78">
        <v>0</v>
      </c>
      <c r="BI78">
        <v>6329.1690710000003</v>
      </c>
      <c r="BJ78">
        <v>29</v>
      </c>
      <c r="BK78">
        <v>11.65742</v>
      </c>
      <c r="BL78">
        <v>10.00962</v>
      </c>
      <c r="BM78">
        <v>7.8693970000000002</v>
      </c>
    </row>
    <row r="79" spans="1:65">
      <c r="A79">
        <v>79</v>
      </c>
      <c r="F79">
        <v>0</v>
      </c>
      <c r="G79">
        <v>11.523177</v>
      </c>
      <c r="H79">
        <v>9.9562980000000003</v>
      </c>
      <c r="I79">
        <v>18.437083000000001</v>
      </c>
      <c r="J79">
        <v>0</v>
      </c>
      <c r="K79">
        <v>7.213508</v>
      </c>
      <c r="L79">
        <v>8.4628530000000008</v>
      </c>
      <c r="V79">
        <v>0</v>
      </c>
      <c r="W79">
        <v>0</v>
      </c>
      <c r="X79">
        <v>0</v>
      </c>
      <c r="Y79">
        <v>0</v>
      </c>
      <c r="AA79">
        <v>485590.49929599999</v>
      </c>
      <c r="AB79">
        <v>1054153.5876480001</v>
      </c>
      <c r="AD79">
        <v>69.989838000000006</v>
      </c>
      <c r="AE79">
        <v>209.639094</v>
      </c>
      <c r="AF79">
        <v>250</v>
      </c>
      <c r="AG79" t="s">
        <v>178</v>
      </c>
      <c r="AH79">
        <v>10790</v>
      </c>
      <c r="AI79">
        <v>250</v>
      </c>
      <c r="AJ79">
        <v>5.7976489999999998</v>
      </c>
      <c r="AK79">
        <v>69.989838000000006</v>
      </c>
      <c r="AL79">
        <v>250</v>
      </c>
      <c r="AM79" t="s">
        <v>179</v>
      </c>
      <c r="AN79" t="s">
        <v>257</v>
      </c>
      <c r="AO79">
        <v>0</v>
      </c>
      <c r="AP79" t="s">
        <v>58</v>
      </c>
      <c r="AR79">
        <v>0</v>
      </c>
      <c r="AS79">
        <v>0</v>
      </c>
      <c r="AT79" t="s">
        <v>85</v>
      </c>
      <c r="AU79" t="s">
        <v>138</v>
      </c>
      <c r="AV79">
        <v>0</v>
      </c>
      <c r="AW79">
        <v>0</v>
      </c>
      <c r="AX79" t="s">
        <v>60</v>
      </c>
      <c r="BB79">
        <v>0</v>
      </c>
      <c r="BF79">
        <v>0</v>
      </c>
      <c r="BI79">
        <v>1347.6808349999999</v>
      </c>
      <c r="BJ79">
        <v>0</v>
      </c>
      <c r="BK79">
        <v>11.523177</v>
      </c>
      <c r="BL79">
        <v>9.9562980000000003</v>
      </c>
      <c r="BM79">
        <v>7.8659939999999997</v>
      </c>
    </row>
    <row r="80" spans="1:65">
      <c r="A80">
        <v>80</v>
      </c>
      <c r="F80">
        <v>0</v>
      </c>
      <c r="G80">
        <v>11.521380000000001</v>
      </c>
      <c r="H80">
        <v>9.9601109999999995</v>
      </c>
      <c r="I80">
        <v>18.434208999999999</v>
      </c>
      <c r="J80">
        <v>0</v>
      </c>
      <c r="K80">
        <v>7.2123840000000001</v>
      </c>
      <c r="L80">
        <v>8.466094</v>
      </c>
      <c r="V80">
        <v>0</v>
      </c>
      <c r="W80">
        <v>0</v>
      </c>
      <c r="X80">
        <v>0</v>
      </c>
      <c r="Y80">
        <v>0</v>
      </c>
      <c r="AA80">
        <v>486053.71204800002</v>
      </c>
      <c r="AB80">
        <v>1053310.158936</v>
      </c>
      <c r="AD80">
        <v>34.493416000000003</v>
      </c>
      <c r="AE80">
        <v>179.28476499999999</v>
      </c>
      <c r="AF80">
        <v>211</v>
      </c>
      <c r="AG80" t="s">
        <v>178</v>
      </c>
      <c r="AH80">
        <v>10800</v>
      </c>
      <c r="AI80">
        <v>195.83729299999999</v>
      </c>
      <c r="AJ80">
        <v>6.841596</v>
      </c>
      <c r="AK80">
        <v>34.493416000000003</v>
      </c>
      <c r="AL80">
        <v>195.83729299999999</v>
      </c>
      <c r="AM80" t="s">
        <v>179</v>
      </c>
      <c r="AN80" t="s">
        <v>258</v>
      </c>
      <c r="AO80">
        <v>0</v>
      </c>
      <c r="AP80" t="s">
        <v>181</v>
      </c>
      <c r="AR80">
        <v>0</v>
      </c>
      <c r="AS80">
        <v>0</v>
      </c>
      <c r="AT80" t="s">
        <v>85</v>
      </c>
      <c r="AU80" t="s">
        <v>138</v>
      </c>
      <c r="AV80">
        <v>0</v>
      </c>
      <c r="AW80">
        <v>0</v>
      </c>
      <c r="AX80" t="s">
        <v>60</v>
      </c>
      <c r="BB80">
        <v>0</v>
      </c>
      <c r="BF80">
        <v>0</v>
      </c>
      <c r="BI80">
        <v>1314.755359</v>
      </c>
      <c r="BJ80">
        <v>0</v>
      </c>
      <c r="BK80">
        <v>11.521380000000001</v>
      </c>
      <c r="BL80">
        <v>9.9601109999999995</v>
      </c>
      <c r="BM80">
        <v>7.8505399999999996</v>
      </c>
    </row>
    <row r="81" spans="1:65">
      <c r="A81">
        <v>81</v>
      </c>
      <c r="B81">
        <v>30</v>
      </c>
      <c r="C81">
        <v>30</v>
      </c>
      <c r="F81">
        <v>0</v>
      </c>
      <c r="G81">
        <v>11.544843999999999</v>
      </c>
      <c r="H81">
        <v>9.9607469999999996</v>
      </c>
      <c r="I81">
        <v>18.47175</v>
      </c>
      <c r="J81">
        <v>0</v>
      </c>
      <c r="K81">
        <v>7.2270719999999997</v>
      </c>
      <c r="L81">
        <v>8.4666350000000001</v>
      </c>
      <c r="V81">
        <v>0</v>
      </c>
      <c r="W81">
        <v>0</v>
      </c>
      <c r="X81">
        <v>0</v>
      </c>
      <c r="Y81">
        <v>0</v>
      </c>
      <c r="Z81" t="s">
        <v>259</v>
      </c>
      <c r="AA81">
        <v>486728.54875999998</v>
      </c>
      <c r="AB81">
        <v>1052016.4203359999</v>
      </c>
      <c r="AD81">
        <v>11.574615</v>
      </c>
      <c r="AE81">
        <v>53.760309999999997</v>
      </c>
      <c r="AF81">
        <v>174</v>
      </c>
      <c r="AG81" t="s">
        <v>178</v>
      </c>
      <c r="AH81">
        <v>10810</v>
      </c>
      <c r="AI81">
        <v>125.510187</v>
      </c>
      <c r="AJ81">
        <v>5.9127289999999997</v>
      </c>
      <c r="AK81">
        <v>11.574615</v>
      </c>
      <c r="AL81">
        <v>125.510187</v>
      </c>
      <c r="AM81" t="s">
        <v>179</v>
      </c>
      <c r="AN81" t="s">
        <v>93</v>
      </c>
      <c r="AO81">
        <v>0</v>
      </c>
      <c r="AP81" t="s">
        <v>181</v>
      </c>
      <c r="AR81">
        <v>0</v>
      </c>
      <c r="AS81">
        <v>0</v>
      </c>
      <c r="AT81" t="s">
        <v>85</v>
      </c>
      <c r="AU81" t="s">
        <v>138</v>
      </c>
      <c r="AV81">
        <v>0</v>
      </c>
      <c r="AW81">
        <v>0</v>
      </c>
      <c r="AX81" t="s">
        <v>60</v>
      </c>
      <c r="BB81">
        <v>0</v>
      </c>
      <c r="BF81">
        <v>0</v>
      </c>
      <c r="BI81">
        <v>12135.672946000001</v>
      </c>
      <c r="BJ81">
        <v>30</v>
      </c>
      <c r="BK81">
        <v>11.544843999999999</v>
      </c>
      <c r="BL81">
        <v>9.9607469999999996</v>
      </c>
      <c r="BM81">
        <v>7.8319169999999998</v>
      </c>
    </row>
    <row r="82" spans="1:65">
      <c r="A82">
        <v>82</v>
      </c>
      <c r="F82">
        <v>0</v>
      </c>
      <c r="G82">
        <v>11.651002</v>
      </c>
      <c r="H82">
        <v>9.993817</v>
      </c>
      <c r="I82">
        <v>18.641604000000001</v>
      </c>
      <c r="J82">
        <v>0</v>
      </c>
      <c r="K82">
        <v>7.2935270000000001</v>
      </c>
      <c r="L82">
        <v>8.4947440000000007</v>
      </c>
      <c r="V82">
        <v>0</v>
      </c>
      <c r="W82">
        <v>0</v>
      </c>
      <c r="X82">
        <v>0</v>
      </c>
      <c r="Y82">
        <v>0</v>
      </c>
      <c r="AA82">
        <v>486942.74850400002</v>
      </c>
      <c r="AB82">
        <v>1051488.2799839999</v>
      </c>
      <c r="AD82">
        <v>4.7217159999999998</v>
      </c>
      <c r="AE82">
        <v>99.727462000000003</v>
      </c>
      <c r="AF82">
        <v>170</v>
      </c>
      <c r="AG82" t="s">
        <v>178</v>
      </c>
      <c r="AH82">
        <v>10820</v>
      </c>
      <c r="AI82">
        <v>161.46694299999999</v>
      </c>
      <c r="AJ82">
        <v>5.6898249999999999</v>
      </c>
      <c r="AK82">
        <v>4.7217159999999998</v>
      </c>
      <c r="AL82">
        <v>161.46694299999999</v>
      </c>
      <c r="AM82" t="s">
        <v>179</v>
      </c>
      <c r="AN82" t="s">
        <v>229</v>
      </c>
      <c r="AO82">
        <v>0</v>
      </c>
      <c r="AP82" t="s">
        <v>181</v>
      </c>
      <c r="AR82">
        <v>0</v>
      </c>
      <c r="AS82">
        <v>0</v>
      </c>
      <c r="AT82" t="s">
        <v>85</v>
      </c>
      <c r="AU82" t="s">
        <v>138</v>
      </c>
      <c r="AV82">
        <v>0</v>
      </c>
      <c r="AW82">
        <v>0</v>
      </c>
      <c r="AX82" t="s">
        <v>60</v>
      </c>
      <c r="BB82">
        <v>0</v>
      </c>
      <c r="BF82">
        <v>0</v>
      </c>
      <c r="BI82">
        <v>1057.1107890000001</v>
      </c>
      <c r="BJ82">
        <v>0</v>
      </c>
      <c r="BK82">
        <v>11.651002</v>
      </c>
      <c r="BL82">
        <v>9.993817</v>
      </c>
      <c r="BM82">
        <v>7.8254900000000003</v>
      </c>
    </row>
    <row r="83" spans="1:65">
      <c r="A83">
        <v>83</v>
      </c>
      <c r="F83">
        <v>0</v>
      </c>
      <c r="G83">
        <v>11.734139000000001</v>
      </c>
      <c r="H83">
        <v>10.088647999999999</v>
      </c>
      <c r="I83">
        <v>18.774622000000001</v>
      </c>
      <c r="J83">
        <v>0</v>
      </c>
      <c r="K83">
        <v>7.3455709999999996</v>
      </c>
      <c r="L83">
        <v>8.5753509999999995</v>
      </c>
      <c r="V83">
        <v>0</v>
      </c>
      <c r="W83">
        <v>0</v>
      </c>
      <c r="X83">
        <v>0</v>
      </c>
      <c r="Y83">
        <v>0</v>
      </c>
      <c r="AA83">
        <v>487347.22760799999</v>
      </c>
      <c r="AB83">
        <v>1050576.267128</v>
      </c>
      <c r="AD83">
        <v>0.25506099999999998</v>
      </c>
      <c r="AE83">
        <v>149.487606</v>
      </c>
      <c r="AF83">
        <v>179</v>
      </c>
      <c r="AG83" t="s">
        <v>178</v>
      </c>
      <c r="AH83">
        <v>10830</v>
      </c>
      <c r="AI83">
        <v>178.855142</v>
      </c>
      <c r="AJ83">
        <v>6.1486530000000004</v>
      </c>
      <c r="AK83">
        <v>0.25506099999999998</v>
      </c>
      <c r="AL83">
        <v>178.855142</v>
      </c>
      <c r="AM83" t="s">
        <v>179</v>
      </c>
      <c r="AN83" t="s">
        <v>99</v>
      </c>
      <c r="AO83">
        <v>0</v>
      </c>
      <c r="AP83" t="s">
        <v>181</v>
      </c>
      <c r="AR83">
        <v>0</v>
      </c>
      <c r="AS83">
        <v>0</v>
      </c>
      <c r="AT83" t="s">
        <v>85</v>
      </c>
      <c r="AU83" t="s">
        <v>138</v>
      </c>
      <c r="AV83">
        <v>0</v>
      </c>
      <c r="AW83">
        <v>0</v>
      </c>
      <c r="AX83" t="s">
        <v>60</v>
      </c>
      <c r="BB83">
        <v>0</v>
      </c>
      <c r="BF83">
        <v>0</v>
      </c>
      <c r="BI83">
        <v>1106.2075809999999</v>
      </c>
      <c r="BJ83">
        <v>0</v>
      </c>
      <c r="BK83">
        <v>11.734139000000001</v>
      </c>
      <c r="BL83">
        <v>10.088647999999999</v>
      </c>
      <c r="BM83">
        <v>7.8149899999999999</v>
      </c>
    </row>
    <row r="84" spans="1:65">
      <c r="A84">
        <v>84</v>
      </c>
      <c r="B84">
        <v>31</v>
      </c>
      <c r="C84">
        <v>31</v>
      </c>
      <c r="F84">
        <v>0</v>
      </c>
      <c r="G84">
        <v>11.9763</v>
      </c>
      <c r="H84">
        <v>10.653888</v>
      </c>
      <c r="I84">
        <v>19.16208</v>
      </c>
      <c r="J84">
        <v>0</v>
      </c>
      <c r="K84">
        <v>7.4971629999999996</v>
      </c>
      <c r="L84">
        <v>9.0558040000000002</v>
      </c>
      <c r="V84">
        <v>0</v>
      </c>
      <c r="W84">
        <v>0</v>
      </c>
      <c r="X84">
        <v>0</v>
      </c>
      <c r="Y84">
        <v>0</v>
      </c>
      <c r="Z84" t="s">
        <v>260</v>
      </c>
      <c r="AA84">
        <v>487867.060704</v>
      </c>
      <c r="AB84">
        <v>1049408.45888</v>
      </c>
      <c r="AD84">
        <v>-2.5550259999999998</v>
      </c>
      <c r="AE84">
        <v>49.568460000000002</v>
      </c>
      <c r="AF84">
        <v>192</v>
      </c>
      <c r="AG84" t="s">
        <v>178</v>
      </c>
      <c r="AH84">
        <v>10840</v>
      </c>
      <c r="AI84">
        <v>192.66655900000001</v>
      </c>
      <c r="AJ84">
        <v>4.254461</v>
      </c>
      <c r="AK84">
        <v>-2.5550259999999998</v>
      </c>
      <c r="AL84">
        <v>192.66655900000001</v>
      </c>
      <c r="AM84" t="s">
        <v>179</v>
      </c>
      <c r="AN84" t="s">
        <v>57</v>
      </c>
      <c r="AO84">
        <v>0</v>
      </c>
      <c r="AP84" t="s">
        <v>58</v>
      </c>
      <c r="AR84">
        <v>0</v>
      </c>
      <c r="AS84">
        <v>0</v>
      </c>
      <c r="AT84" t="s">
        <v>85</v>
      </c>
      <c r="AU84" t="s">
        <v>138</v>
      </c>
      <c r="AV84">
        <v>0</v>
      </c>
      <c r="AW84">
        <v>0</v>
      </c>
      <c r="AX84" t="s">
        <v>60</v>
      </c>
      <c r="BB84">
        <v>0</v>
      </c>
      <c r="BF84">
        <v>0</v>
      </c>
      <c r="BI84">
        <v>14663.947448999999</v>
      </c>
      <c r="BJ84">
        <v>31</v>
      </c>
      <c r="BK84">
        <v>11.9763</v>
      </c>
      <c r="BL84">
        <v>10.653888</v>
      </c>
      <c r="BM84">
        <v>7.7918079999999996</v>
      </c>
    </row>
    <row r="85" spans="1:65">
      <c r="A85">
        <v>85</v>
      </c>
      <c r="F85">
        <v>0</v>
      </c>
      <c r="G85">
        <v>11.836826</v>
      </c>
      <c r="H85">
        <v>10.700733</v>
      </c>
      <c r="I85">
        <v>18.938922000000002</v>
      </c>
      <c r="J85">
        <v>0</v>
      </c>
      <c r="K85">
        <v>7.409853</v>
      </c>
      <c r="L85">
        <v>9.0956229999999998</v>
      </c>
      <c r="V85">
        <v>0</v>
      </c>
      <c r="W85">
        <v>0</v>
      </c>
      <c r="X85">
        <v>0</v>
      </c>
      <c r="Y85">
        <v>0</v>
      </c>
      <c r="AA85">
        <v>488150.61244</v>
      </c>
      <c r="AB85">
        <v>1048751.458808</v>
      </c>
      <c r="AD85">
        <v>5.1080769999999998</v>
      </c>
      <c r="AE85">
        <v>59.788271000000002</v>
      </c>
      <c r="AF85">
        <v>102</v>
      </c>
      <c r="AG85" t="s">
        <v>178</v>
      </c>
      <c r="AH85">
        <v>10850</v>
      </c>
      <c r="AI85">
        <v>97.543183999999997</v>
      </c>
      <c r="AJ85">
        <v>5.4314669999999996</v>
      </c>
      <c r="AK85">
        <v>5.1080769999999998</v>
      </c>
      <c r="AL85">
        <v>97.543183999999997</v>
      </c>
      <c r="AM85" t="s">
        <v>179</v>
      </c>
      <c r="AN85" t="s">
        <v>261</v>
      </c>
      <c r="AO85">
        <v>0</v>
      </c>
      <c r="AP85" t="s">
        <v>181</v>
      </c>
      <c r="AR85">
        <v>0</v>
      </c>
      <c r="AS85">
        <v>0</v>
      </c>
      <c r="AT85" t="s">
        <v>85</v>
      </c>
      <c r="AU85" t="s">
        <v>138</v>
      </c>
      <c r="AV85">
        <v>0</v>
      </c>
      <c r="AW85">
        <v>0</v>
      </c>
      <c r="AX85" t="s">
        <v>60</v>
      </c>
      <c r="BB85">
        <v>0</v>
      </c>
      <c r="BF85">
        <v>0</v>
      </c>
      <c r="BI85">
        <v>916.75182500000005</v>
      </c>
      <c r="BJ85">
        <v>0</v>
      </c>
      <c r="BK85">
        <v>11.836826</v>
      </c>
      <c r="BL85">
        <v>10.700733</v>
      </c>
      <c r="BM85">
        <v>7.778308</v>
      </c>
    </row>
    <row r="86" spans="1:65">
      <c r="A86">
        <v>86</v>
      </c>
      <c r="F86">
        <v>0</v>
      </c>
      <c r="G86">
        <v>12.09578</v>
      </c>
      <c r="H86">
        <v>10.637599</v>
      </c>
      <c r="I86">
        <v>19.353249000000002</v>
      </c>
      <c r="J86">
        <v>0</v>
      </c>
      <c r="K86">
        <v>7.5719580000000004</v>
      </c>
      <c r="L86">
        <v>9.0419590000000003</v>
      </c>
      <c r="V86">
        <v>0</v>
      </c>
      <c r="W86">
        <v>0</v>
      </c>
      <c r="X86">
        <v>0</v>
      </c>
      <c r="Y86">
        <v>0</v>
      </c>
      <c r="AA86">
        <v>488500.46478400001</v>
      </c>
      <c r="AB86">
        <v>1047817.374832</v>
      </c>
      <c r="AD86">
        <v>5.8935849999999999</v>
      </c>
      <c r="AE86">
        <v>39.561010000000003</v>
      </c>
      <c r="AF86">
        <v>60</v>
      </c>
      <c r="AG86" t="s">
        <v>178</v>
      </c>
      <c r="AH86">
        <v>10860</v>
      </c>
      <c r="AI86">
        <v>60</v>
      </c>
      <c r="AJ86">
        <v>6.1032080000000004</v>
      </c>
      <c r="AK86">
        <v>5.8935849999999999</v>
      </c>
      <c r="AL86">
        <v>60</v>
      </c>
      <c r="AM86" t="s">
        <v>179</v>
      </c>
      <c r="AN86" t="s">
        <v>126</v>
      </c>
      <c r="AO86">
        <v>0</v>
      </c>
      <c r="AP86" t="s">
        <v>58</v>
      </c>
      <c r="AR86">
        <v>0</v>
      </c>
      <c r="AS86">
        <v>0</v>
      </c>
      <c r="AT86" t="s">
        <v>85</v>
      </c>
      <c r="AU86" t="s">
        <v>138</v>
      </c>
      <c r="AV86">
        <v>0</v>
      </c>
      <c r="AW86">
        <v>0</v>
      </c>
      <c r="AX86" t="s">
        <v>60</v>
      </c>
      <c r="BB86">
        <v>0</v>
      </c>
      <c r="BF86">
        <v>0</v>
      </c>
      <c r="BI86">
        <v>761.54900899999996</v>
      </c>
      <c r="BJ86">
        <v>0</v>
      </c>
      <c r="BK86">
        <v>12.09578</v>
      </c>
      <c r="BL86">
        <v>10.637599</v>
      </c>
      <c r="BM86">
        <v>7.7795310000000004</v>
      </c>
    </row>
    <row r="87" spans="1:65">
      <c r="A87">
        <v>87</v>
      </c>
      <c r="B87">
        <v>32</v>
      </c>
      <c r="C87">
        <v>32</v>
      </c>
      <c r="F87">
        <v>0</v>
      </c>
      <c r="G87">
        <v>11.967542999999999</v>
      </c>
      <c r="H87">
        <v>10.737857</v>
      </c>
      <c r="I87">
        <v>19.148070000000001</v>
      </c>
      <c r="J87">
        <v>0</v>
      </c>
      <c r="K87">
        <v>7.491682</v>
      </c>
      <c r="L87">
        <v>9.1271789999999999</v>
      </c>
      <c r="V87">
        <v>0</v>
      </c>
      <c r="W87">
        <v>0</v>
      </c>
      <c r="X87">
        <v>0</v>
      </c>
      <c r="Y87">
        <v>0</v>
      </c>
      <c r="Z87" t="s">
        <v>262</v>
      </c>
      <c r="AA87">
        <v>489040.43576800002</v>
      </c>
      <c r="AB87">
        <v>1046606.758976</v>
      </c>
      <c r="AD87">
        <v>-4.4913369999999997</v>
      </c>
      <c r="AE87">
        <v>69.587815000000006</v>
      </c>
      <c r="AF87">
        <v>138</v>
      </c>
      <c r="AG87" t="s">
        <v>178</v>
      </c>
      <c r="AH87">
        <v>10870</v>
      </c>
      <c r="AI87">
        <v>137.01137700000001</v>
      </c>
      <c r="AJ87">
        <v>3.4744160000000002</v>
      </c>
      <c r="AK87">
        <v>-4.4913369999999997</v>
      </c>
      <c r="AL87">
        <v>137.01137700000001</v>
      </c>
      <c r="AM87" t="s">
        <v>179</v>
      </c>
      <c r="AN87" t="s">
        <v>263</v>
      </c>
      <c r="AO87">
        <v>0</v>
      </c>
      <c r="AP87" t="s">
        <v>181</v>
      </c>
      <c r="AR87">
        <v>0</v>
      </c>
      <c r="AS87">
        <v>0</v>
      </c>
      <c r="AT87" t="s">
        <v>85</v>
      </c>
      <c r="AU87" t="s">
        <v>138</v>
      </c>
      <c r="AV87">
        <v>0</v>
      </c>
      <c r="AW87">
        <v>0</v>
      </c>
      <c r="AX87" t="s">
        <v>60</v>
      </c>
      <c r="BB87">
        <v>0</v>
      </c>
      <c r="BF87">
        <v>0</v>
      </c>
      <c r="BI87">
        <v>18646.713401000001</v>
      </c>
      <c r="BJ87">
        <v>32</v>
      </c>
      <c r="BK87">
        <v>11.967542999999999</v>
      </c>
      <c r="BL87">
        <v>10.737857</v>
      </c>
      <c r="BM87">
        <v>7.7581150000000001</v>
      </c>
    </row>
    <row r="88" spans="1:65">
      <c r="A88">
        <v>88</v>
      </c>
      <c r="F88">
        <v>0</v>
      </c>
      <c r="G88">
        <v>11.750268999999999</v>
      </c>
      <c r="H88">
        <v>10.829575999999999</v>
      </c>
      <c r="I88">
        <v>18.800431</v>
      </c>
      <c r="J88">
        <v>0</v>
      </c>
      <c r="K88">
        <v>7.3556679999999997</v>
      </c>
      <c r="L88">
        <v>9.2051390000000008</v>
      </c>
      <c r="V88">
        <v>0</v>
      </c>
      <c r="W88">
        <v>0</v>
      </c>
      <c r="X88">
        <v>0</v>
      </c>
      <c r="Y88">
        <v>0</v>
      </c>
      <c r="AA88">
        <v>489290.48558400001</v>
      </c>
      <c r="AB88">
        <v>1046028.4336399999</v>
      </c>
      <c r="AD88">
        <v>4.9153320000000003</v>
      </c>
      <c r="AE88">
        <v>89.578198999999998</v>
      </c>
      <c r="AF88">
        <v>182</v>
      </c>
      <c r="AG88" t="s">
        <v>178</v>
      </c>
      <c r="AH88">
        <v>10880</v>
      </c>
      <c r="AI88">
        <v>135.05343400000001</v>
      </c>
      <c r="AJ88">
        <v>5.222944</v>
      </c>
      <c r="AK88">
        <v>4.9153320000000003</v>
      </c>
      <c r="AL88">
        <v>135.05343400000001</v>
      </c>
      <c r="AM88" t="s">
        <v>179</v>
      </c>
      <c r="AN88" t="s">
        <v>65</v>
      </c>
      <c r="AO88">
        <v>0</v>
      </c>
      <c r="AP88" t="s">
        <v>181</v>
      </c>
      <c r="AR88">
        <v>0</v>
      </c>
      <c r="AS88">
        <v>0</v>
      </c>
      <c r="AT88" t="s">
        <v>85</v>
      </c>
      <c r="AU88" t="s">
        <v>138</v>
      </c>
      <c r="AV88">
        <v>0</v>
      </c>
      <c r="AW88">
        <v>0</v>
      </c>
      <c r="AX88" t="s">
        <v>60</v>
      </c>
      <c r="BB88">
        <v>0</v>
      </c>
      <c r="BF88">
        <v>0</v>
      </c>
      <c r="BI88">
        <v>427.98445800000002</v>
      </c>
      <c r="BJ88">
        <v>0</v>
      </c>
      <c r="BK88">
        <v>11.750268999999999</v>
      </c>
      <c r="BL88">
        <v>10.829575999999999</v>
      </c>
      <c r="BM88">
        <v>7.7438739999999999</v>
      </c>
    </row>
    <row r="89" spans="1:65">
      <c r="A89">
        <v>89</v>
      </c>
      <c r="F89">
        <v>0</v>
      </c>
      <c r="G89">
        <v>11.586304999999999</v>
      </c>
      <c r="H89">
        <v>10.901732000000001</v>
      </c>
      <c r="I89">
        <v>18.538088999999999</v>
      </c>
      <c r="J89">
        <v>0</v>
      </c>
      <c r="K89">
        <v>7.2530270000000003</v>
      </c>
      <c r="L89">
        <v>9.2664720000000003</v>
      </c>
      <c r="V89">
        <v>0</v>
      </c>
      <c r="W89">
        <v>0</v>
      </c>
      <c r="X89">
        <v>0</v>
      </c>
      <c r="Y89">
        <v>0</v>
      </c>
      <c r="AA89">
        <v>489759.151664</v>
      </c>
      <c r="AB89">
        <v>1045149.552064</v>
      </c>
      <c r="AD89">
        <v>53.827976999999997</v>
      </c>
      <c r="AE89">
        <v>89.869945000000001</v>
      </c>
      <c r="AF89">
        <v>139</v>
      </c>
      <c r="AG89" t="s">
        <v>178</v>
      </c>
      <c r="AH89">
        <v>10890</v>
      </c>
      <c r="AI89">
        <v>135.7604</v>
      </c>
      <c r="AJ89">
        <v>5.2198310000000001</v>
      </c>
      <c r="AK89">
        <v>53.827976999999997</v>
      </c>
      <c r="AL89">
        <v>135.7604</v>
      </c>
      <c r="AM89" t="s">
        <v>179</v>
      </c>
      <c r="AN89" t="s">
        <v>264</v>
      </c>
      <c r="AO89">
        <v>0</v>
      </c>
      <c r="AP89" t="s">
        <v>181</v>
      </c>
      <c r="AR89">
        <v>0</v>
      </c>
      <c r="AS89">
        <v>0</v>
      </c>
      <c r="AT89" t="s">
        <v>85</v>
      </c>
      <c r="AU89" t="s">
        <v>138</v>
      </c>
      <c r="AV89">
        <v>0</v>
      </c>
      <c r="AW89">
        <v>0</v>
      </c>
      <c r="AX89" t="s">
        <v>60</v>
      </c>
      <c r="BB89">
        <v>0</v>
      </c>
      <c r="BF89">
        <v>0</v>
      </c>
      <c r="BI89">
        <v>189.72546299999999</v>
      </c>
      <c r="BJ89">
        <v>0</v>
      </c>
      <c r="BK89">
        <v>11.586304999999999</v>
      </c>
      <c r="BL89">
        <v>10.901732000000001</v>
      </c>
      <c r="BM89">
        <v>7.73461</v>
      </c>
    </row>
    <row r="90" spans="1:65">
      <c r="A90">
        <v>90</v>
      </c>
      <c r="F90">
        <v>0</v>
      </c>
      <c r="G90">
        <v>11.439717</v>
      </c>
      <c r="H90">
        <v>11.055759</v>
      </c>
      <c r="I90">
        <v>18.303547999999999</v>
      </c>
      <c r="J90">
        <v>0</v>
      </c>
      <c r="K90">
        <v>7.1612629999999999</v>
      </c>
      <c r="L90">
        <v>9.3973949999999995</v>
      </c>
      <c r="V90">
        <v>0</v>
      </c>
      <c r="W90">
        <v>0</v>
      </c>
      <c r="X90">
        <v>0</v>
      </c>
      <c r="Y90">
        <v>0</v>
      </c>
      <c r="AA90">
        <v>490180.946872</v>
      </c>
      <c r="AB90">
        <v>1044373.671016</v>
      </c>
      <c r="AD90">
        <v>26.436896000000001</v>
      </c>
      <c r="AE90">
        <v>49.317405999999998</v>
      </c>
      <c r="AF90">
        <v>165</v>
      </c>
      <c r="AG90" t="s">
        <v>178</v>
      </c>
      <c r="AH90">
        <v>10900</v>
      </c>
      <c r="AI90">
        <v>130.05644699999999</v>
      </c>
      <c r="AJ90">
        <v>5.7194000000000003</v>
      </c>
      <c r="AK90">
        <v>26.436896000000001</v>
      </c>
      <c r="AL90">
        <v>130.05644699999999</v>
      </c>
      <c r="AM90" t="s">
        <v>179</v>
      </c>
      <c r="AN90" t="s">
        <v>265</v>
      </c>
      <c r="AO90">
        <v>0</v>
      </c>
      <c r="AP90" t="s">
        <v>181</v>
      </c>
      <c r="AR90">
        <v>0</v>
      </c>
      <c r="AS90">
        <v>0</v>
      </c>
      <c r="AT90" t="s">
        <v>85</v>
      </c>
      <c r="AU90" t="s">
        <v>138</v>
      </c>
      <c r="AV90">
        <v>0</v>
      </c>
      <c r="AW90">
        <v>0</v>
      </c>
      <c r="AX90" t="s">
        <v>60</v>
      </c>
      <c r="BB90">
        <v>0</v>
      </c>
      <c r="BF90">
        <v>0</v>
      </c>
      <c r="BI90">
        <v>581.94485499999996</v>
      </c>
      <c r="BJ90">
        <v>0</v>
      </c>
      <c r="BK90">
        <v>11.439717</v>
      </c>
      <c r="BL90">
        <v>11.055759</v>
      </c>
      <c r="BM90">
        <v>7.7117209999999998</v>
      </c>
    </row>
    <row r="91" spans="1:65">
      <c r="A91">
        <v>91</v>
      </c>
      <c r="B91">
        <v>33</v>
      </c>
      <c r="C91">
        <v>33</v>
      </c>
      <c r="F91">
        <v>0</v>
      </c>
      <c r="G91">
        <v>11.766728000000001</v>
      </c>
      <c r="H91">
        <v>11.012683000000001</v>
      </c>
      <c r="I91">
        <v>18.826765000000002</v>
      </c>
      <c r="J91">
        <v>0</v>
      </c>
      <c r="K91">
        <v>7.365971</v>
      </c>
      <c r="L91">
        <v>9.3607800000000001</v>
      </c>
      <c r="V91">
        <v>0</v>
      </c>
      <c r="W91">
        <v>0</v>
      </c>
      <c r="X91">
        <v>0</v>
      </c>
      <c r="Y91">
        <v>0</v>
      </c>
      <c r="Z91" t="s">
        <v>266</v>
      </c>
      <c r="AA91">
        <v>490396.50683199998</v>
      </c>
      <c r="AB91">
        <v>1043909.80292</v>
      </c>
      <c r="AD91">
        <v>46.654122000000001</v>
      </c>
      <c r="AE91">
        <v>68.066213000000005</v>
      </c>
      <c r="AF91">
        <v>299</v>
      </c>
      <c r="AG91" t="s">
        <v>178</v>
      </c>
      <c r="AH91">
        <v>10910</v>
      </c>
      <c r="AI91">
        <v>173.13391999999999</v>
      </c>
      <c r="AJ91">
        <v>6.197813</v>
      </c>
      <c r="AK91">
        <v>46.654122000000001</v>
      </c>
      <c r="AL91">
        <v>173.13391999999999</v>
      </c>
      <c r="AM91" t="s">
        <v>179</v>
      </c>
      <c r="AN91" t="s">
        <v>267</v>
      </c>
      <c r="AO91">
        <v>0</v>
      </c>
      <c r="AP91" t="s">
        <v>181</v>
      </c>
      <c r="AR91">
        <v>0</v>
      </c>
      <c r="AS91">
        <v>0</v>
      </c>
      <c r="AT91" t="s">
        <v>85</v>
      </c>
      <c r="AU91" t="s">
        <v>138</v>
      </c>
      <c r="AV91">
        <v>0</v>
      </c>
      <c r="AW91">
        <v>0</v>
      </c>
      <c r="AX91" t="s">
        <v>60</v>
      </c>
      <c r="BB91">
        <v>0</v>
      </c>
      <c r="BF91">
        <v>0</v>
      </c>
      <c r="BI91">
        <v>10952.346777999999</v>
      </c>
      <c r="BJ91">
        <v>33</v>
      </c>
      <c r="BK91">
        <v>11.766728000000001</v>
      </c>
      <c r="BL91">
        <v>11.012683000000001</v>
      </c>
      <c r="BM91">
        <v>7.7112639999999999</v>
      </c>
    </row>
    <row r="92" spans="1:65">
      <c r="A92">
        <v>92</v>
      </c>
      <c r="F92">
        <v>0</v>
      </c>
      <c r="G92">
        <v>11.798025000000001</v>
      </c>
      <c r="H92">
        <v>10.597606000000001</v>
      </c>
      <c r="I92">
        <v>18.876840000000001</v>
      </c>
      <c r="J92">
        <v>0</v>
      </c>
      <c r="K92">
        <v>7.3855630000000003</v>
      </c>
      <c r="L92">
        <v>9.0079650000000004</v>
      </c>
      <c r="V92">
        <v>0</v>
      </c>
      <c r="W92">
        <v>0</v>
      </c>
      <c r="X92">
        <v>0</v>
      </c>
      <c r="Y92">
        <v>0</v>
      </c>
      <c r="AA92">
        <v>491036.14324</v>
      </c>
      <c r="AB92">
        <v>1042566.28212</v>
      </c>
      <c r="AD92">
        <v>49.262796999999999</v>
      </c>
      <c r="AE92">
        <v>109.817543</v>
      </c>
      <c r="AF92">
        <v>238</v>
      </c>
      <c r="AG92" t="s">
        <v>178</v>
      </c>
      <c r="AH92">
        <v>10920</v>
      </c>
      <c r="AI92">
        <v>197.63917699999999</v>
      </c>
      <c r="AJ92">
        <v>6.5206080000000002</v>
      </c>
      <c r="AK92">
        <v>49.262796999999999</v>
      </c>
      <c r="AL92">
        <v>197.63917699999999</v>
      </c>
      <c r="AM92" t="s">
        <v>179</v>
      </c>
      <c r="AN92" t="s">
        <v>216</v>
      </c>
      <c r="AO92">
        <v>0</v>
      </c>
      <c r="AP92" t="s">
        <v>181</v>
      </c>
      <c r="AR92">
        <v>0</v>
      </c>
      <c r="AS92">
        <v>0</v>
      </c>
      <c r="AT92" t="s">
        <v>85</v>
      </c>
      <c r="AU92" t="s">
        <v>138</v>
      </c>
      <c r="AV92">
        <v>0</v>
      </c>
      <c r="AW92">
        <v>0</v>
      </c>
      <c r="AX92" t="s">
        <v>60</v>
      </c>
      <c r="BB92">
        <v>0</v>
      </c>
      <c r="BF92">
        <v>0</v>
      </c>
      <c r="BI92">
        <v>628.95454199999995</v>
      </c>
      <c r="BJ92">
        <v>0</v>
      </c>
      <c r="BK92">
        <v>11.798025000000001</v>
      </c>
      <c r="BL92">
        <v>10.597606000000001</v>
      </c>
      <c r="BM92">
        <v>7.7229210000000004</v>
      </c>
    </row>
    <row r="93" spans="1:65">
      <c r="A93">
        <v>93</v>
      </c>
      <c r="F93">
        <v>0</v>
      </c>
      <c r="G93">
        <v>11.964098999999999</v>
      </c>
      <c r="H93">
        <v>10.432425</v>
      </c>
      <c r="I93">
        <v>19.142558999999999</v>
      </c>
      <c r="J93">
        <v>0</v>
      </c>
      <c r="K93">
        <v>7.4895259999999997</v>
      </c>
      <c r="L93">
        <v>8.8675610000000002</v>
      </c>
      <c r="V93">
        <v>0</v>
      </c>
      <c r="W93">
        <v>0</v>
      </c>
      <c r="X93">
        <v>0</v>
      </c>
      <c r="Y93">
        <v>0</v>
      </c>
      <c r="AA93">
        <v>491413.03983999998</v>
      </c>
      <c r="AB93">
        <v>1041640.45784</v>
      </c>
      <c r="AD93">
        <v>36.357885000000003</v>
      </c>
      <c r="AE93">
        <v>284.92408899999998</v>
      </c>
      <c r="AF93">
        <v>298</v>
      </c>
      <c r="AG93" t="s">
        <v>178</v>
      </c>
      <c r="AH93">
        <v>10930</v>
      </c>
      <c r="AI93">
        <v>296.765199</v>
      </c>
      <c r="AJ93">
        <v>8.8014580000000002</v>
      </c>
      <c r="AK93">
        <v>36.357885000000003</v>
      </c>
      <c r="AL93">
        <v>296.765199</v>
      </c>
      <c r="AM93" t="s">
        <v>179</v>
      </c>
      <c r="AN93" t="s">
        <v>268</v>
      </c>
      <c r="AO93">
        <v>0</v>
      </c>
      <c r="AP93" t="s">
        <v>181</v>
      </c>
      <c r="AQ93" t="s">
        <v>139</v>
      </c>
      <c r="AR93">
        <v>-1185.653198</v>
      </c>
      <c r="AS93">
        <v>314.39892500000002</v>
      </c>
      <c r="AT93" t="s">
        <v>85</v>
      </c>
      <c r="AU93" t="s">
        <v>138</v>
      </c>
      <c r="AV93">
        <v>2.8</v>
      </c>
      <c r="AW93">
        <v>0</v>
      </c>
      <c r="AX93" t="s">
        <v>60</v>
      </c>
      <c r="AY93" t="s">
        <v>187</v>
      </c>
      <c r="BB93">
        <v>0</v>
      </c>
      <c r="BF93">
        <v>0</v>
      </c>
      <c r="BI93">
        <v>461.77357999999998</v>
      </c>
      <c r="BJ93">
        <v>0</v>
      </c>
      <c r="BK93">
        <v>11.964098999999999</v>
      </c>
      <c r="BL93">
        <v>10.432425</v>
      </c>
      <c r="BM93">
        <v>8.1999999999999993</v>
      </c>
    </row>
    <row r="94" spans="1:65">
      <c r="A94">
        <v>94</v>
      </c>
      <c r="B94">
        <v>34</v>
      </c>
      <c r="C94">
        <v>34</v>
      </c>
      <c r="F94">
        <v>0</v>
      </c>
      <c r="G94">
        <v>11.796557</v>
      </c>
      <c r="H94">
        <v>10.568733</v>
      </c>
      <c r="I94">
        <v>18.874490999999999</v>
      </c>
      <c r="J94">
        <v>0</v>
      </c>
      <c r="K94">
        <v>7.3846439999999998</v>
      </c>
      <c r="L94">
        <v>8.9834230000000002</v>
      </c>
      <c r="V94">
        <v>0</v>
      </c>
      <c r="W94">
        <v>0</v>
      </c>
      <c r="X94">
        <v>0</v>
      </c>
      <c r="Y94">
        <v>0</v>
      </c>
      <c r="Z94" t="s">
        <v>269</v>
      </c>
      <c r="AA94">
        <v>491750.68435200001</v>
      </c>
      <c r="AB94">
        <v>1040861.619872</v>
      </c>
      <c r="AD94">
        <v>33.939334000000002</v>
      </c>
      <c r="AE94">
        <v>188.15319299999999</v>
      </c>
      <c r="AF94">
        <v>226</v>
      </c>
      <c r="AG94" t="s">
        <v>178</v>
      </c>
      <c r="AH94">
        <v>10940</v>
      </c>
      <c r="AI94">
        <v>226</v>
      </c>
      <c r="AJ94">
        <v>8.4463150000000002</v>
      </c>
      <c r="AK94">
        <v>33.939334000000002</v>
      </c>
      <c r="AL94">
        <v>226</v>
      </c>
      <c r="AM94" t="s">
        <v>179</v>
      </c>
      <c r="AN94" t="s">
        <v>249</v>
      </c>
      <c r="AO94">
        <v>0</v>
      </c>
      <c r="AP94" t="s">
        <v>181</v>
      </c>
      <c r="AQ94" t="s">
        <v>139</v>
      </c>
      <c r="AR94">
        <v>-978.05279499999995</v>
      </c>
      <c r="AS94">
        <v>248.39619400000001</v>
      </c>
      <c r="AT94" t="s">
        <v>85</v>
      </c>
      <c r="AU94" t="s">
        <v>138</v>
      </c>
      <c r="AV94">
        <v>4.3499999999999996</v>
      </c>
      <c r="AW94">
        <v>0</v>
      </c>
      <c r="AX94" t="s">
        <v>60</v>
      </c>
      <c r="AY94" t="s">
        <v>187</v>
      </c>
      <c r="BB94">
        <v>0</v>
      </c>
      <c r="BF94">
        <v>0</v>
      </c>
      <c r="BI94">
        <v>16976.456353000001</v>
      </c>
      <c r="BJ94">
        <v>34</v>
      </c>
      <c r="BK94">
        <v>11.796557</v>
      </c>
      <c r="BL94">
        <v>10.568733</v>
      </c>
      <c r="BM94">
        <v>8.1999999999999993</v>
      </c>
    </row>
    <row r="95" spans="1:65">
      <c r="A95">
        <v>95</v>
      </c>
      <c r="F95">
        <v>0</v>
      </c>
      <c r="G95">
        <v>11.702868</v>
      </c>
      <c r="H95">
        <v>10.607958999999999</v>
      </c>
      <c r="I95">
        <v>18.724589000000002</v>
      </c>
      <c r="J95">
        <v>0</v>
      </c>
      <c r="K95">
        <v>7.3259949999999998</v>
      </c>
      <c r="L95">
        <v>9.0167649999999995</v>
      </c>
      <c r="V95">
        <v>0</v>
      </c>
      <c r="W95">
        <v>0</v>
      </c>
      <c r="X95">
        <v>0</v>
      </c>
      <c r="Y95">
        <v>0</v>
      </c>
      <c r="AA95">
        <v>492197.56828000001</v>
      </c>
      <c r="AB95">
        <v>1039783.883376</v>
      </c>
      <c r="AD95">
        <v>30.692596999999999</v>
      </c>
      <c r="AE95">
        <v>144.642842</v>
      </c>
      <c r="AF95">
        <v>204</v>
      </c>
      <c r="AG95" t="s">
        <v>178</v>
      </c>
      <c r="AH95">
        <v>10950</v>
      </c>
      <c r="AI95">
        <v>204</v>
      </c>
      <c r="AJ95">
        <v>10.107260999999999</v>
      </c>
      <c r="AK95">
        <v>30.692596999999999</v>
      </c>
      <c r="AL95">
        <v>204</v>
      </c>
      <c r="AM95" t="s">
        <v>179</v>
      </c>
      <c r="AN95" t="s">
        <v>270</v>
      </c>
      <c r="AO95">
        <v>0</v>
      </c>
      <c r="AP95" t="s">
        <v>181</v>
      </c>
      <c r="AQ95" t="s">
        <v>139</v>
      </c>
      <c r="AR95">
        <v>-878.34344399999998</v>
      </c>
      <c r="AS95">
        <v>246.31767199999999</v>
      </c>
      <c r="AT95" t="s">
        <v>85</v>
      </c>
      <c r="AU95" t="s">
        <v>138</v>
      </c>
      <c r="AV95">
        <v>6.2</v>
      </c>
      <c r="AW95">
        <v>0</v>
      </c>
      <c r="AX95" t="s">
        <v>60</v>
      </c>
      <c r="AY95" t="s">
        <v>187</v>
      </c>
      <c r="BB95">
        <v>0</v>
      </c>
      <c r="BF95">
        <v>0</v>
      </c>
      <c r="BI95">
        <v>551.75147200000004</v>
      </c>
      <c r="BJ95">
        <v>0</v>
      </c>
      <c r="BK95">
        <v>11.702868</v>
      </c>
      <c r="BL95">
        <v>10.607958999999999</v>
      </c>
      <c r="BM95">
        <v>8.1</v>
      </c>
    </row>
    <row r="96" spans="1:65">
      <c r="A96">
        <v>206</v>
      </c>
      <c r="F96">
        <v>0</v>
      </c>
      <c r="G96">
        <v>4.8901440000000003</v>
      </c>
      <c r="H96">
        <v>4.1034129999999998</v>
      </c>
      <c r="I96">
        <v>7.82423</v>
      </c>
      <c r="J96">
        <v>0</v>
      </c>
      <c r="K96">
        <v>3.0612300000000001</v>
      </c>
      <c r="L96">
        <v>3.4879009999999999</v>
      </c>
      <c r="V96">
        <v>0</v>
      </c>
      <c r="W96">
        <v>0</v>
      </c>
      <c r="X96">
        <v>0</v>
      </c>
      <c r="Y96">
        <v>0</v>
      </c>
      <c r="AA96">
        <v>472288.31563199998</v>
      </c>
      <c r="AB96">
        <v>1106285.9355279999</v>
      </c>
      <c r="AD96">
        <v>0</v>
      </c>
      <c r="AE96">
        <v>0</v>
      </c>
      <c r="AF96">
        <v>0</v>
      </c>
      <c r="AG96" t="s">
        <v>13</v>
      </c>
      <c r="AH96">
        <v>10956</v>
      </c>
      <c r="AI96">
        <v>0</v>
      </c>
      <c r="AJ96">
        <v>0</v>
      </c>
      <c r="AK96">
        <v>0</v>
      </c>
      <c r="AL96">
        <v>0</v>
      </c>
      <c r="AM96" t="s">
        <v>56</v>
      </c>
      <c r="AN96" t="s">
        <v>223</v>
      </c>
      <c r="AO96">
        <v>0</v>
      </c>
      <c r="AP96" t="s">
        <v>181</v>
      </c>
      <c r="AR96">
        <v>0</v>
      </c>
      <c r="AS96">
        <v>0</v>
      </c>
      <c r="AT96" t="s">
        <v>85</v>
      </c>
      <c r="AV96">
        <v>0</v>
      </c>
      <c r="AW96">
        <v>0</v>
      </c>
      <c r="AX96" t="s">
        <v>60</v>
      </c>
      <c r="BB96">
        <v>0</v>
      </c>
      <c r="BF96">
        <v>0</v>
      </c>
      <c r="BI96">
        <v>2500.8318979999999</v>
      </c>
      <c r="BJ96">
        <v>0</v>
      </c>
      <c r="BK96">
        <v>4.8901440000000003</v>
      </c>
      <c r="BL96">
        <v>4.1034129999999998</v>
      </c>
      <c r="BM96">
        <v>8.0639149999999997</v>
      </c>
    </row>
    <row r="97" spans="1:65">
      <c r="A97">
        <v>96</v>
      </c>
      <c r="F97">
        <v>0</v>
      </c>
      <c r="G97">
        <v>11.601763</v>
      </c>
      <c r="H97">
        <v>10.755990000000001</v>
      </c>
      <c r="I97">
        <v>18.562821</v>
      </c>
      <c r="J97">
        <v>0</v>
      </c>
      <c r="K97">
        <v>7.2627030000000001</v>
      </c>
      <c r="L97">
        <v>9.1425909999999995</v>
      </c>
      <c r="V97">
        <v>0</v>
      </c>
      <c r="W97">
        <v>0</v>
      </c>
      <c r="X97">
        <v>0</v>
      </c>
      <c r="Y97">
        <v>0</v>
      </c>
      <c r="AA97">
        <v>492561.28419999999</v>
      </c>
      <c r="AB97">
        <v>1038868.56592</v>
      </c>
      <c r="AD97">
        <v>31.071214999999999</v>
      </c>
      <c r="AE97">
        <v>117.507355</v>
      </c>
      <c r="AF97">
        <v>137</v>
      </c>
      <c r="AG97" t="s">
        <v>178</v>
      </c>
      <c r="AH97">
        <v>10960</v>
      </c>
      <c r="AI97">
        <v>137</v>
      </c>
      <c r="AJ97">
        <v>9.4830699999999997</v>
      </c>
      <c r="AK97">
        <v>31.071214999999999</v>
      </c>
      <c r="AL97">
        <v>137</v>
      </c>
      <c r="AM97" t="s">
        <v>179</v>
      </c>
      <c r="AN97" t="s">
        <v>186</v>
      </c>
      <c r="AO97">
        <v>0</v>
      </c>
      <c r="AP97" t="s">
        <v>181</v>
      </c>
      <c r="AQ97" t="s">
        <v>139</v>
      </c>
      <c r="AR97">
        <v>-928.14739899999995</v>
      </c>
      <c r="AS97">
        <v>264.62619000000001</v>
      </c>
      <c r="AT97" t="s">
        <v>85</v>
      </c>
      <c r="AU97" t="s">
        <v>138</v>
      </c>
      <c r="AV97">
        <v>31.8</v>
      </c>
      <c r="AW97">
        <v>0</v>
      </c>
      <c r="AX97" t="s">
        <v>60</v>
      </c>
      <c r="AY97" t="s">
        <v>187</v>
      </c>
      <c r="BB97">
        <v>0</v>
      </c>
      <c r="BF97">
        <v>0</v>
      </c>
      <c r="BI97">
        <v>441.043654</v>
      </c>
      <c r="BJ97">
        <v>0</v>
      </c>
      <c r="BK97">
        <v>11.601763</v>
      </c>
      <c r="BL97">
        <v>10.755990000000001</v>
      </c>
      <c r="BM97">
        <v>8.1</v>
      </c>
    </row>
    <row r="98" spans="1:65">
      <c r="A98">
        <v>97</v>
      </c>
      <c r="B98">
        <v>35</v>
      </c>
      <c r="C98">
        <v>35</v>
      </c>
      <c r="F98">
        <v>0</v>
      </c>
      <c r="G98">
        <v>11.920932000000001</v>
      </c>
      <c r="H98">
        <v>11.010735</v>
      </c>
      <c r="I98">
        <v>19.073491000000001</v>
      </c>
      <c r="J98">
        <v>0</v>
      </c>
      <c r="K98">
        <v>7.4625029999999999</v>
      </c>
      <c r="L98">
        <v>9.3591250000000006</v>
      </c>
      <c r="V98">
        <v>0</v>
      </c>
      <c r="W98">
        <v>0</v>
      </c>
      <c r="X98">
        <v>0</v>
      </c>
      <c r="Y98">
        <v>0</v>
      </c>
      <c r="Z98" t="s">
        <v>271</v>
      </c>
      <c r="AA98">
        <v>493008.33507999999</v>
      </c>
      <c r="AB98">
        <v>1037628.6294879999</v>
      </c>
      <c r="AD98">
        <v>32.717920999999997</v>
      </c>
      <c r="AE98">
        <v>86.862967999999995</v>
      </c>
      <c r="AF98">
        <v>98</v>
      </c>
      <c r="AG98" t="s">
        <v>178</v>
      </c>
      <c r="AH98">
        <v>10970</v>
      </c>
      <c r="AI98">
        <v>98</v>
      </c>
      <c r="AJ98">
        <v>7.4321229999999998</v>
      </c>
      <c r="AK98">
        <v>32.717920999999997</v>
      </c>
      <c r="AL98">
        <v>98</v>
      </c>
      <c r="AM98" t="s">
        <v>179</v>
      </c>
      <c r="AN98" t="s">
        <v>117</v>
      </c>
      <c r="AO98">
        <v>0</v>
      </c>
      <c r="AP98" t="s">
        <v>181</v>
      </c>
      <c r="AQ98" t="s">
        <v>5</v>
      </c>
      <c r="AR98">
        <v>0</v>
      </c>
      <c r="AS98">
        <v>0</v>
      </c>
      <c r="AT98" t="s">
        <v>85</v>
      </c>
      <c r="AU98" t="s">
        <v>138</v>
      </c>
      <c r="AV98">
        <v>6.9</v>
      </c>
      <c r="AW98">
        <v>0</v>
      </c>
      <c r="AX98" t="s">
        <v>60</v>
      </c>
      <c r="AY98" t="s">
        <v>79</v>
      </c>
      <c r="BB98">
        <v>0</v>
      </c>
      <c r="BF98">
        <v>0</v>
      </c>
      <c r="BI98">
        <v>20222.717034000001</v>
      </c>
      <c r="BJ98">
        <v>35</v>
      </c>
      <c r="BK98">
        <v>11.920932000000001</v>
      </c>
      <c r="BL98">
        <v>11.010735</v>
      </c>
      <c r="BM98">
        <v>7.6740139999999997</v>
      </c>
    </row>
    <row r="99" spans="1:65">
      <c r="A99">
        <v>98</v>
      </c>
      <c r="F99">
        <v>0</v>
      </c>
      <c r="G99">
        <v>11.883222999999999</v>
      </c>
      <c r="H99">
        <v>11.020320999999999</v>
      </c>
      <c r="I99">
        <v>19.013157</v>
      </c>
      <c r="J99">
        <v>0</v>
      </c>
      <c r="K99">
        <v>7.4388969999999999</v>
      </c>
      <c r="L99">
        <v>9.3672730000000008</v>
      </c>
      <c r="V99">
        <v>0</v>
      </c>
      <c r="W99">
        <v>0</v>
      </c>
      <c r="X99">
        <v>0</v>
      </c>
      <c r="Y99">
        <v>0</v>
      </c>
      <c r="AA99">
        <v>493213.83462400001</v>
      </c>
      <c r="AB99">
        <v>1036978.778504</v>
      </c>
      <c r="AD99">
        <v>27.267606000000001</v>
      </c>
      <c r="AE99">
        <v>87.096894000000006</v>
      </c>
      <c r="AF99">
        <v>97</v>
      </c>
      <c r="AG99" t="s">
        <v>178</v>
      </c>
      <c r="AH99">
        <v>10980</v>
      </c>
      <c r="AI99">
        <v>97</v>
      </c>
      <c r="AJ99">
        <v>10.187108</v>
      </c>
      <c r="AK99">
        <v>27.267606000000001</v>
      </c>
      <c r="AL99">
        <v>97</v>
      </c>
      <c r="AM99" t="s">
        <v>179</v>
      </c>
      <c r="AN99" t="s">
        <v>65</v>
      </c>
      <c r="AO99">
        <v>0</v>
      </c>
      <c r="AP99" t="s">
        <v>181</v>
      </c>
      <c r="AQ99" t="s">
        <v>5</v>
      </c>
      <c r="AR99">
        <v>0</v>
      </c>
      <c r="AS99">
        <v>0</v>
      </c>
      <c r="AT99" t="s">
        <v>85</v>
      </c>
      <c r="AU99" t="s">
        <v>138</v>
      </c>
      <c r="AV99">
        <v>4.7405330000000001</v>
      </c>
      <c r="AW99">
        <v>0</v>
      </c>
      <c r="AX99" t="s">
        <v>60</v>
      </c>
      <c r="AY99" t="s">
        <v>79</v>
      </c>
      <c r="BB99">
        <v>0</v>
      </c>
      <c r="BF99">
        <v>0</v>
      </c>
      <c r="BI99">
        <v>441.88707799999997</v>
      </c>
      <c r="BJ99">
        <v>0</v>
      </c>
      <c r="BK99">
        <v>11.883222999999999</v>
      </c>
      <c r="BL99">
        <v>11.020320999999999</v>
      </c>
      <c r="BM99">
        <v>7.6643670000000004</v>
      </c>
    </row>
    <row r="100" spans="1:65">
      <c r="A100">
        <v>99</v>
      </c>
      <c r="F100">
        <v>0</v>
      </c>
      <c r="G100">
        <v>11.390307999999999</v>
      </c>
      <c r="H100">
        <v>10.995017000000001</v>
      </c>
      <c r="I100">
        <v>18.224492000000001</v>
      </c>
      <c r="J100">
        <v>0</v>
      </c>
      <c r="K100">
        <v>7.1303320000000001</v>
      </c>
      <c r="L100">
        <v>9.3457640000000008</v>
      </c>
      <c r="V100">
        <v>0</v>
      </c>
      <c r="W100">
        <v>0</v>
      </c>
      <c r="X100">
        <v>0</v>
      </c>
      <c r="Y100">
        <v>0</v>
      </c>
      <c r="AA100">
        <v>493515.805528</v>
      </c>
      <c r="AB100">
        <v>1036025.77844</v>
      </c>
      <c r="AD100">
        <v>32.922305999999999</v>
      </c>
      <c r="AE100">
        <v>97.623592000000002</v>
      </c>
      <c r="AF100">
        <v>108</v>
      </c>
      <c r="AG100" t="s">
        <v>178</v>
      </c>
      <c r="AH100">
        <v>10990</v>
      </c>
      <c r="AI100">
        <v>108</v>
      </c>
      <c r="AJ100">
        <v>8.1561850000000007</v>
      </c>
      <c r="AK100">
        <v>32.922305999999999</v>
      </c>
      <c r="AL100">
        <v>108</v>
      </c>
      <c r="AM100" t="s">
        <v>179</v>
      </c>
      <c r="AN100" t="s">
        <v>272</v>
      </c>
      <c r="AO100">
        <v>0</v>
      </c>
      <c r="AP100" t="s">
        <v>181</v>
      </c>
      <c r="AQ100" t="s">
        <v>139</v>
      </c>
      <c r="AR100">
        <v>-928.14746000000002</v>
      </c>
      <c r="AS100">
        <v>117.082435</v>
      </c>
      <c r="AT100" t="s">
        <v>85</v>
      </c>
      <c r="AU100" t="s">
        <v>138</v>
      </c>
      <c r="AV100">
        <v>7.75</v>
      </c>
      <c r="AW100">
        <v>0</v>
      </c>
      <c r="AX100" t="s">
        <v>60</v>
      </c>
      <c r="AY100" t="s">
        <v>187</v>
      </c>
      <c r="BB100">
        <v>0</v>
      </c>
      <c r="BF100">
        <v>0</v>
      </c>
      <c r="BI100">
        <v>380.51762300000001</v>
      </c>
      <c r="BJ100">
        <v>0</v>
      </c>
      <c r="BK100">
        <v>11.390307999999999</v>
      </c>
      <c r="BL100">
        <v>10.995017000000001</v>
      </c>
      <c r="BM100">
        <v>8</v>
      </c>
    </row>
    <row r="101" spans="1:65">
      <c r="A101">
        <v>100</v>
      </c>
      <c r="B101">
        <v>36</v>
      </c>
      <c r="C101">
        <v>36</v>
      </c>
      <c r="F101">
        <v>0</v>
      </c>
      <c r="G101">
        <v>11.023334999999999</v>
      </c>
      <c r="H101">
        <v>10.95828</v>
      </c>
      <c r="I101">
        <v>17.637336000000001</v>
      </c>
      <c r="J101">
        <v>0</v>
      </c>
      <c r="K101">
        <v>6.9006069999999999</v>
      </c>
      <c r="L101">
        <v>9.3145380000000007</v>
      </c>
      <c r="V101">
        <v>0</v>
      </c>
      <c r="W101">
        <v>0</v>
      </c>
      <c r="X101">
        <v>0</v>
      </c>
      <c r="Y101">
        <v>0</v>
      </c>
      <c r="Z101" t="s">
        <v>273</v>
      </c>
      <c r="AA101">
        <v>493865.13700799999</v>
      </c>
      <c r="AB101">
        <v>1034884.46472</v>
      </c>
      <c r="AD101">
        <v>42.939228999999997</v>
      </c>
      <c r="AE101">
        <v>91.775426999999993</v>
      </c>
      <c r="AF101">
        <v>125</v>
      </c>
      <c r="AG101" t="s">
        <v>178</v>
      </c>
      <c r="AH101">
        <v>11000</v>
      </c>
      <c r="AI101">
        <v>125</v>
      </c>
      <c r="AJ101">
        <v>6.8101630000000002</v>
      </c>
      <c r="AK101">
        <v>42.939228999999997</v>
      </c>
      <c r="AL101">
        <v>125</v>
      </c>
      <c r="AM101" t="s">
        <v>179</v>
      </c>
      <c r="AN101" t="s">
        <v>242</v>
      </c>
      <c r="AO101">
        <v>0</v>
      </c>
      <c r="AP101" t="s">
        <v>181</v>
      </c>
      <c r="AQ101" t="s">
        <v>139</v>
      </c>
      <c r="AR101">
        <v>-778.69457999999997</v>
      </c>
      <c r="AS101">
        <v>138.982528</v>
      </c>
      <c r="AT101" t="s">
        <v>85</v>
      </c>
      <c r="AU101" t="s">
        <v>138</v>
      </c>
      <c r="AV101">
        <v>5.76</v>
      </c>
      <c r="AW101">
        <v>0</v>
      </c>
      <c r="AX101" t="s">
        <v>60</v>
      </c>
      <c r="AY101" t="s">
        <v>187</v>
      </c>
      <c r="BB101">
        <v>0</v>
      </c>
      <c r="BF101">
        <v>0</v>
      </c>
      <c r="BI101">
        <v>7039.7687470000001</v>
      </c>
      <c r="BJ101">
        <v>36</v>
      </c>
      <c r="BK101">
        <v>11.023334999999999</v>
      </c>
      <c r="BL101">
        <v>10.95828</v>
      </c>
      <c r="BM101">
        <v>7.9</v>
      </c>
    </row>
    <row r="102" spans="1:65">
      <c r="A102">
        <v>101</v>
      </c>
      <c r="F102">
        <v>0</v>
      </c>
      <c r="G102">
        <v>11.160474000000001</v>
      </c>
      <c r="H102">
        <v>11.168469999999999</v>
      </c>
      <c r="I102">
        <v>17.856757999999999</v>
      </c>
      <c r="J102">
        <v>0</v>
      </c>
      <c r="K102">
        <v>6.9864560000000004</v>
      </c>
      <c r="L102">
        <v>9.4931990000000006</v>
      </c>
      <c r="V102">
        <v>0</v>
      </c>
      <c r="W102">
        <v>0</v>
      </c>
      <c r="X102">
        <v>0</v>
      </c>
      <c r="Y102">
        <v>0</v>
      </c>
      <c r="AA102">
        <v>494161.651304</v>
      </c>
      <c r="AB102">
        <v>1034134.826952</v>
      </c>
      <c r="AD102">
        <v>44.912188999999998</v>
      </c>
      <c r="AE102">
        <v>88.734380999999999</v>
      </c>
      <c r="AF102">
        <v>100</v>
      </c>
      <c r="AG102" t="s">
        <v>178</v>
      </c>
      <c r="AH102">
        <v>11010</v>
      </c>
      <c r="AI102">
        <v>100</v>
      </c>
      <c r="AJ102">
        <v>9.2859780000000001</v>
      </c>
      <c r="AK102">
        <v>44.912188999999998</v>
      </c>
      <c r="AL102">
        <v>100</v>
      </c>
      <c r="AM102" t="s">
        <v>179</v>
      </c>
      <c r="AN102" t="s">
        <v>76</v>
      </c>
      <c r="AO102">
        <v>0</v>
      </c>
      <c r="AP102" t="s">
        <v>181</v>
      </c>
      <c r="AQ102" t="s">
        <v>77</v>
      </c>
      <c r="AR102">
        <v>-688.62548800000002</v>
      </c>
      <c r="AS102">
        <v>100</v>
      </c>
      <c r="AT102" t="s">
        <v>85</v>
      </c>
      <c r="AU102" t="s">
        <v>138</v>
      </c>
      <c r="AV102">
        <v>10.833539999999999</v>
      </c>
      <c r="AW102">
        <v>0</v>
      </c>
      <c r="AX102" t="s">
        <v>60</v>
      </c>
      <c r="AY102" t="s">
        <v>78</v>
      </c>
      <c r="BB102">
        <v>0</v>
      </c>
      <c r="BF102">
        <v>0</v>
      </c>
      <c r="BI102">
        <v>2196.3944449999999</v>
      </c>
      <c r="BJ102">
        <v>0</v>
      </c>
      <c r="BK102">
        <v>11.160474000000001</v>
      </c>
      <c r="BL102">
        <v>11.168469999999999</v>
      </c>
      <c r="BM102">
        <v>7.6346179999999997</v>
      </c>
    </row>
    <row r="103" spans="1:65">
      <c r="A103">
        <v>102</v>
      </c>
      <c r="F103">
        <v>0</v>
      </c>
      <c r="G103">
        <v>11.436455</v>
      </c>
      <c r="H103">
        <v>11.313874</v>
      </c>
      <c r="I103">
        <v>18.298328999999999</v>
      </c>
      <c r="J103">
        <v>0</v>
      </c>
      <c r="K103">
        <v>7.1592209999999996</v>
      </c>
      <c r="L103">
        <v>9.6167920000000002</v>
      </c>
      <c r="V103">
        <v>0</v>
      </c>
      <c r="W103">
        <v>0</v>
      </c>
      <c r="X103">
        <v>0</v>
      </c>
      <c r="Y103">
        <v>0</v>
      </c>
      <c r="AA103">
        <v>494533.4498</v>
      </c>
      <c r="AB103">
        <v>1033206.77916</v>
      </c>
      <c r="AD103">
        <v>68.663949000000002</v>
      </c>
      <c r="AE103">
        <v>118.209135</v>
      </c>
      <c r="AF103">
        <v>125</v>
      </c>
      <c r="AG103" t="s">
        <v>178</v>
      </c>
      <c r="AH103">
        <v>11020</v>
      </c>
      <c r="AI103">
        <v>125</v>
      </c>
      <c r="AJ103">
        <v>8.8592619999999993</v>
      </c>
      <c r="AK103">
        <v>68.663949000000002</v>
      </c>
      <c r="AL103">
        <v>125</v>
      </c>
      <c r="AM103" t="s">
        <v>179</v>
      </c>
      <c r="AN103" t="s">
        <v>245</v>
      </c>
      <c r="AO103">
        <v>0</v>
      </c>
      <c r="AP103" t="s">
        <v>181</v>
      </c>
      <c r="AQ103" t="s">
        <v>5</v>
      </c>
      <c r="AR103">
        <v>0</v>
      </c>
      <c r="AS103">
        <v>0</v>
      </c>
      <c r="AT103" t="s">
        <v>85</v>
      </c>
      <c r="AU103" t="s">
        <v>138</v>
      </c>
      <c r="AV103">
        <v>3.6454469999999999</v>
      </c>
      <c r="AW103">
        <v>0</v>
      </c>
      <c r="AX103" t="s">
        <v>60</v>
      </c>
      <c r="AY103" t="s">
        <v>79</v>
      </c>
      <c r="BB103">
        <v>0</v>
      </c>
      <c r="BF103">
        <v>0</v>
      </c>
      <c r="BI103">
        <v>2675.7978130000001</v>
      </c>
      <c r="BJ103">
        <v>0</v>
      </c>
      <c r="BK103">
        <v>11.436455</v>
      </c>
      <c r="BL103">
        <v>11.313874</v>
      </c>
      <c r="BM103">
        <v>7.5944500000000001</v>
      </c>
    </row>
    <row r="104" spans="1:65">
      <c r="A104">
        <v>103</v>
      </c>
      <c r="B104">
        <v>37</v>
      </c>
      <c r="C104">
        <v>37</v>
      </c>
      <c r="F104">
        <v>0</v>
      </c>
      <c r="G104">
        <v>11.794536000000001</v>
      </c>
      <c r="H104">
        <v>11.214880000000001</v>
      </c>
      <c r="I104">
        <v>18.871257</v>
      </c>
      <c r="J104">
        <v>0</v>
      </c>
      <c r="K104">
        <v>7.3833789999999997</v>
      </c>
      <c r="L104">
        <v>9.532648</v>
      </c>
      <c r="V104">
        <v>0</v>
      </c>
      <c r="W104">
        <v>0</v>
      </c>
      <c r="X104">
        <v>0</v>
      </c>
      <c r="Y104">
        <v>0</v>
      </c>
      <c r="Z104" t="s">
        <v>274</v>
      </c>
      <c r="AA104">
        <v>495066.46357600001</v>
      </c>
      <c r="AB104">
        <v>1032110.943952</v>
      </c>
      <c r="AD104">
        <v>59.417983</v>
      </c>
      <c r="AE104">
        <v>108.85207</v>
      </c>
      <c r="AF104">
        <v>125</v>
      </c>
      <c r="AG104" t="s">
        <v>178</v>
      </c>
      <c r="AH104">
        <v>11030</v>
      </c>
      <c r="AI104">
        <v>125</v>
      </c>
      <c r="AJ104">
        <v>10.015867</v>
      </c>
      <c r="AK104">
        <v>59.417983</v>
      </c>
      <c r="AL104">
        <v>125</v>
      </c>
      <c r="AM104" t="s">
        <v>179</v>
      </c>
      <c r="AN104" t="s">
        <v>201</v>
      </c>
      <c r="AO104">
        <v>0</v>
      </c>
      <c r="AP104" t="s">
        <v>181</v>
      </c>
      <c r="AQ104" t="s">
        <v>5</v>
      </c>
      <c r="AR104">
        <v>0</v>
      </c>
      <c r="AS104">
        <v>0</v>
      </c>
      <c r="AT104" t="s">
        <v>85</v>
      </c>
      <c r="AU104" t="s">
        <v>138</v>
      </c>
      <c r="AV104">
        <v>8.9700000000000006</v>
      </c>
      <c r="AW104">
        <v>0</v>
      </c>
      <c r="AX104" t="s">
        <v>60</v>
      </c>
      <c r="AY104" t="s">
        <v>79</v>
      </c>
      <c r="BB104">
        <v>0</v>
      </c>
      <c r="BF104">
        <v>0</v>
      </c>
      <c r="BI104">
        <v>9423.4611320000004</v>
      </c>
      <c r="BJ104">
        <v>37</v>
      </c>
      <c r="BK104">
        <v>11.794536000000001</v>
      </c>
      <c r="BL104">
        <v>11.214880000000001</v>
      </c>
      <c r="BM104">
        <v>7.6197340000000002</v>
      </c>
    </row>
    <row r="105" spans="1:65">
      <c r="A105">
        <v>104</v>
      </c>
      <c r="F105">
        <v>0</v>
      </c>
      <c r="G105">
        <v>11.85477</v>
      </c>
      <c r="H105">
        <v>10.87229</v>
      </c>
      <c r="I105">
        <v>18.967631999999998</v>
      </c>
      <c r="J105">
        <v>0</v>
      </c>
      <c r="K105">
        <v>7.4210859999999998</v>
      </c>
      <c r="L105">
        <v>9.2414470000000009</v>
      </c>
      <c r="V105">
        <v>0</v>
      </c>
      <c r="W105">
        <v>0</v>
      </c>
      <c r="X105">
        <v>0</v>
      </c>
      <c r="Y105">
        <v>0</v>
      </c>
      <c r="AA105">
        <v>495452.90071199997</v>
      </c>
      <c r="AB105">
        <v>1031432.7537680001</v>
      </c>
      <c r="AD105">
        <v>68.684528</v>
      </c>
      <c r="AE105">
        <v>107.68243699999999</v>
      </c>
      <c r="AF105">
        <v>114</v>
      </c>
      <c r="AG105" t="s">
        <v>178</v>
      </c>
      <c r="AH105">
        <v>11040</v>
      </c>
      <c r="AI105">
        <v>114</v>
      </c>
      <c r="AJ105">
        <v>8.978567</v>
      </c>
      <c r="AK105">
        <v>68.684528</v>
      </c>
      <c r="AL105">
        <v>114</v>
      </c>
      <c r="AM105" t="s">
        <v>179</v>
      </c>
      <c r="AN105" t="s">
        <v>275</v>
      </c>
      <c r="AO105">
        <v>0</v>
      </c>
      <c r="AP105" t="s">
        <v>181</v>
      </c>
      <c r="AQ105" t="s">
        <v>5</v>
      </c>
      <c r="AR105">
        <v>0</v>
      </c>
      <c r="AS105">
        <v>0</v>
      </c>
      <c r="AT105" t="s">
        <v>85</v>
      </c>
      <c r="AU105" t="s">
        <v>138</v>
      </c>
      <c r="AV105">
        <v>8.7015700000000002</v>
      </c>
      <c r="AW105">
        <v>0</v>
      </c>
      <c r="AX105" t="s">
        <v>60</v>
      </c>
      <c r="AY105" t="s">
        <v>79</v>
      </c>
      <c r="BB105">
        <v>0</v>
      </c>
      <c r="BF105">
        <v>0</v>
      </c>
      <c r="BI105">
        <v>3716.2852280000002</v>
      </c>
      <c r="BJ105">
        <v>0</v>
      </c>
      <c r="BK105">
        <v>11.85477</v>
      </c>
      <c r="BL105">
        <v>10.87229</v>
      </c>
      <c r="BM105">
        <v>7.6315559999999998</v>
      </c>
    </row>
    <row r="106" spans="1:65">
      <c r="A106">
        <v>105</v>
      </c>
      <c r="F106">
        <v>0</v>
      </c>
      <c r="G106">
        <v>11.604671</v>
      </c>
      <c r="H106">
        <v>10.704545</v>
      </c>
      <c r="I106">
        <v>18.567474000000001</v>
      </c>
      <c r="J106">
        <v>0</v>
      </c>
      <c r="K106">
        <v>7.2645239999999998</v>
      </c>
      <c r="L106">
        <v>9.0988629999999997</v>
      </c>
      <c r="V106">
        <v>0</v>
      </c>
      <c r="W106">
        <v>0</v>
      </c>
      <c r="X106">
        <v>0</v>
      </c>
      <c r="Y106">
        <v>0</v>
      </c>
      <c r="AA106">
        <v>495959.76140800002</v>
      </c>
      <c r="AB106">
        <v>1030571.283744</v>
      </c>
      <c r="AD106">
        <v>58.925626999999999</v>
      </c>
      <c r="AE106">
        <v>91.541499999999999</v>
      </c>
      <c r="AF106">
        <v>100</v>
      </c>
      <c r="AG106" t="s">
        <v>178</v>
      </c>
      <c r="AH106">
        <v>11050</v>
      </c>
      <c r="AI106">
        <v>100</v>
      </c>
      <c r="AJ106">
        <v>11.374122</v>
      </c>
      <c r="AK106">
        <v>58.925626999999999</v>
      </c>
      <c r="AL106">
        <v>100</v>
      </c>
      <c r="AM106" t="s">
        <v>179</v>
      </c>
      <c r="AN106" t="s">
        <v>76</v>
      </c>
      <c r="AO106">
        <v>0</v>
      </c>
      <c r="AP106" t="s">
        <v>181</v>
      </c>
      <c r="AQ106" t="s">
        <v>77</v>
      </c>
      <c r="AR106">
        <v>-818.36669900000004</v>
      </c>
      <c r="AS106">
        <v>100</v>
      </c>
      <c r="AT106" t="s">
        <v>85</v>
      </c>
      <c r="AU106" t="s">
        <v>138</v>
      </c>
      <c r="AV106">
        <v>10.873873</v>
      </c>
      <c r="AW106">
        <v>0</v>
      </c>
      <c r="AX106" t="s">
        <v>60</v>
      </c>
      <c r="AY106" t="s">
        <v>78</v>
      </c>
      <c r="BB106">
        <v>0</v>
      </c>
      <c r="BF106">
        <v>0</v>
      </c>
      <c r="BI106">
        <v>3979.7785429999999</v>
      </c>
      <c r="BJ106">
        <v>0</v>
      </c>
      <c r="BK106">
        <v>11.604671</v>
      </c>
      <c r="BL106">
        <v>10.704545</v>
      </c>
      <c r="BM106">
        <v>7.6298440000000003</v>
      </c>
    </row>
    <row r="107" spans="1:65">
      <c r="A107">
        <v>106</v>
      </c>
      <c r="F107">
        <v>0</v>
      </c>
      <c r="G107">
        <v>12.287296</v>
      </c>
      <c r="H107">
        <v>10.820857</v>
      </c>
      <c r="I107">
        <v>19.659673999999999</v>
      </c>
      <c r="J107">
        <v>0</v>
      </c>
      <c r="K107">
        <v>7.6918470000000001</v>
      </c>
      <c r="L107">
        <v>9.1977279999999997</v>
      </c>
      <c r="V107">
        <v>0</v>
      </c>
      <c r="W107">
        <v>0</v>
      </c>
      <c r="X107">
        <v>0</v>
      </c>
      <c r="Y107">
        <v>0</v>
      </c>
      <c r="AA107">
        <v>496451.30581599998</v>
      </c>
      <c r="AB107">
        <v>1029701.069568</v>
      </c>
      <c r="AD107">
        <v>54.656967000000002</v>
      </c>
      <c r="AE107">
        <v>78.759917000000002</v>
      </c>
      <c r="AF107">
        <v>98</v>
      </c>
      <c r="AG107" t="s">
        <v>178</v>
      </c>
      <c r="AH107">
        <v>11060</v>
      </c>
      <c r="AI107">
        <v>98</v>
      </c>
      <c r="AJ107">
        <v>10.408912000000001</v>
      </c>
      <c r="AK107">
        <v>54.656967000000002</v>
      </c>
      <c r="AL107">
        <v>98</v>
      </c>
      <c r="AM107" t="s">
        <v>179</v>
      </c>
      <c r="AN107" t="s">
        <v>76</v>
      </c>
      <c r="AO107">
        <v>0</v>
      </c>
      <c r="AP107" t="s">
        <v>181</v>
      </c>
      <c r="AQ107" t="s">
        <v>77</v>
      </c>
      <c r="AR107">
        <v>-998.00799500000005</v>
      </c>
      <c r="AS107">
        <v>98</v>
      </c>
      <c r="AT107" t="s">
        <v>85</v>
      </c>
      <c r="AU107" t="s">
        <v>138</v>
      </c>
      <c r="AV107">
        <v>11.874838</v>
      </c>
      <c r="AW107">
        <v>0</v>
      </c>
      <c r="AX107" t="s">
        <v>60</v>
      </c>
      <c r="AY107" t="s">
        <v>78</v>
      </c>
      <c r="BB107">
        <v>0</v>
      </c>
      <c r="BF107">
        <v>0</v>
      </c>
      <c r="BI107">
        <v>4652.0609080000004</v>
      </c>
      <c r="BJ107">
        <v>0</v>
      </c>
      <c r="BK107">
        <v>12.287296</v>
      </c>
      <c r="BL107">
        <v>10.820857</v>
      </c>
      <c r="BM107">
        <v>7.6192770000000003</v>
      </c>
    </row>
    <row r="108" spans="1:65">
      <c r="A108">
        <v>107</v>
      </c>
      <c r="B108">
        <v>38</v>
      </c>
      <c r="C108">
        <v>38</v>
      </c>
      <c r="F108">
        <v>0</v>
      </c>
      <c r="G108">
        <v>12.331823999999999</v>
      </c>
      <c r="H108">
        <v>10.775546</v>
      </c>
      <c r="I108">
        <v>19.730919</v>
      </c>
      <c r="J108">
        <v>0</v>
      </c>
      <c r="K108">
        <v>7.719722</v>
      </c>
      <c r="L108">
        <v>9.1592140000000004</v>
      </c>
      <c r="V108">
        <v>0</v>
      </c>
      <c r="W108">
        <v>0</v>
      </c>
      <c r="X108">
        <v>0</v>
      </c>
      <c r="Y108">
        <v>0</v>
      </c>
      <c r="Z108" t="s">
        <v>276</v>
      </c>
      <c r="AA108">
        <v>496739.53384799999</v>
      </c>
      <c r="AB108">
        <v>1029233.774856</v>
      </c>
      <c r="AD108">
        <v>62.660733999999998</v>
      </c>
      <c r="AE108">
        <v>90.673919999999995</v>
      </c>
      <c r="AF108">
        <v>107</v>
      </c>
      <c r="AG108" t="s">
        <v>178</v>
      </c>
      <c r="AH108">
        <v>11070</v>
      </c>
      <c r="AI108">
        <v>107</v>
      </c>
      <c r="AJ108">
        <v>7.6755120000000003</v>
      </c>
      <c r="AK108">
        <v>62.660733999999998</v>
      </c>
      <c r="AL108">
        <v>107</v>
      </c>
      <c r="AM108" t="s">
        <v>179</v>
      </c>
      <c r="AN108" t="s">
        <v>277</v>
      </c>
      <c r="AO108">
        <v>0</v>
      </c>
      <c r="AP108" t="s">
        <v>181</v>
      </c>
      <c r="AQ108" t="s">
        <v>5</v>
      </c>
      <c r="AR108">
        <v>0</v>
      </c>
      <c r="AS108">
        <v>0</v>
      </c>
      <c r="AT108" t="s">
        <v>85</v>
      </c>
      <c r="AU108" t="s">
        <v>138</v>
      </c>
      <c r="AV108">
        <v>11.26</v>
      </c>
      <c r="AW108">
        <v>0</v>
      </c>
      <c r="AX108" t="s">
        <v>60</v>
      </c>
      <c r="AY108" t="s">
        <v>79</v>
      </c>
      <c r="BB108">
        <v>0</v>
      </c>
      <c r="BF108">
        <v>0</v>
      </c>
      <c r="BI108">
        <v>18728.246835000002</v>
      </c>
      <c r="BJ108">
        <v>38</v>
      </c>
      <c r="BK108">
        <v>12.331823999999999</v>
      </c>
      <c r="BL108">
        <v>10.775546</v>
      </c>
      <c r="BM108">
        <v>7.6159819999999998</v>
      </c>
    </row>
    <row r="109" spans="1:65">
      <c r="A109">
        <v>108</v>
      </c>
      <c r="F109">
        <v>0</v>
      </c>
      <c r="G109">
        <v>12.505321</v>
      </c>
      <c r="H109">
        <v>10.649372</v>
      </c>
      <c r="I109">
        <v>20.008514000000002</v>
      </c>
      <c r="J109">
        <v>0</v>
      </c>
      <c r="K109">
        <v>7.8283310000000004</v>
      </c>
      <c r="L109">
        <v>9.0519660000000002</v>
      </c>
      <c r="V109">
        <v>0</v>
      </c>
      <c r="W109">
        <v>0</v>
      </c>
      <c r="X109">
        <v>0</v>
      </c>
      <c r="Y109">
        <v>0</v>
      </c>
      <c r="AA109">
        <v>497486.42723999999</v>
      </c>
      <c r="AB109">
        <v>1027991.8507440001</v>
      </c>
      <c r="AD109">
        <v>28.743777999999999</v>
      </c>
      <c r="AE109">
        <v>59.476632000000002</v>
      </c>
      <c r="AF109">
        <v>70</v>
      </c>
      <c r="AG109" t="s">
        <v>178</v>
      </c>
      <c r="AH109">
        <v>11080</v>
      </c>
      <c r="AI109">
        <v>70</v>
      </c>
      <c r="AJ109">
        <v>12.613557</v>
      </c>
      <c r="AK109">
        <v>28.743777999999999</v>
      </c>
      <c r="AL109">
        <v>70</v>
      </c>
      <c r="AM109" t="s">
        <v>179</v>
      </c>
      <c r="AN109" t="s">
        <v>278</v>
      </c>
      <c r="AO109">
        <v>0</v>
      </c>
      <c r="AP109" t="s">
        <v>181</v>
      </c>
      <c r="AQ109" t="s">
        <v>5</v>
      </c>
      <c r="AR109">
        <v>0</v>
      </c>
      <c r="AS109">
        <v>0</v>
      </c>
      <c r="AT109" t="s">
        <v>85</v>
      </c>
      <c r="AU109" t="s">
        <v>138</v>
      </c>
      <c r="AV109">
        <v>16.774584000000001</v>
      </c>
      <c r="AW109">
        <v>0</v>
      </c>
      <c r="AX109" t="s">
        <v>60</v>
      </c>
      <c r="AY109" t="s">
        <v>79</v>
      </c>
      <c r="BB109">
        <v>0</v>
      </c>
      <c r="BF109">
        <v>0</v>
      </c>
      <c r="BI109">
        <v>443.10138599999999</v>
      </c>
      <c r="BJ109">
        <v>0</v>
      </c>
      <c r="BK109">
        <v>12.505321</v>
      </c>
      <c r="BL109">
        <v>10.649372</v>
      </c>
      <c r="BM109">
        <v>7.6354509999999998</v>
      </c>
    </row>
    <row r="110" spans="1:65">
      <c r="A110">
        <v>109</v>
      </c>
      <c r="F110">
        <v>0</v>
      </c>
      <c r="G110">
        <v>12.483760999999999</v>
      </c>
      <c r="H110">
        <v>10.624700000000001</v>
      </c>
      <c r="I110">
        <v>19.974018999999998</v>
      </c>
      <c r="J110">
        <v>0</v>
      </c>
      <c r="K110">
        <v>7.8148340000000003</v>
      </c>
      <c r="L110">
        <v>9.0309950000000008</v>
      </c>
      <c r="V110">
        <v>0</v>
      </c>
      <c r="W110">
        <v>0</v>
      </c>
      <c r="X110">
        <v>0</v>
      </c>
      <c r="Y110">
        <v>0</v>
      </c>
      <c r="AA110">
        <v>497988.3394</v>
      </c>
      <c r="AB110">
        <v>1027127.094488</v>
      </c>
      <c r="AD110">
        <v>49.763497999999998</v>
      </c>
      <c r="AE110">
        <v>79.621713999999997</v>
      </c>
      <c r="AF110">
        <v>89</v>
      </c>
      <c r="AG110" t="s">
        <v>178</v>
      </c>
      <c r="AH110">
        <v>11090</v>
      </c>
      <c r="AI110">
        <v>89</v>
      </c>
      <c r="AJ110">
        <v>12.50193</v>
      </c>
      <c r="AK110">
        <v>49.763497999999998</v>
      </c>
      <c r="AL110">
        <v>89</v>
      </c>
      <c r="AM110" t="s">
        <v>179</v>
      </c>
      <c r="AN110" t="s">
        <v>216</v>
      </c>
      <c r="AO110">
        <v>0</v>
      </c>
      <c r="AP110" t="s">
        <v>181</v>
      </c>
      <c r="AQ110" t="s">
        <v>5</v>
      </c>
      <c r="AR110">
        <v>0</v>
      </c>
      <c r="AS110">
        <v>0</v>
      </c>
      <c r="AT110" t="s">
        <v>85</v>
      </c>
      <c r="AU110" t="s">
        <v>138</v>
      </c>
      <c r="AV110">
        <v>10.912592</v>
      </c>
      <c r="AW110">
        <v>0</v>
      </c>
      <c r="AX110" t="s">
        <v>60</v>
      </c>
      <c r="AY110" t="s">
        <v>79</v>
      </c>
      <c r="BB110">
        <v>0</v>
      </c>
      <c r="BF110">
        <v>0</v>
      </c>
      <c r="BI110">
        <v>517.54071499999998</v>
      </c>
      <c r="BJ110">
        <v>0</v>
      </c>
      <c r="BK110">
        <v>12.483760999999999</v>
      </c>
      <c r="BL110">
        <v>10.624700000000001</v>
      </c>
      <c r="BM110">
        <v>7.6414289999999996</v>
      </c>
    </row>
    <row r="111" spans="1:65">
      <c r="A111">
        <v>110</v>
      </c>
      <c r="B111">
        <v>39</v>
      </c>
      <c r="C111">
        <v>39</v>
      </c>
      <c r="F111">
        <v>0</v>
      </c>
      <c r="G111">
        <v>12.443111</v>
      </c>
      <c r="H111">
        <v>10.600489</v>
      </c>
      <c r="I111">
        <v>19.908978999999999</v>
      </c>
      <c r="J111">
        <v>0</v>
      </c>
      <c r="K111">
        <v>7.7893879999999998</v>
      </c>
      <c r="L111">
        <v>9.0104159999999993</v>
      </c>
      <c r="V111">
        <v>0</v>
      </c>
      <c r="W111">
        <v>0</v>
      </c>
      <c r="X111">
        <v>0</v>
      </c>
      <c r="Y111">
        <v>0</v>
      </c>
      <c r="Z111" t="s">
        <v>279</v>
      </c>
      <c r="AA111">
        <v>498369.31566399999</v>
      </c>
      <c r="AB111">
        <v>1026431.49144</v>
      </c>
      <c r="AD111">
        <v>49.396332000000001</v>
      </c>
      <c r="AE111">
        <v>79.034142000000003</v>
      </c>
      <c r="AF111">
        <v>92</v>
      </c>
      <c r="AG111" t="s">
        <v>178</v>
      </c>
      <c r="AH111">
        <v>11100</v>
      </c>
      <c r="AI111">
        <v>92</v>
      </c>
      <c r="AJ111">
        <v>12.787425000000001</v>
      </c>
      <c r="AK111">
        <v>49.396332000000001</v>
      </c>
      <c r="AL111">
        <v>92</v>
      </c>
      <c r="AM111" t="s">
        <v>179</v>
      </c>
      <c r="AN111" t="s">
        <v>76</v>
      </c>
      <c r="AO111">
        <v>0</v>
      </c>
      <c r="AP111" t="s">
        <v>181</v>
      </c>
      <c r="AQ111" t="s">
        <v>77</v>
      </c>
      <c r="AR111">
        <v>-1097.7814940000001</v>
      </c>
      <c r="AS111">
        <v>92</v>
      </c>
      <c r="AT111" t="s">
        <v>85</v>
      </c>
      <c r="AU111" t="s">
        <v>138</v>
      </c>
      <c r="AV111">
        <v>14.171566</v>
      </c>
      <c r="AW111">
        <v>0</v>
      </c>
      <c r="AX111" t="s">
        <v>60</v>
      </c>
      <c r="AY111" t="s">
        <v>78</v>
      </c>
      <c r="BB111">
        <v>0</v>
      </c>
      <c r="BF111">
        <v>0</v>
      </c>
      <c r="BI111">
        <v>10098.805284</v>
      </c>
      <c r="BJ111">
        <v>39</v>
      </c>
      <c r="BK111">
        <v>12.443111</v>
      </c>
      <c r="BL111">
        <v>10.600489</v>
      </c>
      <c r="BM111">
        <v>7.6449680000000004</v>
      </c>
    </row>
    <row r="112" spans="1:65">
      <c r="A112">
        <v>111</v>
      </c>
      <c r="F112">
        <v>0</v>
      </c>
      <c r="G112">
        <v>12.583549</v>
      </c>
      <c r="H112">
        <v>10.670223</v>
      </c>
      <c r="I112">
        <v>20.133678</v>
      </c>
      <c r="J112">
        <v>0</v>
      </c>
      <c r="K112">
        <v>7.8773010000000001</v>
      </c>
      <c r="L112">
        <v>9.0696899999999996</v>
      </c>
      <c r="V112">
        <v>0</v>
      </c>
      <c r="W112">
        <v>0</v>
      </c>
      <c r="X112">
        <v>0</v>
      </c>
      <c r="Y112">
        <v>0</v>
      </c>
      <c r="AA112">
        <v>498939.86969600001</v>
      </c>
      <c r="AB112">
        <v>1025368.528064</v>
      </c>
      <c r="AD112">
        <v>46.653199999999998</v>
      </c>
      <c r="AE112">
        <v>105.792147</v>
      </c>
      <c r="AF112">
        <v>110</v>
      </c>
      <c r="AG112" t="s">
        <v>178</v>
      </c>
      <c r="AH112">
        <v>11110</v>
      </c>
      <c r="AI112">
        <v>110</v>
      </c>
      <c r="AJ112">
        <v>13.041410000000001</v>
      </c>
      <c r="AK112">
        <v>46.653199999999998</v>
      </c>
      <c r="AL112">
        <v>110</v>
      </c>
      <c r="AM112" t="s">
        <v>179</v>
      </c>
      <c r="AN112" t="s">
        <v>280</v>
      </c>
      <c r="AO112">
        <v>0</v>
      </c>
      <c r="AP112" t="s">
        <v>181</v>
      </c>
      <c r="AQ112" t="s">
        <v>5</v>
      </c>
      <c r="AR112">
        <v>0</v>
      </c>
      <c r="AS112">
        <v>0</v>
      </c>
      <c r="AT112" t="s">
        <v>85</v>
      </c>
      <c r="AU112" t="s">
        <v>138</v>
      </c>
      <c r="AV112">
        <v>13.144204999999999</v>
      </c>
      <c r="AW112">
        <v>0</v>
      </c>
      <c r="AX112" t="s">
        <v>60</v>
      </c>
      <c r="AY112" t="s">
        <v>79</v>
      </c>
      <c r="BB112">
        <v>0</v>
      </c>
      <c r="BF112">
        <v>0</v>
      </c>
      <c r="BI112">
        <v>350.458933</v>
      </c>
      <c r="BJ112">
        <v>0</v>
      </c>
      <c r="BK112">
        <v>12.583549</v>
      </c>
      <c r="BL112">
        <v>10.670223</v>
      </c>
      <c r="BM112">
        <v>7.6458009999999996</v>
      </c>
    </row>
    <row r="113" spans="1:65">
      <c r="A113">
        <v>112</v>
      </c>
      <c r="F113">
        <v>0</v>
      </c>
      <c r="G113">
        <v>12.603177000000001</v>
      </c>
      <c r="H113">
        <v>10.678732999999999</v>
      </c>
      <c r="I113">
        <v>20.165084</v>
      </c>
      <c r="J113">
        <v>0</v>
      </c>
      <c r="K113">
        <v>7.889589</v>
      </c>
      <c r="L113">
        <v>9.0769230000000007</v>
      </c>
      <c r="V113">
        <v>0</v>
      </c>
      <c r="W113">
        <v>0</v>
      </c>
      <c r="X113">
        <v>0</v>
      </c>
      <c r="Y113">
        <v>0</v>
      </c>
      <c r="AA113">
        <v>499395.363296</v>
      </c>
      <c r="AB113">
        <v>1024478.26948</v>
      </c>
      <c r="AD113">
        <v>44.429931000000003</v>
      </c>
      <c r="AE113">
        <v>83.559460000000001</v>
      </c>
      <c r="AF113">
        <v>98</v>
      </c>
      <c r="AG113" t="s">
        <v>178</v>
      </c>
      <c r="AH113">
        <v>11120</v>
      </c>
      <c r="AI113">
        <v>98</v>
      </c>
      <c r="AJ113">
        <v>7.9586980000000001</v>
      </c>
      <c r="AK113">
        <v>44.429931000000003</v>
      </c>
      <c r="AL113">
        <v>98</v>
      </c>
      <c r="AM113" t="s">
        <v>179</v>
      </c>
      <c r="AN113" t="s">
        <v>101</v>
      </c>
      <c r="AO113">
        <v>0</v>
      </c>
      <c r="AP113" t="s">
        <v>181</v>
      </c>
      <c r="AQ113" t="s">
        <v>5</v>
      </c>
      <c r="AR113">
        <v>0</v>
      </c>
      <c r="AS113">
        <v>0</v>
      </c>
      <c r="AT113" t="s">
        <v>85</v>
      </c>
      <c r="AU113" t="s">
        <v>138</v>
      </c>
      <c r="AV113">
        <v>14.766804</v>
      </c>
      <c r="AW113">
        <v>0</v>
      </c>
      <c r="AX113" t="s">
        <v>60</v>
      </c>
      <c r="AY113" t="s">
        <v>79</v>
      </c>
      <c r="BB113">
        <v>0</v>
      </c>
      <c r="BF113">
        <v>0</v>
      </c>
      <c r="BI113">
        <v>335.320719</v>
      </c>
      <c r="BJ113">
        <v>0</v>
      </c>
      <c r="BK113">
        <v>12.603177000000001</v>
      </c>
      <c r="BL113">
        <v>10.678732999999999</v>
      </c>
      <c r="BM113">
        <v>7.6372549999999997</v>
      </c>
    </row>
    <row r="114" spans="1:65">
      <c r="A114">
        <v>113</v>
      </c>
      <c r="B114">
        <v>40</v>
      </c>
      <c r="C114">
        <v>40</v>
      </c>
      <c r="F114">
        <v>0</v>
      </c>
      <c r="G114">
        <v>12.488104999999999</v>
      </c>
      <c r="H114">
        <v>10.711736999999999</v>
      </c>
      <c r="I114">
        <v>19.980969000000002</v>
      </c>
      <c r="J114">
        <v>0</v>
      </c>
      <c r="K114">
        <v>7.8175540000000003</v>
      </c>
      <c r="L114">
        <v>9.1049769999999999</v>
      </c>
      <c r="V114">
        <v>0</v>
      </c>
      <c r="W114">
        <v>0</v>
      </c>
      <c r="X114">
        <v>0</v>
      </c>
      <c r="Y114">
        <v>0</v>
      </c>
      <c r="Z114" t="s">
        <v>281</v>
      </c>
      <c r="AA114">
        <v>499787.11993599997</v>
      </c>
      <c r="AB114">
        <v>1023667.7247359999</v>
      </c>
      <c r="AD114">
        <v>56.452506999999997</v>
      </c>
      <c r="AE114">
        <v>90.13794</v>
      </c>
      <c r="AF114">
        <v>101</v>
      </c>
      <c r="AG114" t="s">
        <v>178</v>
      </c>
      <c r="AH114">
        <v>11130</v>
      </c>
      <c r="AI114">
        <v>101</v>
      </c>
      <c r="AJ114">
        <v>8.2841159999999991</v>
      </c>
      <c r="AK114">
        <v>56.452506999999997</v>
      </c>
      <c r="AL114">
        <v>101</v>
      </c>
      <c r="AM114" t="s">
        <v>179</v>
      </c>
      <c r="AN114" t="s">
        <v>282</v>
      </c>
      <c r="AO114">
        <v>0</v>
      </c>
      <c r="AP114" t="s">
        <v>181</v>
      </c>
      <c r="AQ114" t="s">
        <v>5</v>
      </c>
      <c r="AR114">
        <v>0</v>
      </c>
      <c r="AS114">
        <v>0</v>
      </c>
      <c r="AT114" t="s">
        <v>85</v>
      </c>
      <c r="AU114" t="s">
        <v>138</v>
      </c>
      <c r="AV114">
        <v>10.45</v>
      </c>
      <c r="AW114">
        <v>0</v>
      </c>
      <c r="AX114" t="s">
        <v>60</v>
      </c>
      <c r="AY114" t="s">
        <v>79</v>
      </c>
      <c r="BB114">
        <v>0</v>
      </c>
      <c r="BF114">
        <v>0</v>
      </c>
      <c r="BI114">
        <v>17223.90409</v>
      </c>
      <c r="BJ114">
        <v>40</v>
      </c>
      <c r="BK114">
        <v>12.488104999999999</v>
      </c>
      <c r="BL114">
        <v>10.711736999999999</v>
      </c>
      <c r="BM114">
        <v>7.6473959999999996</v>
      </c>
    </row>
    <row r="115" spans="1:65">
      <c r="A115">
        <v>114</v>
      </c>
      <c r="F115">
        <v>0</v>
      </c>
      <c r="G115">
        <v>12.4384</v>
      </c>
      <c r="H115">
        <v>10.713516</v>
      </c>
      <c r="I115">
        <v>19.901440000000001</v>
      </c>
      <c r="J115">
        <v>0</v>
      </c>
      <c r="K115">
        <v>7.7864380000000004</v>
      </c>
      <c r="L115">
        <v>9.1064880000000006</v>
      </c>
      <c r="V115">
        <v>0</v>
      </c>
      <c r="W115">
        <v>0</v>
      </c>
      <c r="X115">
        <v>0</v>
      </c>
      <c r="Y115">
        <v>0</v>
      </c>
      <c r="AA115">
        <v>500262.809152</v>
      </c>
      <c r="AB115">
        <v>1022675.796976</v>
      </c>
      <c r="AD115">
        <v>53.391240000000003</v>
      </c>
      <c r="AE115">
        <v>89.202234000000004</v>
      </c>
      <c r="AF115">
        <v>110</v>
      </c>
      <c r="AG115" t="s">
        <v>178</v>
      </c>
      <c r="AH115">
        <v>11140</v>
      </c>
      <c r="AI115">
        <v>110</v>
      </c>
      <c r="AJ115">
        <v>9.1255679999999995</v>
      </c>
      <c r="AK115">
        <v>53.391240000000003</v>
      </c>
      <c r="AL115">
        <v>110</v>
      </c>
      <c r="AM115" t="s">
        <v>179</v>
      </c>
      <c r="AN115" t="s">
        <v>76</v>
      </c>
      <c r="AO115">
        <v>0</v>
      </c>
      <c r="AP115" t="s">
        <v>181</v>
      </c>
      <c r="AQ115" t="s">
        <v>77</v>
      </c>
      <c r="AR115">
        <v>-938.12744099999998</v>
      </c>
      <c r="AS115">
        <v>110</v>
      </c>
      <c r="AT115" t="s">
        <v>85</v>
      </c>
      <c r="AU115" t="s">
        <v>138</v>
      </c>
      <c r="AV115">
        <v>11.652074000000001</v>
      </c>
      <c r="AW115">
        <v>0</v>
      </c>
      <c r="AX115" t="s">
        <v>60</v>
      </c>
      <c r="AY115" t="s">
        <v>78</v>
      </c>
      <c r="BB115">
        <v>0</v>
      </c>
      <c r="BF115">
        <v>0</v>
      </c>
      <c r="BI115">
        <v>338.34251699999999</v>
      </c>
      <c r="BJ115">
        <v>0</v>
      </c>
      <c r="BK115">
        <v>12.4384</v>
      </c>
      <c r="BL115">
        <v>10.713516</v>
      </c>
      <c r="BM115">
        <v>7.6427250000000004</v>
      </c>
    </row>
    <row r="116" spans="1:65">
      <c r="A116">
        <v>115</v>
      </c>
      <c r="F116">
        <v>0</v>
      </c>
      <c r="G116">
        <v>12.403915</v>
      </c>
      <c r="H116">
        <v>10.678198999999999</v>
      </c>
      <c r="I116">
        <v>19.846264000000001</v>
      </c>
      <c r="J116">
        <v>0</v>
      </c>
      <c r="K116">
        <v>7.7648510000000002</v>
      </c>
      <c r="L116">
        <v>9.0764689999999995</v>
      </c>
      <c r="V116">
        <v>0</v>
      </c>
      <c r="W116">
        <v>0</v>
      </c>
      <c r="X116">
        <v>0</v>
      </c>
      <c r="Y116">
        <v>0</v>
      </c>
      <c r="AA116">
        <v>500653.96489599999</v>
      </c>
      <c r="AB116">
        <v>1021755.885552</v>
      </c>
      <c r="AD116">
        <v>49.834722999999997</v>
      </c>
      <c r="AE116">
        <v>88.032601</v>
      </c>
      <c r="AF116">
        <v>107</v>
      </c>
      <c r="AG116" t="s">
        <v>178</v>
      </c>
      <c r="AH116">
        <v>11150</v>
      </c>
      <c r="AI116">
        <v>107</v>
      </c>
      <c r="AJ116">
        <v>8.9063370000000006</v>
      </c>
      <c r="AK116">
        <v>49.834722999999997</v>
      </c>
      <c r="AL116">
        <v>107</v>
      </c>
      <c r="AM116" t="s">
        <v>179</v>
      </c>
      <c r="AN116" t="s">
        <v>283</v>
      </c>
      <c r="AO116">
        <v>0</v>
      </c>
      <c r="AP116" t="s">
        <v>181</v>
      </c>
      <c r="AQ116" t="s">
        <v>5</v>
      </c>
      <c r="AR116">
        <v>0</v>
      </c>
      <c r="AS116">
        <v>0</v>
      </c>
      <c r="AT116" t="s">
        <v>85</v>
      </c>
      <c r="AU116" t="s">
        <v>138</v>
      </c>
      <c r="AV116">
        <v>12.026541999999999</v>
      </c>
      <c r="AW116">
        <v>0</v>
      </c>
      <c r="AX116" t="s">
        <v>60</v>
      </c>
      <c r="AY116" t="s">
        <v>79</v>
      </c>
      <c r="BB116">
        <v>0</v>
      </c>
      <c r="BF116">
        <v>0</v>
      </c>
      <c r="BI116">
        <v>468.44557900000001</v>
      </c>
      <c r="BJ116">
        <v>0</v>
      </c>
      <c r="BK116">
        <v>12.403915</v>
      </c>
      <c r="BL116">
        <v>10.678198999999999</v>
      </c>
      <c r="BM116">
        <v>7.630592</v>
      </c>
    </row>
    <row r="117" spans="1:65">
      <c r="A117">
        <v>116</v>
      </c>
      <c r="B117">
        <v>41</v>
      </c>
      <c r="C117">
        <v>41</v>
      </c>
      <c r="F117">
        <v>0</v>
      </c>
      <c r="G117">
        <v>12.221982000000001</v>
      </c>
      <c r="H117">
        <v>10.324626</v>
      </c>
      <c r="I117">
        <v>19.555171999999999</v>
      </c>
      <c r="J117">
        <v>0</v>
      </c>
      <c r="K117">
        <v>7.6509609999999997</v>
      </c>
      <c r="L117">
        <v>8.7759319999999992</v>
      </c>
      <c r="V117">
        <v>0</v>
      </c>
      <c r="W117">
        <v>0</v>
      </c>
      <c r="X117">
        <v>0</v>
      </c>
      <c r="Y117">
        <v>0</v>
      </c>
      <c r="Z117" t="s">
        <v>284</v>
      </c>
      <c r="AA117">
        <v>500858.78023199999</v>
      </c>
      <c r="AB117">
        <v>1021248.651264</v>
      </c>
      <c r="AD117">
        <v>53.235717999999999</v>
      </c>
      <c r="AE117">
        <v>88.032601</v>
      </c>
      <c r="AF117">
        <v>100</v>
      </c>
      <c r="AG117" t="s">
        <v>178</v>
      </c>
      <c r="AH117">
        <v>11160</v>
      </c>
      <c r="AI117">
        <v>100</v>
      </c>
      <c r="AJ117">
        <v>9.0781039999999997</v>
      </c>
      <c r="AK117">
        <v>53.235717999999999</v>
      </c>
      <c r="AL117">
        <v>100</v>
      </c>
      <c r="AM117" t="s">
        <v>179</v>
      </c>
      <c r="AN117" t="s">
        <v>285</v>
      </c>
      <c r="AO117">
        <v>0</v>
      </c>
      <c r="AP117" t="s">
        <v>181</v>
      </c>
      <c r="AQ117" t="s">
        <v>5</v>
      </c>
      <c r="AR117">
        <v>0</v>
      </c>
      <c r="AS117">
        <v>0</v>
      </c>
      <c r="AT117" t="s">
        <v>85</v>
      </c>
      <c r="AU117" t="s">
        <v>138</v>
      </c>
      <c r="AV117">
        <v>12.8</v>
      </c>
      <c r="AW117">
        <v>0</v>
      </c>
      <c r="AX117" t="s">
        <v>60</v>
      </c>
      <c r="AY117" t="s">
        <v>79</v>
      </c>
      <c r="BB117">
        <v>0</v>
      </c>
      <c r="BF117">
        <v>0</v>
      </c>
      <c r="BI117">
        <v>17489.147334000001</v>
      </c>
      <c r="BJ117">
        <v>41</v>
      </c>
      <c r="BK117">
        <v>12.221982000000001</v>
      </c>
      <c r="BL117">
        <v>10.324626</v>
      </c>
      <c r="BM117">
        <v>7.6314270000000004</v>
      </c>
    </row>
    <row r="118" spans="1:65">
      <c r="A118">
        <v>117</v>
      </c>
      <c r="F118">
        <v>0</v>
      </c>
      <c r="G118">
        <v>12.374746</v>
      </c>
      <c r="H118">
        <v>10.697243</v>
      </c>
      <c r="I118">
        <v>19.799593000000002</v>
      </c>
      <c r="J118">
        <v>0</v>
      </c>
      <c r="K118">
        <v>7.7465909999999996</v>
      </c>
      <c r="L118">
        <v>9.0926559999999998</v>
      </c>
      <c r="V118">
        <v>0</v>
      </c>
      <c r="W118">
        <v>0</v>
      </c>
      <c r="X118">
        <v>0</v>
      </c>
      <c r="Y118">
        <v>0</v>
      </c>
      <c r="AA118">
        <v>501352.15553599998</v>
      </c>
      <c r="AB118">
        <v>1019882.6083439999</v>
      </c>
      <c r="AD118">
        <v>63.308354999999999</v>
      </c>
      <c r="AE118">
        <v>80.780876000000006</v>
      </c>
      <c r="AF118">
        <v>130</v>
      </c>
      <c r="AG118" t="s">
        <v>178</v>
      </c>
      <c r="AH118">
        <v>11170</v>
      </c>
      <c r="AI118">
        <v>130</v>
      </c>
      <c r="AJ118">
        <v>6.6076959999999998</v>
      </c>
      <c r="AK118">
        <v>63.308354999999999</v>
      </c>
      <c r="AL118">
        <v>130</v>
      </c>
      <c r="AM118" t="s">
        <v>179</v>
      </c>
      <c r="AN118" t="s">
        <v>93</v>
      </c>
      <c r="AO118">
        <v>0</v>
      </c>
      <c r="AP118" t="s">
        <v>181</v>
      </c>
      <c r="AR118">
        <v>0</v>
      </c>
      <c r="AS118">
        <v>0</v>
      </c>
      <c r="AT118" t="s">
        <v>85</v>
      </c>
      <c r="AU118" t="s">
        <v>138</v>
      </c>
      <c r="AV118">
        <v>0</v>
      </c>
      <c r="AW118">
        <v>0</v>
      </c>
      <c r="AX118" t="s">
        <v>60</v>
      </c>
      <c r="BB118">
        <v>0</v>
      </c>
      <c r="BF118">
        <v>0</v>
      </c>
      <c r="BI118">
        <v>2734.1001759999999</v>
      </c>
      <c r="BJ118">
        <v>0</v>
      </c>
      <c r="BK118">
        <v>12.374746</v>
      </c>
      <c r="BL118">
        <v>10.697243</v>
      </c>
      <c r="BM118">
        <v>7.6106449999999999</v>
      </c>
    </row>
    <row r="119" spans="1:65">
      <c r="A119">
        <v>118</v>
      </c>
      <c r="B119">
        <v>42</v>
      </c>
      <c r="C119">
        <v>42</v>
      </c>
      <c r="F119">
        <v>0</v>
      </c>
      <c r="G119">
        <v>12.413539999999999</v>
      </c>
      <c r="H119">
        <v>10.731457000000001</v>
      </c>
      <c r="I119">
        <v>19.861664000000001</v>
      </c>
      <c r="J119">
        <v>0</v>
      </c>
      <c r="K119">
        <v>7.7708760000000003</v>
      </c>
      <c r="L119">
        <v>9.1217380000000006</v>
      </c>
      <c r="V119">
        <v>0</v>
      </c>
      <c r="W119">
        <v>0</v>
      </c>
      <c r="X119">
        <v>0</v>
      </c>
      <c r="Y119">
        <v>0</v>
      </c>
      <c r="Z119" t="s">
        <v>286</v>
      </c>
      <c r="AA119">
        <v>501735.030264</v>
      </c>
      <c r="AB119">
        <v>1018661.708704</v>
      </c>
      <c r="AD119">
        <v>62.219420999999997</v>
      </c>
      <c r="AE119">
        <v>89.670086999999995</v>
      </c>
      <c r="AF119">
        <v>158</v>
      </c>
      <c r="AG119" t="s">
        <v>178</v>
      </c>
      <c r="AH119">
        <v>11180</v>
      </c>
      <c r="AI119">
        <v>158</v>
      </c>
      <c r="AJ119">
        <v>8.5559740000000009</v>
      </c>
      <c r="AK119">
        <v>62.219420999999997</v>
      </c>
      <c r="AL119">
        <v>158</v>
      </c>
      <c r="AM119" t="s">
        <v>179</v>
      </c>
      <c r="AN119" t="s">
        <v>287</v>
      </c>
      <c r="AO119">
        <v>0</v>
      </c>
      <c r="AP119" t="s">
        <v>181</v>
      </c>
      <c r="AQ119" t="s">
        <v>139</v>
      </c>
      <c r="AR119">
        <v>-938.13714500000003</v>
      </c>
      <c r="AS119">
        <v>159.637283</v>
      </c>
      <c r="AT119" t="s">
        <v>85</v>
      </c>
      <c r="AU119" t="s">
        <v>138</v>
      </c>
      <c r="AV119">
        <v>6.21</v>
      </c>
      <c r="AW119">
        <v>0</v>
      </c>
      <c r="AX119" t="s">
        <v>60</v>
      </c>
      <c r="AY119" t="s">
        <v>187</v>
      </c>
      <c r="BB119">
        <v>0</v>
      </c>
      <c r="BF119">
        <v>0</v>
      </c>
      <c r="BI119">
        <v>19532.547878000001</v>
      </c>
      <c r="BJ119">
        <v>42</v>
      </c>
      <c r="BK119">
        <v>12.413539999999999</v>
      </c>
      <c r="BL119">
        <v>10.731457000000001</v>
      </c>
      <c r="BM119">
        <v>8</v>
      </c>
    </row>
    <row r="120" spans="1:65">
      <c r="A120">
        <v>564</v>
      </c>
      <c r="F120">
        <v>0</v>
      </c>
      <c r="G120">
        <v>12.391938</v>
      </c>
      <c r="H120">
        <v>10.719315999999999</v>
      </c>
      <c r="I120">
        <v>19.827100999999999</v>
      </c>
      <c r="J120">
        <v>0</v>
      </c>
      <c r="K120">
        <v>7.7573530000000002</v>
      </c>
      <c r="L120">
        <v>9.1114180000000005</v>
      </c>
      <c r="V120">
        <v>0</v>
      </c>
      <c r="W120">
        <v>0</v>
      </c>
      <c r="X120">
        <v>0</v>
      </c>
      <c r="Y120">
        <v>0</v>
      </c>
      <c r="AA120">
        <v>501939.77934399998</v>
      </c>
      <c r="AB120">
        <v>1017971.149968</v>
      </c>
      <c r="AD120">
        <v>61.538837999999998</v>
      </c>
      <c r="AE120">
        <v>90.371866999999995</v>
      </c>
      <c r="AF120">
        <v>158</v>
      </c>
      <c r="AG120" t="s">
        <v>178</v>
      </c>
      <c r="AH120">
        <v>11190</v>
      </c>
      <c r="AI120">
        <v>158</v>
      </c>
      <c r="AJ120">
        <v>8.4309729999999998</v>
      </c>
      <c r="AK120">
        <v>61.538837999999998</v>
      </c>
      <c r="AL120">
        <v>158</v>
      </c>
      <c r="AM120" t="s">
        <v>179</v>
      </c>
      <c r="AN120" t="s">
        <v>322</v>
      </c>
      <c r="AO120">
        <v>0</v>
      </c>
      <c r="AP120" t="s">
        <v>181</v>
      </c>
      <c r="AQ120" t="s">
        <v>139</v>
      </c>
      <c r="AR120">
        <v>-1086.0186759999999</v>
      </c>
      <c r="AS120">
        <v>168.823272</v>
      </c>
      <c r="AT120" t="s">
        <v>85</v>
      </c>
      <c r="AU120" t="s">
        <v>138</v>
      </c>
      <c r="AV120">
        <v>8.3800000000000008</v>
      </c>
      <c r="AW120">
        <v>0</v>
      </c>
      <c r="AX120" t="s">
        <v>60</v>
      </c>
      <c r="AY120" t="s">
        <v>187</v>
      </c>
      <c r="BB120">
        <v>0</v>
      </c>
      <c r="BF120">
        <v>0</v>
      </c>
      <c r="BI120">
        <v>3681.072447</v>
      </c>
      <c r="BJ120">
        <v>0</v>
      </c>
      <c r="BK120">
        <v>12.391938</v>
      </c>
      <c r="BL120">
        <v>10.719315999999999</v>
      </c>
      <c r="BM120">
        <v>8</v>
      </c>
    </row>
    <row r="121" spans="1:65">
      <c r="A121">
        <v>565</v>
      </c>
      <c r="F121">
        <v>0</v>
      </c>
      <c r="G121">
        <v>12.523332</v>
      </c>
      <c r="H121">
        <v>10.799519999999999</v>
      </c>
      <c r="I121">
        <v>20.037330999999998</v>
      </c>
      <c r="J121">
        <v>0</v>
      </c>
      <c r="K121">
        <v>7.8396059999999999</v>
      </c>
      <c r="L121">
        <v>9.1795919999999995</v>
      </c>
      <c r="V121">
        <v>0</v>
      </c>
      <c r="W121">
        <v>0</v>
      </c>
      <c r="X121">
        <v>0</v>
      </c>
      <c r="Y121">
        <v>0</v>
      </c>
      <c r="AA121">
        <v>502199.36576000002</v>
      </c>
      <c r="AB121">
        <v>1017005.43892</v>
      </c>
      <c r="AD121">
        <v>66.507097999999999</v>
      </c>
      <c r="AE121">
        <v>110.25563</v>
      </c>
      <c r="AF121">
        <v>139</v>
      </c>
      <c r="AG121" t="s">
        <v>178</v>
      </c>
      <c r="AH121">
        <v>11200</v>
      </c>
      <c r="AI121">
        <v>139</v>
      </c>
      <c r="AJ121">
        <v>6.3784229999999997</v>
      </c>
      <c r="AK121">
        <v>66.507097999999999</v>
      </c>
      <c r="AL121">
        <v>139</v>
      </c>
      <c r="AM121" t="s">
        <v>179</v>
      </c>
      <c r="AN121" t="s">
        <v>461</v>
      </c>
      <c r="AO121">
        <v>0</v>
      </c>
      <c r="AP121" t="s">
        <v>181</v>
      </c>
      <c r="AQ121" t="s">
        <v>5</v>
      </c>
      <c r="AR121">
        <v>0</v>
      </c>
      <c r="AS121">
        <v>0</v>
      </c>
      <c r="AT121" t="s">
        <v>85</v>
      </c>
      <c r="AU121" t="s">
        <v>138</v>
      </c>
      <c r="AV121">
        <v>5.62</v>
      </c>
      <c r="AW121">
        <v>0</v>
      </c>
      <c r="AX121" t="s">
        <v>60</v>
      </c>
      <c r="AY121" t="s">
        <v>79</v>
      </c>
      <c r="BB121">
        <v>0</v>
      </c>
      <c r="BF121">
        <v>0</v>
      </c>
      <c r="BI121">
        <v>5871.4414159999997</v>
      </c>
      <c r="BJ121">
        <v>0</v>
      </c>
      <c r="BK121">
        <v>12.523332</v>
      </c>
      <c r="BL121">
        <v>10.799519999999999</v>
      </c>
      <c r="BM121">
        <v>7.5659919999999996</v>
      </c>
    </row>
    <row r="122" spans="1:65">
      <c r="A122">
        <v>121</v>
      </c>
      <c r="B122">
        <v>43</v>
      </c>
      <c r="C122">
        <v>43</v>
      </c>
      <c r="F122">
        <v>0</v>
      </c>
      <c r="G122">
        <v>12.593517</v>
      </c>
      <c r="H122">
        <v>11.090802999999999</v>
      </c>
      <c r="I122">
        <v>20.149626999999999</v>
      </c>
      <c r="J122">
        <v>0</v>
      </c>
      <c r="K122">
        <v>7.8835410000000001</v>
      </c>
      <c r="L122">
        <v>9.4271820000000002</v>
      </c>
      <c r="V122">
        <v>0</v>
      </c>
      <c r="W122">
        <v>0</v>
      </c>
      <c r="X122">
        <v>0</v>
      </c>
      <c r="Y122">
        <v>0</v>
      </c>
      <c r="Z122" t="s">
        <v>288</v>
      </c>
      <c r="AA122">
        <v>502382.50357599999</v>
      </c>
      <c r="AB122">
        <v>1016288.1901679999</v>
      </c>
      <c r="AD122">
        <v>64.669522000000001</v>
      </c>
      <c r="AE122">
        <v>158.91236599999999</v>
      </c>
      <c r="AF122">
        <v>169</v>
      </c>
      <c r="AG122" t="s">
        <v>178</v>
      </c>
      <c r="AH122">
        <v>11210</v>
      </c>
      <c r="AI122">
        <v>169</v>
      </c>
      <c r="AJ122">
        <v>7.690645</v>
      </c>
      <c r="AK122">
        <v>64.669522000000001</v>
      </c>
      <c r="AL122">
        <v>169</v>
      </c>
      <c r="AM122" t="s">
        <v>179</v>
      </c>
      <c r="AN122" t="s">
        <v>282</v>
      </c>
      <c r="AO122">
        <v>0</v>
      </c>
      <c r="AP122" t="s">
        <v>181</v>
      </c>
      <c r="AR122">
        <v>0</v>
      </c>
      <c r="AS122">
        <v>0</v>
      </c>
      <c r="AT122" t="s">
        <v>85</v>
      </c>
      <c r="AU122" t="s">
        <v>138</v>
      </c>
      <c r="AV122">
        <v>0</v>
      </c>
      <c r="AW122">
        <v>0</v>
      </c>
      <c r="AX122" t="s">
        <v>60</v>
      </c>
      <c r="BB122">
        <v>0</v>
      </c>
      <c r="BF122">
        <v>0</v>
      </c>
      <c r="BI122">
        <v>19854.944573000001</v>
      </c>
      <c r="BJ122">
        <v>43</v>
      </c>
      <c r="BK122">
        <v>12.593517</v>
      </c>
      <c r="BL122">
        <v>11.090802999999999</v>
      </c>
      <c r="BM122">
        <v>7.5612149999999998</v>
      </c>
    </row>
    <row r="123" spans="1:65">
      <c r="A123">
        <v>122</v>
      </c>
      <c r="F123">
        <v>0</v>
      </c>
      <c r="G123">
        <v>12.529458</v>
      </c>
      <c r="H123">
        <v>11.11045</v>
      </c>
      <c r="I123">
        <v>20.047132999999999</v>
      </c>
      <c r="J123">
        <v>0</v>
      </c>
      <c r="K123">
        <v>7.8434400000000002</v>
      </c>
      <c r="L123">
        <v>9.4438820000000003</v>
      </c>
      <c r="V123">
        <v>0</v>
      </c>
      <c r="W123">
        <v>0</v>
      </c>
      <c r="X123">
        <v>0</v>
      </c>
      <c r="Y123">
        <v>0</v>
      </c>
      <c r="AA123">
        <v>502680.78087199997</v>
      </c>
      <c r="AB123">
        <v>1015064.672104</v>
      </c>
      <c r="AD123">
        <v>78.454430000000002</v>
      </c>
      <c r="AE123">
        <v>150.49100799999999</v>
      </c>
      <c r="AF123">
        <v>209</v>
      </c>
      <c r="AG123" t="s">
        <v>178</v>
      </c>
      <c r="AH123">
        <v>11220</v>
      </c>
      <c r="AI123">
        <v>209</v>
      </c>
      <c r="AJ123">
        <v>7.7083409999999999</v>
      </c>
      <c r="AK123">
        <v>78.454430000000002</v>
      </c>
      <c r="AL123">
        <v>209</v>
      </c>
      <c r="AM123" t="s">
        <v>179</v>
      </c>
      <c r="AN123" t="s">
        <v>289</v>
      </c>
      <c r="AO123">
        <v>0</v>
      </c>
      <c r="AP123" t="s">
        <v>181</v>
      </c>
      <c r="AQ123" t="s">
        <v>139</v>
      </c>
      <c r="AR123">
        <v>-1067.86853</v>
      </c>
      <c r="AS123">
        <v>5931.125</v>
      </c>
      <c r="AT123" t="s">
        <v>85</v>
      </c>
      <c r="AU123" t="s">
        <v>138</v>
      </c>
      <c r="AV123">
        <v>0.51</v>
      </c>
      <c r="AW123">
        <v>0</v>
      </c>
      <c r="AX123" t="s">
        <v>60</v>
      </c>
      <c r="AY123" t="s">
        <v>187</v>
      </c>
      <c r="BB123">
        <v>0</v>
      </c>
      <c r="BF123">
        <v>0</v>
      </c>
      <c r="BI123">
        <v>5931.1248699999996</v>
      </c>
      <c r="BJ123">
        <v>0</v>
      </c>
      <c r="BK123">
        <v>12.529458</v>
      </c>
      <c r="BL123">
        <v>11.11045</v>
      </c>
      <c r="BM123">
        <v>8</v>
      </c>
    </row>
    <row r="124" spans="1:65">
      <c r="A124">
        <v>123</v>
      </c>
      <c r="F124">
        <v>0</v>
      </c>
      <c r="G124">
        <v>12.346097</v>
      </c>
      <c r="H124">
        <v>11.081283000000001</v>
      </c>
      <c r="I124">
        <v>19.753755999999999</v>
      </c>
      <c r="J124">
        <v>0</v>
      </c>
      <c r="K124">
        <v>7.7286570000000001</v>
      </c>
      <c r="L124">
        <v>9.4190900000000006</v>
      </c>
      <c r="V124">
        <v>0</v>
      </c>
      <c r="W124">
        <v>0</v>
      </c>
      <c r="X124">
        <v>0</v>
      </c>
      <c r="Y124">
        <v>0</v>
      </c>
      <c r="AA124">
        <v>502893.16775999998</v>
      </c>
      <c r="AB124">
        <v>1014087.454816</v>
      </c>
      <c r="AD124">
        <v>81.841391999999999</v>
      </c>
      <c r="AE124">
        <v>249.462007</v>
      </c>
      <c r="AF124">
        <v>297</v>
      </c>
      <c r="AG124" t="s">
        <v>178</v>
      </c>
      <c r="AH124">
        <v>11230</v>
      </c>
      <c r="AI124">
        <v>297</v>
      </c>
      <c r="AJ124">
        <v>5.9473320000000003</v>
      </c>
      <c r="AK124">
        <v>81.841391999999999</v>
      </c>
      <c r="AL124">
        <v>297</v>
      </c>
      <c r="AM124" t="s">
        <v>179</v>
      </c>
      <c r="AN124" t="s">
        <v>290</v>
      </c>
      <c r="AO124">
        <v>0</v>
      </c>
      <c r="AP124" t="s">
        <v>181</v>
      </c>
      <c r="AR124">
        <v>0</v>
      </c>
      <c r="AS124">
        <v>0</v>
      </c>
      <c r="AT124" t="s">
        <v>85</v>
      </c>
      <c r="AU124" t="s">
        <v>138</v>
      </c>
      <c r="AV124">
        <v>0</v>
      </c>
      <c r="AW124">
        <v>0</v>
      </c>
      <c r="AX124" t="s">
        <v>60</v>
      </c>
      <c r="BB124">
        <v>0</v>
      </c>
      <c r="BF124">
        <v>0</v>
      </c>
      <c r="BI124">
        <v>6014.5262570000004</v>
      </c>
      <c r="BJ124">
        <v>0</v>
      </c>
      <c r="BK124">
        <v>12.346097</v>
      </c>
      <c r="BL124">
        <v>11.081283000000001</v>
      </c>
      <c r="BM124">
        <v>7.5353279999999998</v>
      </c>
    </row>
    <row r="125" spans="1:65">
      <c r="A125">
        <v>124</v>
      </c>
      <c r="B125">
        <v>44</v>
      </c>
      <c r="C125">
        <v>44</v>
      </c>
      <c r="F125">
        <v>0</v>
      </c>
      <c r="G125">
        <v>12.306034</v>
      </c>
      <c r="H125">
        <v>11.317809</v>
      </c>
      <c r="I125">
        <v>19.689654999999998</v>
      </c>
      <c r="J125">
        <v>0</v>
      </c>
      <c r="K125">
        <v>7.7035770000000001</v>
      </c>
      <c r="L125">
        <v>9.6201380000000007</v>
      </c>
      <c r="V125">
        <v>0</v>
      </c>
      <c r="W125">
        <v>0</v>
      </c>
      <c r="X125">
        <v>0</v>
      </c>
      <c r="Y125">
        <v>0</v>
      </c>
      <c r="Z125" t="s">
        <v>291</v>
      </c>
      <c r="AA125">
        <v>503019.448088</v>
      </c>
      <c r="AB125">
        <v>1013544.509856</v>
      </c>
      <c r="AD125">
        <v>85.612245000000001</v>
      </c>
      <c r="AE125">
        <v>169.013386</v>
      </c>
      <c r="AF125">
        <v>269</v>
      </c>
      <c r="AG125" t="s">
        <v>178</v>
      </c>
      <c r="AH125">
        <v>11240</v>
      </c>
      <c r="AI125">
        <v>269</v>
      </c>
      <c r="AJ125">
        <v>6.3383250000000002</v>
      </c>
      <c r="AK125">
        <v>85.612245000000001</v>
      </c>
      <c r="AL125">
        <v>269</v>
      </c>
      <c r="AM125" t="s">
        <v>179</v>
      </c>
      <c r="AN125" t="s">
        <v>66</v>
      </c>
      <c r="AO125">
        <v>0</v>
      </c>
      <c r="AP125" t="s">
        <v>58</v>
      </c>
      <c r="AR125">
        <v>0</v>
      </c>
      <c r="AS125">
        <v>0</v>
      </c>
      <c r="AT125" t="s">
        <v>85</v>
      </c>
      <c r="AU125" t="s">
        <v>138</v>
      </c>
      <c r="AV125">
        <v>0</v>
      </c>
      <c r="AW125">
        <v>0</v>
      </c>
      <c r="AX125" t="s">
        <v>60</v>
      </c>
      <c r="BB125">
        <v>0</v>
      </c>
      <c r="BF125">
        <v>0</v>
      </c>
      <c r="BI125">
        <v>21022.534199999998</v>
      </c>
      <c r="BJ125">
        <v>44</v>
      </c>
      <c r="BK125">
        <v>12.306034</v>
      </c>
      <c r="BL125">
        <v>11.317809</v>
      </c>
      <c r="BM125">
        <v>7.5055139999999998</v>
      </c>
    </row>
    <row r="126" spans="1:65">
      <c r="A126">
        <v>125</v>
      </c>
      <c r="F126">
        <v>0</v>
      </c>
      <c r="G126">
        <v>12.220776000000001</v>
      </c>
      <c r="H126">
        <v>11.591903</v>
      </c>
      <c r="I126">
        <v>19.553242000000001</v>
      </c>
      <c r="J126">
        <v>0</v>
      </c>
      <c r="K126">
        <v>7.6502059999999998</v>
      </c>
      <c r="L126">
        <v>9.8531180000000003</v>
      </c>
      <c r="V126">
        <v>0</v>
      </c>
      <c r="W126">
        <v>0</v>
      </c>
      <c r="X126">
        <v>0</v>
      </c>
      <c r="Y126">
        <v>0</v>
      </c>
      <c r="AA126">
        <v>503374.67635199998</v>
      </c>
      <c r="AB126">
        <v>1012146.588616</v>
      </c>
      <c r="AD126">
        <v>76.515523000000002</v>
      </c>
      <c r="AE126">
        <v>149.99987899999999</v>
      </c>
      <c r="AF126">
        <v>178</v>
      </c>
      <c r="AG126" t="s">
        <v>178</v>
      </c>
      <c r="AH126">
        <v>11250</v>
      </c>
      <c r="AI126">
        <v>178</v>
      </c>
      <c r="AJ126">
        <v>6.2490399999999999</v>
      </c>
      <c r="AK126">
        <v>76.515523000000002</v>
      </c>
      <c r="AL126">
        <v>178</v>
      </c>
      <c r="AM126" t="s">
        <v>179</v>
      </c>
      <c r="AN126" t="s">
        <v>63</v>
      </c>
      <c r="AO126">
        <v>0</v>
      </c>
      <c r="AP126" t="s">
        <v>58</v>
      </c>
      <c r="AR126">
        <v>0</v>
      </c>
      <c r="AS126">
        <v>0</v>
      </c>
      <c r="AT126" t="s">
        <v>85</v>
      </c>
      <c r="AU126" t="s">
        <v>138</v>
      </c>
      <c r="AV126">
        <v>0</v>
      </c>
      <c r="AW126">
        <v>0</v>
      </c>
      <c r="AX126" t="s">
        <v>60</v>
      </c>
      <c r="BB126">
        <v>0</v>
      </c>
      <c r="BF126">
        <v>0</v>
      </c>
      <c r="BI126">
        <v>9235.1101940000008</v>
      </c>
      <c r="BJ126">
        <v>0</v>
      </c>
      <c r="BK126">
        <v>12.220776000000001</v>
      </c>
      <c r="BL126">
        <v>11.591903</v>
      </c>
      <c r="BM126">
        <v>7.5116649999999998</v>
      </c>
    </row>
    <row r="127" spans="1:65">
      <c r="A127">
        <v>126</v>
      </c>
      <c r="B127">
        <v>45</v>
      </c>
      <c r="C127">
        <v>45</v>
      </c>
      <c r="F127">
        <v>0</v>
      </c>
      <c r="G127">
        <v>12.069540999999999</v>
      </c>
      <c r="H127">
        <v>11.599235</v>
      </c>
      <c r="I127">
        <v>19.311266</v>
      </c>
      <c r="J127">
        <v>0</v>
      </c>
      <c r="K127">
        <v>7.5555320000000004</v>
      </c>
      <c r="L127">
        <v>9.8593489999999999</v>
      </c>
      <c r="V127">
        <v>0</v>
      </c>
      <c r="W127">
        <v>0</v>
      </c>
      <c r="X127">
        <v>0</v>
      </c>
      <c r="Y127">
        <v>0</v>
      </c>
      <c r="Z127" t="s">
        <v>292</v>
      </c>
      <c r="AA127">
        <v>503493.10993600002</v>
      </c>
      <c r="AB127">
        <v>1011615.328328</v>
      </c>
      <c r="AD127">
        <v>74.131956000000002</v>
      </c>
      <c r="AE127">
        <v>159.58721700000001</v>
      </c>
      <c r="AF127">
        <v>190</v>
      </c>
      <c r="AG127" t="s">
        <v>178</v>
      </c>
      <c r="AH127">
        <v>11260</v>
      </c>
      <c r="AI127">
        <v>190</v>
      </c>
      <c r="AJ127">
        <v>5.8615110000000001</v>
      </c>
      <c r="AK127">
        <v>74.131956000000002</v>
      </c>
      <c r="AL127">
        <v>190</v>
      </c>
      <c r="AM127" t="s">
        <v>179</v>
      </c>
      <c r="AN127" t="s">
        <v>293</v>
      </c>
      <c r="AO127">
        <v>0</v>
      </c>
      <c r="AP127" t="s">
        <v>181</v>
      </c>
      <c r="AR127">
        <v>0</v>
      </c>
      <c r="AS127">
        <v>0</v>
      </c>
      <c r="AT127" t="s">
        <v>85</v>
      </c>
      <c r="AU127" t="s">
        <v>138</v>
      </c>
      <c r="AV127">
        <v>0</v>
      </c>
      <c r="AW127">
        <v>0</v>
      </c>
      <c r="AX127" t="s">
        <v>60</v>
      </c>
      <c r="BB127">
        <v>0</v>
      </c>
      <c r="BF127">
        <v>0</v>
      </c>
      <c r="BI127">
        <v>21436.892562000001</v>
      </c>
      <c r="BJ127">
        <v>45</v>
      </c>
      <c r="BK127">
        <v>12.069540999999999</v>
      </c>
      <c r="BL127">
        <v>11.599235</v>
      </c>
      <c r="BM127">
        <v>7.5003390000000003</v>
      </c>
    </row>
    <row r="128" spans="1:65">
      <c r="A128">
        <v>568</v>
      </c>
      <c r="F128">
        <v>0</v>
      </c>
      <c r="G128">
        <v>4.556584</v>
      </c>
      <c r="H128">
        <v>11.982751</v>
      </c>
      <c r="I128">
        <v>7.2905350000000002</v>
      </c>
      <c r="J128">
        <v>0</v>
      </c>
      <c r="K128">
        <v>2.8524210000000001</v>
      </c>
      <c r="L128">
        <v>10.185338</v>
      </c>
      <c r="V128">
        <v>0</v>
      </c>
      <c r="W128">
        <v>0</v>
      </c>
      <c r="X128">
        <v>0</v>
      </c>
      <c r="Y128">
        <v>0</v>
      </c>
      <c r="AA128">
        <v>504784.32982400001</v>
      </c>
      <c r="AB128">
        <v>1010226.049888</v>
      </c>
      <c r="AD128">
        <v>0</v>
      </c>
      <c r="AE128">
        <v>0</v>
      </c>
      <c r="AF128">
        <v>0</v>
      </c>
      <c r="AG128" t="s">
        <v>13</v>
      </c>
      <c r="AH128">
        <v>11270</v>
      </c>
      <c r="AI128">
        <v>0</v>
      </c>
      <c r="AJ128">
        <v>0</v>
      </c>
      <c r="AK128">
        <v>0</v>
      </c>
      <c r="AL128">
        <v>0</v>
      </c>
      <c r="AM128" t="s">
        <v>56</v>
      </c>
      <c r="AN128" t="s">
        <v>278</v>
      </c>
      <c r="AO128">
        <v>0</v>
      </c>
      <c r="AP128" t="s">
        <v>181</v>
      </c>
      <c r="AR128">
        <v>0</v>
      </c>
      <c r="AS128">
        <v>0</v>
      </c>
      <c r="AT128" t="s">
        <v>85</v>
      </c>
      <c r="AV128">
        <v>0</v>
      </c>
      <c r="AW128">
        <v>0</v>
      </c>
      <c r="AX128" t="s">
        <v>60</v>
      </c>
      <c r="BB128">
        <v>0</v>
      </c>
      <c r="BF128">
        <v>0</v>
      </c>
      <c r="BI128">
        <v>370.98282399999999</v>
      </c>
      <c r="BJ128">
        <v>0</v>
      </c>
      <c r="BK128">
        <v>4.556584</v>
      </c>
      <c r="BL128">
        <v>11.982751</v>
      </c>
      <c r="BM128">
        <v>7.3597650000000003</v>
      </c>
    </row>
    <row r="129" spans="1:65">
      <c r="A129">
        <v>141</v>
      </c>
      <c r="B129">
        <v>46</v>
      </c>
      <c r="C129">
        <v>46</v>
      </c>
      <c r="F129">
        <v>0</v>
      </c>
      <c r="G129">
        <v>11.938387000000001</v>
      </c>
      <c r="H129">
        <v>11.503442</v>
      </c>
      <c r="I129">
        <v>19.101419</v>
      </c>
      <c r="J129">
        <v>0</v>
      </c>
      <c r="K129">
        <v>7.4734299999999996</v>
      </c>
      <c r="L129">
        <v>9.7779260000000008</v>
      </c>
      <c r="V129">
        <v>0</v>
      </c>
      <c r="W129">
        <v>0</v>
      </c>
      <c r="X129">
        <v>0</v>
      </c>
      <c r="Y129">
        <v>0</v>
      </c>
      <c r="Z129" t="s">
        <v>310</v>
      </c>
      <c r="AA129">
        <v>504831.74255199998</v>
      </c>
      <c r="AB129">
        <v>1009360.849192</v>
      </c>
      <c r="AD129">
        <v>51.980041999999997</v>
      </c>
      <c r="AE129">
        <v>179.806783</v>
      </c>
      <c r="AF129">
        <v>221</v>
      </c>
      <c r="AG129" t="s">
        <v>178</v>
      </c>
      <c r="AH129">
        <v>11280</v>
      </c>
      <c r="AI129">
        <v>214.97402</v>
      </c>
      <c r="AJ129">
        <v>6.7786689999999998</v>
      </c>
      <c r="AK129">
        <v>51.980041999999997</v>
      </c>
      <c r="AL129">
        <v>214.97402</v>
      </c>
      <c r="AM129" t="s">
        <v>179</v>
      </c>
      <c r="AN129" t="s">
        <v>297</v>
      </c>
      <c r="AO129">
        <v>0</v>
      </c>
      <c r="AP129" t="s">
        <v>181</v>
      </c>
      <c r="AR129">
        <v>0</v>
      </c>
      <c r="AS129">
        <v>0</v>
      </c>
      <c r="AT129" t="s">
        <v>85</v>
      </c>
      <c r="AU129" t="s">
        <v>138</v>
      </c>
      <c r="AV129">
        <v>0</v>
      </c>
      <c r="AW129">
        <v>0</v>
      </c>
      <c r="AX129" t="s">
        <v>60</v>
      </c>
      <c r="BB129">
        <v>0</v>
      </c>
      <c r="BF129">
        <v>0</v>
      </c>
      <c r="BI129">
        <v>22334.095827000001</v>
      </c>
      <c r="BJ129">
        <v>46</v>
      </c>
      <c r="BK129">
        <v>11.938387000000001</v>
      </c>
      <c r="BL129">
        <v>11.503442</v>
      </c>
      <c r="BM129">
        <v>7.4601860000000002</v>
      </c>
    </row>
    <row r="130" spans="1:65">
      <c r="A130">
        <v>142</v>
      </c>
      <c r="F130">
        <v>0</v>
      </c>
      <c r="G130">
        <v>12.131047000000001</v>
      </c>
      <c r="H130">
        <v>11.405735999999999</v>
      </c>
      <c r="I130">
        <v>19.409676000000001</v>
      </c>
      <c r="J130">
        <v>0</v>
      </c>
      <c r="K130">
        <v>7.5940349999999999</v>
      </c>
      <c r="L130">
        <v>9.6948749999999997</v>
      </c>
      <c r="V130">
        <v>0</v>
      </c>
      <c r="W130">
        <v>0</v>
      </c>
      <c r="X130">
        <v>0</v>
      </c>
      <c r="Y130">
        <v>0</v>
      </c>
      <c r="AA130">
        <v>505369.80195200001</v>
      </c>
      <c r="AB130">
        <v>1008175.980024</v>
      </c>
      <c r="AD130">
        <v>33.049340999999998</v>
      </c>
      <c r="AE130">
        <v>153.722903</v>
      </c>
      <c r="AF130">
        <v>269</v>
      </c>
      <c r="AG130" t="s">
        <v>178</v>
      </c>
      <c r="AH130">
        <v>11290</v>
      </c>
      <c r="AI130">
        <v>264.03797700000001</v>
      </c>
      <c r="AJ130">
        <v>8.2392059999999994</v>
      </c>
      <c r="AK130">
        <v>33.049340999999998</v>
      </c>
      <c r="AL130">
        <v>264.03797700000001</v>
      </c>
      <c r="AM130" t="s">
        <v>179</v>
      </c>
      <c r="AN130" t="s">
        <v>311</v>
      </c>
      <c r="AO130">
        <v>0</v>
      </c>
      <c r="AP130" t="s">
        <v>181</v>
      </c>
      <c r="AQ130" t="s">
        <v>139</v>
      </c>
      <c r="AR130">
        <v>-1355.0324700000001</v>
      </c>
      <c r="AS130">
        <v>269.82104399999997</v>
      </c>
      <c r="AT130" t="s">
        <v>85</v>
      </c>
      <c r="AU130" t="s">
        <v>138</v>
      </c>
      <c r="AV130">
        <v>3.47</v>
      </c>
      <c r="AW130">
        <v>0</v>
      </c>
      <c r="AX130" t="s">
        <v>60</v>
      </c>
      <c r="AY130" t="s">
        <v>187</v>
      </c>
      <c r="BB130">
        <v>0</v>
      </c>
      <c r="BF130">
        <v>0</v>
      </c>
      <c r="BI130">
        <v>15368.019885</v>
      </c>
      <c r="BJ130">
        <v>0</v>
      </c>
      <c r="BK130">
        <v>12.131047000000001</v>
      </c>
      <c r="BL130">
        <v>11.405735999999999</v>
      </c>
      <c r="BM130">
        <v>8</v>
      </c>
    </row>
    <row r="131" spans="1:65">
      <c r="A131">
        <v>143</v>
      </c>
      <c r="B131">
        <v>47</v>
      </c>
      <c r="C131">
        <v>47</v>
      </c>
      <c r="F131">
        <v>0</v>
      </c>
      <c r="G131">
        <v>12.220065999999999</v>
      </c>
      <c r="H131">
        <v>11.415103999999999</v>
      </c>
      <c r="I131">
        <v>19.552105999999998</v>
      </c>
      <c r="J131">
        <v>0</v>
      </c>
      <c r="K131">
        <v>7.6497609999999998</v>
      </c>
      <c r="L131">
        <v>9.7028379999999999</v>
      </c>
      <c r="V131">
        <v>0</v>
      </c>
      <c r="W131">
        <v>0</v>
      </c>
      <c r="X131">
        <v>0</v>
      </c>
      <c r="Y131">
        <v>0</v>
      </c>
      <c r="Z131" t="s">
        <v>312</v>
      </c>
      <c r="AA131">
        <v>505697.77800799999</v>
      </c>
      <c r="AB131">
        <v>1007322.040552</v>
      </c>
      <c r="AD131">
        <v>38.486882000000001</v>
      </c>
      <c r="AE131">
        <v>219.82616300000001</v>
      </c>
      <c r="AF131">
        <v>309</v>
      </c>
      <c r="AG131" t="s">
        <v>178</v>
      </c>
      <c r="AH131">
        <v>11300</v>
      </c>
      <c r="AI131">
        <v>233.03123199999999</v>
      </c>
      <c r="AJ131">
        <v>7.4882710000000001</v>
      </c>
      <c r="AK131">
        <v>38.486882000000001</v>
      </c>
      <c r="AL131">
        <v>233.03123199999999</v>
      </c>
      <c r="AM131" t="s">
        <v>179</v>
      </c>
      <c r="AN131" t="s">
        <v>313</v>
      </c>
      <c r="AO131">
        <v>0</v>
      </c>
      <c r="AP131" t="s">
        <v>181</v>
      </c>
      <c r="AR131">
        <v>0</v>
      </c>
      <c r="AS131">
        <v>0</v>
      </c>
      <c r="AT131" t="s">
        <v>85</v>
      </c>
      <c r="AU131" t="s">
        <v>138</v>
      </c>
      <c r="AV131">
        <v>0</v>
      </c>
      <c r="AW131">
        <v>0</v>
      </c>
      <c r="AX131" t="s">
        <v>60</v>
      </c>
      <c r="BB131">
        <v>0</v>
      </c>
      <c r="BF131">
        <v>0</v>
      </c>
      <c r="BI131">
        <v>7908.2126600000001</v>
      </c>
      <c r="BJ131">
        <v>47</v>
      </c>
      <c r="BK131">
        <v>12.220065999999999</v>
      </c>
      <c r="BL131">
        <v>11.415103999999999</v>
      </c>
      <c r="BM131">
        <v>7.5300890000000003</v>
      </c>
    </row>
    <row r="132" spans="1:65">
      <c r="A132">
        <v>144</v>
      </c>
      <c r="F132">
        <v>0</v>
      </c>
      <c r="G132">
        <v>12.157982000000001</v>
      </c>
      <c r="H132">
        <v>11.406687</v>
      </c>
      <c r="I132">
        <v>19.452770999999998</v>
      </c>
      <c r="J132">
        <v>0</v>
      </c>
      <c r="K132">
        <v>7.6108969999999996</v>
      </c>
      <c r="L132">
        <v>9.695684</v>
      </c>
      <c r="V132">
        <v>0</v>
      </c>
      <c r="W132">
        <v>0</v>
      </c>
      <c r="X132">
        <v>0</v>
      </c>
      <c r="Y132">
        <v>0</v>
      </c>
      <c r="AA132">
        <v>506067.94765599997</v>
      </c>
      <c r="AB132">
        <v>1006304.074512</v>
      </c>
      <c r="AD132">
        <v>39.985975000000003</v>
      </c>
      <c r="AE132">
        <v>219.92299600000001</v>
      </c>
      <c r="AF132">
        <v>224</v>
      </c>
      <c r="AH132">
        <v>11310</v>
      </c>
      <c r="AI132">
        <v>227.456819</v>
      </c>
      <c r="AJ132">
        <v>8.8874139999999997</v>
      </c>
      <c r="AK132">
        <v>39.985975000000003</v>
      </c>
      <c r="AL132">
        <v>227.456819</v>
      </c>
      <c r="AM132" t="s">
        <v>179</v>
      </c>
      <c r="AN132" t="s">
        <v>277</v>
      </c>
      <c r="AO132">
        <v>0</v>
      </c>
      <c r="AP132" t="s">
        <v>181</v>
      </c>
      <c r="AQ132" t="s">
        <v>139</v>
      </c>
      <c r="AR132">
        <v>-868.26708900000006</v>
      </c>
      <c r="AS132">
        <v>359.87380899999999</v>
      </c>
      <c r="AT132" t="s">
        <v>85</v>
      </c>
      <c r="AU132" t="s">
        <v>138</v>
      </c>
      <c r="AV132">
        <v>3.95</v>
      </c>
      <c r="AW132">
        <v>0</v>
      </c>
      <c r="AX132" t="s">
        <v>60</v>
      </c>
      <c r="AY132" t="s">
        <v>187</v>
      </c>
      <c r="BB132">
        <v>0</v>
      </c>
      <c r="BF132">
        <v>0</v>
      </c>
      <c r="BI132">
        <v>7913.5905069999999</v>
      </c>
      <c r="BJ132">
        <v>0</v>
      </c>
      <c r="BK132">
        <v>12.157982000000001</v>
      </c>
      <c r="BL132">
        <v>11.406687</v>
      </c>
      <c r="BM132">
        <v>8</v>
      </c>
    </row>
    <row r="133" spans="1:65">
      <c r="A133">
        <v>570</v>
      </c>
      <c r="B133">
        <v>48</v>
      </c>
      <c r="C133">
        <v>48</v>
      </c>
      <c r="F133">
        <v>0</v>
      </c>
      <c r="G133">
        <v>12.071045</v>
      </c>
      <c r="H133">
        <v>11.481244</v>
      </c>
      <c r="I133">
        <v>19.313672</v>
      </c>
      <c r="J133">
        <v>0</v>
      </c>
      <c r="K133">
        <v>7.5564739999999997</v>
      </c>
      <c r="L133">
        <v>9.7590579999999996</v>
      </c>
      <c r="V133">
        <v>0</v>
      </c>
      <c r="W133">
        <v>0</v>
      </c>
      <c r="X133">
        <v>0</v>
      </c>
      <c r="Y133">
        <v>0</v>
      </c>
      <c r="Z133" t="s">
        <v>309</v>
      </c>
      <c r="AA133">
        <v>506469.21137600002</v>
      </c>
      <c r="AB133">
        <v>1004942.2250719999</v>
      </c>
      <c r="AD133">
        <v>41.507739000000001</v>
      </c>
      <c r="AE133">
        <v>229.72542799999999</v>
      </c>
      <c r="AF133">
        <v>269</v>
      </c>
      <c r="AG133" t="s">
        <v>178</v>
      </c>
      <c r="AH133">
        <v>11320</v>
      </c>
      <c r="AI133">
        <v>294.94754899999998</v>
      </c>
      <c r="AJ133">
        <v>9.2117509999999996</v>
      </c>
      <c r="AK133">
        <v>41.507739000000001</v>
      </c>
      <c r="AL133">
        <v>294.94754899999998</v>
      </c>
      <c r="AM133" t="s">
        <v>179</v>
      </c>
      <c r="AN133" t="s">
        <v>293</v>
      </c>
      <c r="AO133">
        <v>0</v>
      </c>
      <c r="AP133" t="s">
        <v>181</v>
      </c>
      <c r="AQ133" t="s">
        <v>139</v>
      </c>
      <c r="AR133">
        <v>-747.25591999999995</v>
      </c>
      <c r="AS133">
        <v>339.59423800000002</v>
      </c>
      <c r="AT133" t="s">
        <v>85</v>
      </c>
      <c r="AU133" t="s">
        <v>138</v>
      </c>
      <c r="AV133">
        <v>3.87</v>
      </c>
      <c r="AW133">
        <v>0</v>
      </c>
      <c r="AX133" t="s">
        <v>60</v>
      </c>
      <c r="AY133" t="s">
        <v>187</v>
      </c>
      <c r="BB133">
        <v>0</v>
      </c>
      <c r="BF133">
        <v>0</v>
      </c>
      <c r="BI133">
        <v>24477.599440999998</v>
      </c>
      <c r="BJ133">
        <v>48</v>
      </c>
      <c r="BK133">
        <v>12.071045</v>
      </c>
      <c r="BL133">
        <v>11.481244</v>
      </c>
      <c r="BM133">
        <v>8</v>
      </c>
    </row>
    <row r="134" spans="1:65">
      <c r="A134">
        <v>573</v>
      </c>
      <c r="F134">
        <v>0</v>
      </c>
      <c r="G134">
        <v>12.20898</v>
      </c>
      <c r="H134">
        <v>11.478436</v>
      </c>
      <c r="I134">
        <v>19.534368000000001</v>
      </c>
      <c r="J134">
        <v>0</v>
      </c>
      <c r="K134">
        <v>7.6428209999999996</v>
      </c>
      <c r="L134">
        <v>9.7566710000000008</v>
      </c>
      <c r="V134">
        <v>0</v>
      </c>
      <c r="W134">
        <v>0</v>
      </c>
      <c r="X134">
        <v>0</v>
      </c>
      <c r="Y134">
        <v>0</v>
      </c>
      <c r="AA134">
        <v>506607.23968</v>
      </c>
      <c r="AB134">
        <v>1004380.393872</v>
      </c>
      <c r="AD134">
        <v>54.598117999999999</v>
      </c>
      <c r="AE134">
        <v>125.31182699999999</v>
      </c>
      <c r="AF134">
        <v>261</v>
      </c>
      <c r="AG134" t="s">
        <v>178</v>
      </c>
      <c r="AH134">
        <v>11330</v>
      </c>
      <c r="AI134">
        <v>245.195436</v>
      </c>
      <c r="AJ134">
        <v>7.925046</v>
      </c>
      <c r="AK134">
        <v>54.598117999999999</v>
      </c>
      <c r="AL134">
        <v>245.195436</v>
      </c>
      <c r="AM134" t="s">
        <v>179</v>
      </c>
      <c r="AN134" t="s">
        <v>323</v>
      </c>
      <c r="AO134">
        <v>0</v>
      </c>
      <c r="AP134" t="s">
        <v>181</v>
      </c>
      <c r="AQ134" t="s">
        <v>139</v>
      </c>
      <c r="AR134">
        <v>-748.50579800000003</v>
      </c>
      <c r="AS134">
        <v>277.35232500000001</v>
      </c>
      <c r="AT134" t="s">
        <v>85</v>
      </c>
      <c r="AU134" t="s">
        <v>138</v>
      </c>
      <c r="AV134">
        <v>3.93</v>
      </c>
      <c r="AW134">
        <v>0</v>
      </c>
      <c r="AX134" t="s">
        <v>60</v>
      </c>
      <c r="AY134" t="s">
        <v>187</v>
      </c>
      <c r="BB134">
        <v>0</v>
      </c>
      <c r="BF134">
        <v>0</v>
      </c>
      <c r="BI134">
        <v>3369.380463</v>
      </c>
      <c r="BJ134">
        <v>0</v>
      </c>
      <c r="BK134">
        <v>12.20898</v>
      </c>
      <c r="BL134">
        <v>11.478436</v>
      </c>
      <c r="BM134">
        <v>7.8</v>
      </c>
    </row>
    <row r="135" spans="1:65">
      <c r="A135">
        <v>147</v>
      </c>
      <c r="F135">
        <v>0</v>
      </c>
      <c r="G135">
        <v>12.170926</v>
      </c>
      <c r="H135">
        <v>11.536833</v>
      </c>
      <c r="I135">
        <v>19.473481</v>
      </c>
      <c r="J135">
        <v>0</v>
      </c>
      <c r="K135">
        <v>7.6189989999999996</v>
      </c>
      <c r="L135">
        <v>9.8063079999999996</v>
      </c>
      <c r="V135">
        <v>0</v>
      </c>
      <c r="W135">
        <v>0</v>
      </c>
      <c r="X135">
        <v>0</v>
      </c>
      <c r="Y135">
        <v>0</v>
      </c>
      <c r="AA135">
        <v>506900.174184</v>
      </c>
      <c r="AB135">
        <v>1003426.486888</v>
      </c>
      <c r="AD135">
        <v>42.716082</v>
      </c>
      <c r="AE135">
        <v>117.208816</v>
      </c>
      <c r="AF135">
        <v>189</v>
      </c>
      <c r="AG135" t="s">
        <v>178</v>
      </c>
      <c r="AH135">
        <v>11340</v>
      </c>
      <c r="AI135">
        <v>184.713594</v>
      </c>
      <c r="AJ135">
        <v>8.2662099999999992</v>
      </c>
      <c r="AK135">
        <v>42.716082</v>
      </c>
      <c r="AL135">
        <v>184.713594</v>
      </c>
      <c r="AM135" t="s">
        <v>179</v>
      </c>
      <c r="AN135" t="s">
        <v>314</v>
      </c>
      <c r="AO135">
        <v>0</v>
      </c>
      <c r="AP135" t="s">
        <v>181</v>
      </c>
      <c r="AQ135" t="s">
        <v>139</v>
      </c>
      <c r="AR135">
        <v>-758.48608300000001</v>
      </c>
      <c r="AS135">
        <v>229.45147700000001</v>
      </c>
      <c r="AT135" t="s">
        <v>85</v>
      </c>
      <c r="AU135" t="s">
        <v>138</v>
      </c>
      <c r="AV135">
        <v>6.05</v>
      </c>
      <c r="AW135">
        <v>0</v>
      </c>
      <c r="AX135" t="s">
        <v>60</v>
      </c>
      <c r="AY135" t="s">
        <v>187</v>
      </c>
      <c r="BB135">
        <v>0</v>
      </c>
      <c r="BF135">
        <v>0</v>
      </c>
      <c r="BI135">
        <v>10104.784009999999</v>
      </c>
      <c r="BJ135">
        <v>0</v>
      </c>
      <c r="BK135">
        <v>12.170926</v>
      </c>
      <c r="BL135">
        <v>11.536833</v>
      </c>
      <c r="BM135">
        <v>7.9</v>
      </c>
    </row>
    <row r="136" spans="1:65">
      <c r="A136">
        <v>148</v>
      </c>
      <c r="B136">
        <v>49</v>
      </c>
      <c r="C136">
        <v>49</v>
      </c>
      <c r="F136">
        <v>0</v>
      </c>
      <c r="G136">
        <v>11.905108</v>
      </c>
      <c r="H136">
        <v>11.914279000000001</v>
      </c>
      <c r="I136">
        <v>19.048173999999999</v>
      </c>
      <c r="J136">
        <v>0</v>
      </c>
      <c r="K136">
        <v>7.4525980000000001</v>
      </c>
      <c r="L136">
        <v>10.127136999999999</v>
      </c>
      <c r="V136">
        <v>0</v>
      </c>
      <c r="W136">
        <v>0</v>
      </c>
      <c r="X136">
        <v>0</v>
      </c>
      <c r="Y136">
        <v>0</v>
      </c>
      <c r="Z136" t="s">
        <v>315</v>
      </c>
      <c r="AA136">
        <v>507189.80835200002</v>
      </c>
      <c r="AB136">
        <v>1002383.8873919999</v>
      </c>
      <c r="AD136">
        <v>33.049340999999998</v>
      </c>
      <c r="AE136">
        <v>145.55416299999999</v>
      </c>
      <c r="AF136">
        <v>244</v>
      </c>
      <c r="AG136" t="s">
        <v>178</v>
      </c>
      <c r="AH136">
        <v>11350</v>
      </c>
      <c r="AI136">
        <v>243.53954100000001</v>
      </c>
      <c r="AJ136">
        <v>8.2030270000000005</v>
      </c>
      <c r="AK136">
        <v>33.049340999999998</v>
      </c>
      <c r="AL136">
        <v>243.53954100000001</v>
      </c>
      <c r="AM136" t="s">
        <v>179</v>
      </c>
      <c r="AN136" t="s">
        <v>63</v>
      </c>
      <c r="AO136">
        <v>0</v>
      </c>
      <c r="AP136" t="s">
        <v>58</v>
      </c>
      <c r="AQ136" t="s">
        <v>139</v>
      </c>
      <c r="AR136">
        <v>-668.66192599999999</v>
      </c>
      <c r="AS136">
        <v>288.51537999999999</v>
      </c>
      <c r="AT136" t="s">
        <v>85</v>
      </c>
      <c r="AU136" t="s">
        <v>138</v>
      </c>
      <c r="AV136">
        <v>4.29</v>
      </c>
      <c r="AW136">
        <v>0</v>
      </c>
      <c r="AX136" t="s">
        <v>60</v>
      </c>
      <c r="AY136" t="s">
        <v>187</v>
      </c>
      <c r="BB136">
        <v>0</v>
      </c>
      <c r="BF136">
        <v>0</v>
      </c>
      <c r="BI136">
        <v>25349.060559000001</v>
      </c>
      <c r="BJ136">
        <v>49</v>
      </c>
      <c r="BK136">
        <v>11.905108</v>
      </c>
      <c r="BL136">
        <v>11.914279000000001</v>
      </c>
      <c r="BM136">
        <v>7.8</v>
      </c>
    </row>
    <row r="137" spans="1:65">
      <c r="A137">
        <v>149</v>
      </c>
      <c r="F137">
        <v>0</v>
      </c>
      <c r="G137">
        <v>11.892856</v>
      </c>
      <c r="H137">
        <v>11.926947999999999</v>
      </c>
      <c r="I137">
        <v>19.028569999999998</v>
      </c>
      <c r="J137">
        <v>0</v>
      </c>
      <c r="K137">
        <v>7.444928</v>
      </c>
      <c r="L137">
        <v>10.137905999999999</v>
      </c>
      <c r="V137">
        <v>0</v>
      </c>
      <c r="W137">
        <v>0</v>
      </c>
      <c r="X137">
        <v>0</v>
      </c>
      <c r="Y137">
        <v>0</v>
      </c>
      <c r="AA137">
        <v>507457.47472</v>
      </c>
      <c r="AB137">
        <v>1001513.695192</v>
      </c>
      <c r="AD137">
        <v>34.534885000000003</v>
      </c>
      <c r="AE137">
        <v>127.60211</v>
      </c>
      <c r="AF137">
        <v>226</v>
      </c>
      <c r="AG137" t="s">
        <v>178</v>
      </c>
      <c r="AH137">
        <v>11360</v>
      </c>
      <c r="AI137">
        <v>215.91118399999999</v>
      </c>
      <c r="AJ137">
        <v>7.1810970000000003</v>
      </c>
      <c r="AK137">
        <v>34.534885000000003</v>
      </c>
      <c r="AL137">
        <v>215.91118399999999</v>
      </c>
      <c r="AM137" t="s">
        <v>179</v>
      </c>
      <c r="AN137" t="s">
        <v>82</v>
      </c>
      <c r="AO137">
        <v>0</v>
      </c>
      <c r="AP137" t="s">
        <v>58</v>
      </c>
      <c r="AR137">
        <v>0</v>
      </c>
      <c r="AS137">
        <v>0</v>
      </c>
      <c r="AT137" t="s">
        <v>85</v>
      </c>
      <c r="AU137" t="s">
        <v>138</v>
      </c>
      <c r="AV137">
        <v>0</v>
      </c>
      <c r="AW137">
        <v>0</v>
      </c>
      <c r="AX137" t="s">
        <v>60</v>
      </c>
      <c r="BB137">
        <v>0</v>
      </c>
      <c r="BF137">
        <v>0</v>
      </c>
      <c r="BI137">
        <v>10023.176423999999</v>
      </c>
      <c r="BJ137">
        <v>0</v>
      </c>
      <c r="BK137">
        <v>11.892856</v>
      </c>
      <c r="BL137">
        <v>11.926947999999999</v>
      </c>
      <c r="BM137">
        <v>7.489751</v>
      </c>
    </row>
    <row r="138" spans="1:65">
      <c r="A138">
        <v>150</v>
      </c>
      <c r="B138">
        <v>50</v>
      </c>
      <c r="C138">
        <v>50</v>
      </c>
      <c r="F138">
        <v>0</v>
      </c>
      <c r="G138">
        <v>11.614883000000001</v>
      </c>
      <c r="H138">
        <v>12.027134</v>
      </c>
      <c r="I138">
        <v>18.583814</v>
      </c>
      <c r="J138">
        <v>0</v>
      </c>
      <c r="K138">
        <v>7.2709169999999999</v>
      </c>
      <c r="L138">
        <v>10.223064000000001</v>
      </c>
      <c r="V138">
        <v>0</v>
      </c>
      <c r="W138">
        <v>0</v>
      </c>
      <c r="X138">
        <v>0</v>
      </c>
      <c r="Y138">
        <v>0</v>
      </c>
      <c r="Z138" t="s">
        <v>316</v>
      </c>
      <c r="AA138">
        <v>507939.53402399999</v>
      </c>
      <c r="AB138">
        <v>1000191.383856</v>
      </c>
      <c r="AD138">
        <v>57.125681999999998</v>
      </c>
      <c r="AE138">
        <v>149.88580300000001</v>
      </c>
      <c r="AF138">
        <v>190</v>
      </c>
      <c r="AH138">
        <v>11370</v>
      </c>
      <c r="AI138">
        <v>177.93635699999999</v>
      </c>
      <c r="AJ138">
        <v>7.5791560000000002</v>
      </c>
      <c r="AK138">
        <v>57.125681999999998</v>
      </c>
      <c r="AL138">
        <v>177.93635699999999</v>
      </c>
      <c r="AM138" t="s">
        <v>179</v>
      </c>
      <c r="AN138" t="s">
        <v>317</v>
      </c>
      <c r="AO138">
        <v>0</v>
      </c>
      <c r="AP138" t="s">
        <v>181</v>
      </c>
      <c r="AR138">
        <v>0</v>
      </c>
      <c r="AS138">
        <v>0</v>
      </c>
      <c r="AT138" t="s">
        <v>85</v>
      </c>
      <c r="AU138" t="s">
        <v>138</v>
      </c>
      <c r="AV138">
        <v>0</v>
      </c>
      <c r="AW138">
        <v>0</v>
      </c>
      <c r="AX138" t="s">
        <v>60</v>
      </c>
      <c r="BB138">
        <v>0</v>
      </c>
      <c r="BF138">
        <v>0</v>
      </c>
      <c r="BI138">
        <v>17893.825615000002</v>
      </c>
      <c r="BJ138">
        <v>50</v>
      </c>
      <c r="BK138">
        <v>11.614883000000001</v>
      </c>
      <c r="BL138">
        <v>12.027134</v>
      </c>
      <c r="BM138">
        <v>7.4839599999999997</v>
      </c>
    </row>
    <row r="139" spans="1:65">
      <c r="A139">
        <v>151</v>
      </c>
      <c r="F139">
        <v>0</v>
      </c>
      <c r="G139">
        <v>11.469192</v>
      </c>
      <c r="H139">
        <v>12.03281</v>
      </c>
      <c r="I139">
        <v>18.350708000000001</v>
      </c>
      <c r="J139">
        <v>0</v>
      </c>
      <c r="K139">
        <v>7.1797139999999997</v>
      </c>
      <c r="L139">
        <v>10.227888</v>
      </c>
      <c r="V139">
        <v>0</v>
      </c>
      <c r="W139">
        <v>0</v>
      </c>
      <c r="X139">
        <v>0</v>
      </c>
      <c r="Y139">
        <v>0</v>
      </c>
      <c r="AA139">
        <v>508159.06737599999</v>
      </c>
      <c r="AB139">
        <v>999641.67783199996</v>
      </c>
      <c r="AD139">
        <v>51.174480000000003</v>
      </c>
      <c r="AE139">
        <v>108.25087600000001</v>
      </c>
      <c r="AF139">
        <v>205</v>
      </c>
      <c r="AG139" t="s">
        <v>178</v>
      </c>
      <c r="AH139">
        <v>11380</v>
      </c>
      <c r="AI139">
        <v>153.550737</v>
      </c>
      <c r="AJ139">
        <v>7.6976789999999999</v>
      </c>
      <c r="AK139">
        <v>51.174480000000003</v>
      </c>
      <c r="AL139">
        <v>153.550737</v>
      </c>
      <c r="AM139" t="s">
        <v>179</v>
      </c>
      <c r="AN139" t="s">
        <v>289</v>
      </c>
      <c r="AO139">
        <v>0</v>
      </c>
      <c r="AP139" t="s">
        <v>181</v>
      </c>
      <c r="AR139">
        <v>0</v>
      </c>
      <c r="AS139">
        <v>0</v>
      </c>
      <c r="AT139" t="s">
        <v>85</v>
      </c>
      <c r="AU139" t="s">
        <v>138</v>
      </c>
      <c r="AV139">
        <v>0</v>
      </c>
      <c r="AW139">
        <v>0</v>
      </c>
      <c r="AX139" t="s">
        <v>60</v>
      </c>
      <c r="BB139">
        <v>0</v>
      </c>
      <c r="BF139">
        <v>0</v>
      </c>
      <c r="BI139">
        <v>10695.474563</v>
      </c>
      <c r="BJ139">
        <v>0</v>
      </c>
      <c r="BK139">
        <v>11.469192</v>
      </c>
      <c r="BL139">
        <v>12.03281</v>
      </c>
      <c r="BM139">
        <v>7.4926719999999998</v>
      </c>
    </row>
    <row r="140" spans="1:65">
      <c r="A140">
        <v>152</v>
      </c>
      <c r="F140">
        <v>0</v>
      </c>
      <c r="G140">
        <v>11.531044</v>
      </c>
      <c r="H140">
        <v>11.998243</v>
      </c>
      <c r="I140">
        <v>18.449670999999999</v>
      </c>
      <c r="J140">
        <v>0</v>
      </c>
      <c r="K140">
        <v>7.2184330000000001</v>
      </c>
      <c r="L140">
        <v>10.198506</v>
      </c>
      <c r="V140">
        <v>0</v>
      </c>
      <c r="W140">
        <v>0</v>
      </c>
      <c r="X140">
        <v>0</v>
      </c>
      <c r="Y140">
        <v>0</v>
      </c>
      <c r="AA140">
        <v>508508.25289599999</v>
      </c>
      <c r="AB140">
        <v>998704.99642400001</v>
      </c>
      <c r="AD140">
        <v>29.222922000000001</v>
      </c>
      <c r="AE140">
        <v>119.062179</v>
      </c>
      <c r="AF140">
        <v>132</v>
      </c>
      <c r="AG140" t="s">
        <v>178</v>
      </c>
      <c r="AH140">
        <v>11390</v>
      </c>
      <c r="AI140">
        <v>131.83518699999999</v>
      </c>
      <c r="AJ140">
        <v>10.432561</v>
      </c>
      <c r="AK140">
        <v>29.222922000000001</v>
      </c>
      <c r="AL140">
        <v>131.83518699999999</v>
      </c>
      <c r="AM140" t="s">
        <v>179</v>
      </c>
      <c r="AN140" t="s">
        <v>282</v>
      </c>
      <c r="AO140">
        <v>0</v>
      </c>
      <c r="AP140" t="s">
        <v>181</v>
      </c>
      <c r="AQ140" t="s">
        <v>139</v>
      </c>
      <c r="AR140">
        <v>-658.68536300000005</v>
      </c>
      <c r="AS140">
        <v>158.74951100000001</v>
      </c>
      <c r="AT140" t="s">
        <v>85</v>
      </c>
      <c r="AU140" t="s">
        <v>138</v>
      </c>
      <c r="AV140">
        <v>8.75</v>
      </c>
      <c r="AW140">
        <v>0</v>
      </c>
      <c r="AX140" t="s">
        <v>60</v>
      </c>
      <c r="AY140" t="s">
        <v>187</v>
      </c>
      <c r="BB140">
        <v>0</v>
      </c>
      <c r="BF140">
        <v>0</v>
      </c>
      <c r="BI140">
        <v>11696.666085000001</v>
      </c>
      <c r="BJ140">
        <v>0</v>
      </c>
      <c r="BK140">
        <v>11.531044</v>
      </c>
      <c r="BL140">
        <v>11.998243</v>
      </c>
      <c r="BM140">
        <v>8</v>
      </c>
    </row>
    <row r="141" spans="1:65">
      <c r="A141">
        <v>153</v>
      </c>
      <c r="B141">
        <v>51</v>
      </c>
      <c r="C141">
        <v>51</v>
      </c>
      <c r="F141">
        <v>0</v>
      </c>
      <c r="G141">
        <v>11.526168999999999</v>
      </c>
      <c r="H141">
        <v>11.987254999999999</v>
      </c>
      <c r="I141">
        <v>18.441870999999999</v>
      </c>
      <c r="J141">
        <v>0</v>
      </c>
      <c r="K141">
        <v>7.215382</v>
      </c>
      <c r="L141">
        <v>10.189166999999999</v>
      </c>
      <c r="V141">
        <v>0</v>
      </c>
      <c r="W141">
        <v>0</v>
      </c>
      <c r="X141">
        <v>0</v>
      </c>
      <c r="Y141">
        <v>0</v>
      </c>
      <c r="Z141" t="s">
        <v>296</v>
      </c>
      <c r="AA141">
        <v>508897.51280000003</v>
      </c>
      <c r="AB141">
        <v>997586.95168000006</v>
      </c>
      <c r="AD141">
        <v>42.716082</v>
      </c>
      <c r="AE141">
        <v>118.11006399999999</v>
      </c>
      <c r="AF141">
        <v>149</v>
      </c>
      <c r="AG141" t="s">
        <v>178</v>
      </c>
      <c r="AH141">
        <v>11400</v>
      </c>
      <c r="AI141">
        <v>149</v>
      </c>
      <c r="AJ141">
        <v>7.4461930000000001</v>
      </c>
      <c r="AK141">
        <v>42.716082</v>
      </c>
      <c r="AL141">
        <v>149</v>
      </c>
      <c r="AM141" t="s">
        <v>179</v>
      </c>
      <c r="AN141" t="s">
        <v>297</v>
      </c>
      <c r="AO141">
        <v>0</v>
      </c>
      <c r="AP141" t="s">
        <v>181</v>
      </c>
      <c r="AR141">
        <v>0</v>
      </c>
      <c r="AS141">
        <v>0</v>
      </c>
      <c r="AT141" t="s">
        <v>85</v>
      </c>
      <c r="AU141" t="s">
        <v>138</v>
      </c>
      <c r="AV141">
        <v>0</v>
      </c>
      <c r="AW141">
        <v>0</v>
      </c>
      <c r="AX141" t="s">
        <v>60</v>
      </c>
      <c r="BB141">
        <v>0</v>
      </c>
      <c r="BF141">
        <v>0</v>
      </c>
      <c r="BI141">
        <v>52022.360372000003</v>
      </c>
      <c r="BJ141">
        <v>51</v>
      </c>
      <c r="BK141">
        <v>11.526168999999999</v>
      </c>
      <c r="BL141">
        <v>11.987254999999999</v>
      </c>
      <c r="BM141">
        <v>7.4785380000000004</v>
      </c>
    </row>
    <row r="142" spans="1:65">
      <c r="A142">
        <v>154</v>
      </c>
      <c r="B142">
        <v>52</v>
      </c>
      <c r="C142">
        <v>52</v>
      </c>
      <c r="F142">
        <v>0</v>
      </c>
      <c r="G142">
        <v>11.077783999999999</v>
      </c>
      <c r="H142">
        <v>12.004713000000001</v>
      </c>
      <c r="I142">
        <v>17.724454999999999</v>
      </c>
      <c r="J142">
        <v>0</v>
      </c>
      <c r="K142">
        <v>6.9346930000000002</v>
      </c>
      <c r="L142">
        <v>10.204006</v>
      </c>
      <c r="V142">
        <v>0</v>
      </c>
      <c r="W142">
        <v>0</v>
      </c>
      <c r="X142">
        <v>0</v>
      </c>
      <c r="Y142">
        <v>0</v>
      </c>
      <c r="Z142" t="s">
        <v>298</v>
      </c>
      <c r="AA142">
        <v>509490.58468799997</v>
      </c>
      <c r="AB142">
        <v>995453.88469600002</v>
      </c>
      <c r="AD142">
        <v>46.945281000000001</v>
      </c>
      <c r="AE142">
        <v>229.83819399999999</v>
      </c>
      <c r="AF142">
        <v>262</v>
      </c>
      <c r="AG142" t="s">
        <v>178</v>
      </c>
      <c r="AH142">
        <v>11410</v>
      </c>
      <c r="AI142">
        <v>247.66091299999999</v>
      </c>
      <c r="AJ142">
        <v>7.6000269999999999</v>
      </c>
      <c r="AK142">
        <v>46.945281000000001</v>
      </c>
      <c r="AL142">
        <v>247.66091299999999</v>
      </c>
      <c r="AM142" t="s">
        <v>179</v>
      </c>
      <c r="AN142" t="s">
        <v>299</v>
      </c>
      <c r="AO142">
        <v>0</v>
      </c>
      <c r="AP142" t="s">
        <v>181</v>
      </c>
      <c r="AR142">
        <v>0</v>
      </c>
      <c r="AS142">
        <v>0</v>
      </c>
      <c r="AT142" t="s">
        <v>85</v>
      </c>
      <c r="AU142" t="s">
        <v>138</v>
      </c>
      <c r="AV142">
        <v>0</v>
      </c>
      <c r="AW142">
        <v>0</v>
      </c>
      <c r="AX142" t="s">
        <v>60</v>
      </c>
      <c r="BB142">
        <v>0</v>
      </c>
      <c r="BF142">
        <v>0</v>
      </c>
      <c r="BI142">
        <v>52180.324769999999</v>
      </c>
      <c r="BJ142">
        <v>52</v>
      </c>
      <c r="BK142">
        <v>11.077783999999999</v>
      </c>
      <c r="BL142">
        <v>12.004713000000001</v>
      </c>
      <c r="BM142">
        <v>7.4339849999999998</v>
      </c>
    </row>
    <row r="143" spans="1:65">
      <c r="A143">
        <v>155</v>
      </c>
      <c r="F143">
        <v>0</v>
      </c>
      <c r="G143">
        <v>11.534406000000001</v>
      </c>
      <c r="H143">
        <v>11.523986000000001</v>
      </c>
      <c r="I143">
        <v>18.45505</v>
      </c>
      <c r="J143">
        <v>0</v>
      </c>
      <c r="K143">
        <v>7.2205380000000003</v>
      </c>
      <c r="L143">
        <v>9.7953880000000009</v>
      </c>
      <c r="V143">
        <v>0</v>
      </c>
      <c r="W143">
        <v>0</v>
      </c>
      <c r="X143">
        <v>0</v>
      </c>
      <c r="Y143">
        <v>0</v>
      </c>
      <c r="AA143">
        <v>509996.95436799998</v>
      </c>
      <c r="AB143">
        <v>994302.53352000006</v>
      </c>
      <c r="AD143">
        <v>54.396726999999998</v>
      </c>
      <c r="AE143">
        <v>179.974693</v>
      </c>
      <c r="AF143">
        <v>217</v>
      </c>
      <c r="AG143" t="s">
        <v>178</v>
      </c>
      <c r="AH143">
        <v>11420</v>
      </c>
      <c r="AI143">
        <v>198.97396599999999</v>
      </c>
      <c r="AJ143">
        <v>6.473363</v>
      </c>
      <c r="AK143">
        <v>54.396726999999998</v>
      </c>
      <c r="AL143">
        <v>198.97396599999999</v>
      </c>
      <c r="AM143" t="s">
        <v>179</v>
      </c>
      <c r="AN143" t="s">
        <v>234</v>
      </c>
      <c r="AO143">
        <v>0</v>
      </c>
      <c r="AP143" t="s">
        <v>181</v>
      </c>
      <c r="AR143">
        <v>0</v>
      </c>
      <c r="AS143">
        <v>0</v>
      </c>
      <c r="AT143" t="s">
        <v>85</v>
      </c>
      <c r="AU143" t="s">
        <v>138</v>
      </c>
      <c r="AV143">
        <v>0</v>
      </c>
      <c r="AW143">
        <v>0</v>
      </c>
      <c r="AX143" t="s">
        <v>60</v>
      </c>
      <c r="BB143">
        <v>0</v>
      </c>
      <c r="BF143">
        <v>0</v>
      </c>
      <c r="BI143">
        <v>12368.582595</v>
      </c>
      <c r="BJ143">
        <v>0</v>
      </c>
      <c r="BK143">
        <v>11.534406000000001</v>
      </c>
      <c r="BL143">
        <v>11.523986000000001</v>
      </c>
      <c r="BM143">
        <v>7.4699770000000001</v>
      </c>
    </row>
    <row r="144" spans="1:65">
      <c r="A144">
        <v>156</v>
      </c>
      <c r="B144">
        <v>53</v>
      </c>
      <c r="C144">
        <v>53</v>
      </c>
      <c r="F144">
        <v>0</v>
      </c>
      <c r="G144">
        <v>11.274191</v>
      </c>
      <c r="H144">
        <v>11.356121</v>
      </c>
      <c r="I144">
        <v>18.038706000000001</v>
      </c>
      <c r="J144">
        <v>0</v>
      </c>
      <c r="K144">
        <v>7.0576429999999997</v>
      </c>
      <c r="L144">
        <v>9.6527030000000007</v>
      </c>
      <c r="V144">
        <v>0</v>
      </c>
      <c r="W144">
        <v>0</v>
      </c>
      <c r="X144">
        <v>0</v>
      </c>
      <c r="Y144">
        <v>0</v>
      </c>
      <c r="Z144" t="s">
        <v>300</v>
      </c>
      <c r="AA144">
        <v>510538.21668800001</v>
      </c>
      <c r="AB144">
        <v>992747.08273599995</v>
      </c>
      <c r="AD144">
        <v>64.063468</v>
      </c>
      <c r="AE144">
        <v>149.45028500000001</v>
      </c>
      <c r="AF144">
        <v>219</v>
      </c>
      <c r="AG144" t="s">
        <v>178</v>
      </c>
      <c r="AH144">
        <v>11430</v>
      </c>
      <c r="AI144">
        <v>177.18434300000001</v>
      </c>
      <c r="AJ144">
        <v>5.8146339999999999</v>
      </c>
      <c r="AK144">
        <v>64.063468</v>
      </c>
      <c r="AL144">
        <v>177.18434300000001</v>
      </c>
      <c r="AM144" t="s">
        <v>179</v>
      </c>
      <c r="AN144" t="s">
        <v>301</v>
      </c>
      <c r="AO144">
        <v>0</v>
      </c>
      <c r="AP144" t="s">
        <v>181</v>
      </c>
      <c r="AR144">
        <v>0</v>
      </c>
      <c r="AS144">
        <v>0</v>
      </c>
      <c r="AT144" t="s">
        <v>85</v>
      </c>
      <c r="AU144" t="s">
        <v>138</v>
      </c>
      <c r="AV144">
        <v>0</v>
      </c>
      <c r="AW144">
        <v>0</v>
      </c>
      <c r="AX144" t="s">
        <v>60</v>
      </c>
      <c r="BB144">
        <v>0</v>
      </c>
      <c r="BF144">
        <v>0</v>
      </c>
      <c r="BI144">
        <v>52153.648738000004</v>
      </c>
      <c r="BJ144">
        <v>53</v>
      </c>
      <c r="BK144">
        <v>11.274191</v>
      </c>
      <c r="BL144">
        <v>11.356121</v>
      </c>
      <c r="BM144">
        <v>7.4377240000000002</v>
      </c>
    </row>
    <row r="145" spans="1:65">
      <c r="A145">
        <v>617</v>
      </c>
      <c r="B145">
        <v>54</v>
      </c>
      <c r="C145">
        <v>54</v>
      </c>
      <c r="F145">
        <v>0</v>
      </c>
      <c r="G145">
        <v>12.032381000000001</v>
      </c>
      <c r="H145">
        <v>11.397167</v>
      </c>
      <c r="I145">
        <v>19.251809999999999</v>
      </c>
      <c r="J145">
        <v>0</v>
      </c>
      <c r="K145">
        <v>7.5322699999999996</v>
      </c>
      <c r="L145">
        <v>9.6875920000000004</v>
      </c>
      <c r="V145">
        <v>0</v>
      </c>
      <c r="W145">
        <v>0</v>
      </c>
      <c r="X145">
        <v>0</v>
      </c>
      <c r="Y145">
        <v>0</v>
      </c>
      <c r="Z145" t="s">
        <v>219</v>
      </c>
      <c r="AA145">
        <v>511751.35945599998</v>
      </c>
      <c r="AB145">
        <v>990173.08895999996</v>
      </c>
      <c r="AD145">
        <v>44.729985999999997</v>
      </c>
      <c r="AE145">
        <v>139.49916200000001</v>
      </c>
      <c r="AF145">
        <v>217</v>
      </c>
      <c r="AG145" t="s">
        <v>178</v>
      </c>
      <c r="AH145">
        <v>11440</v>
      </c>
      <c r="AI145">
        <v>192.927751</v>
      </c>
      <c r="AJ145">
        <v>6.5152979999999996</v>
      </c>
      <c r="AK145">
        <v>44.729985999999997</v>
      </c>
      <c r="AL145">
        <v>192.927751</v>
      </c>
      <c r="AM145" t="s">
        <v>179</v>
      </c>
      <c r="AN145" t="s">
        <v>220</v>
      </c>
      <c r="AO145">
        <v>0</v>
      </c>
      <c r="AP145" t="s">
        <v>181</v>
      </c>
      <c r="AR145">
        <v>0</v>
      </c>
      <c r="AS145">
        <v>0</v>
      </c>
      <c r="AT145" t="s">
        <v>85</v>
      </c>
      <c r="AU145" t="s">
        <v>138</v>
      </c>
      <c r="AV145">
        <v>0</v>
      </c>
      <c r="AW145">
        <v>0</v>
      </c>
      <c r="AX145" t="s">
        <v>60</v>
      </c>
      <c r="BB145">
        <v>0</v>
      </c>
      <c r="BF145">
        <v>0</v>
      </c>
      <c r="BI145">
        <v>3586.7433759999999</v>
      </c>
      <c r="BJ145">
        <v>54</v>
      </c>
      <c r="BK145">
        <v>12.032381000000001</v>
      </c>
      <c r="BL145">
        <v>11.397167</v>
      </c>
      <c r="BM145">
        <v>7.4440160000000004</v>
      </c>
    </row>
    <row r="146" spans="1:65">
      <c r="A146">
        <v>158</v>
      </c>
      <c r="F146">
        <v>0</v>
      </c>
      <c r="G146">
        <v>11.839957</v>
      </c>
      <c r="H146">
        <v>11.416641</v>
      </c>
      <c r="I146">
        <v>18.943930999999999</v>
      </c>
      <c r="J146">
        <v>0</v>
      </c>
      <c r="K146">
        <v>7.4118130000000004</v>
      </c>
      <c r="L146">
        <v>9.7041450000000005</v>
      </c>
      <c r="V146">
        <v>0</v>
      </c>
      <c r="W146">
        <v>0</v>
      </c>
      <c r="X146">
        <v>0</v>
      </c>
      <c r="Y146">
        <v>0</v>
      </c>
      <c r="AA146">
        <v>512439.81243200001</v>
      </c>
      <c r="AB146">
        <v>989163.46658400004</v>
      </c>
      <c r="AD146">
        <v>90.445616000000001</v>
      </c>
      <c r="AE146">
        <v>139.496216</v>
      </c>
      <c r="AF146">
        <v>176</v>
      </c>
      <c r="AG146" t="s">
        <v>178</v>
      </c>
      <c r="AH146">
        <v>11450</v>
      </c>
      <c r="AI146">
        <v>189.857786</v>
      </c>
      <c r="AJ146">
        <v>6.1728069999999997</v>
      </c>
      <c r="AK146">
        <v>90.445616000000001</v>
      </c>
      <c r="AL146">
        <v>189.857786</v>
      </c>
      <c r="AM146" t="s">
        <v>179</v>
      </c>
      <c r="AN146" t="s">
        <v>302</v>
      </c>
      <c r="AO146">
        <v>0</v>
      </c>
      <c r="AP146" t="s">
        <v>181</v>
      </c>
      <c r="AR146">
        <v>0</v>
      </c>
      <c r="AS146">
        <v>0</v>
      </c>
      <c r="AT146" t="s">
        <v>85</v>
      </c>
      <c r="AU146" t="s">
        <v>138</v>
      </c>
      <c r="AV146">
        <v>0</v>
      </c>
      <c r="AW146">
        <v>0</v>
      </c>
      <c r="AX146" t="s">
        <v>60</v>
      </c>
      <c r="BB146">
        <v>0</v>
      </c>
      <c r="BF146">
        <v>0</v>
      </c>
      <c r="BI146">
        <v>7223.1284669999995</v>
      </c>
      <c r="BJ146">
        <v>0</v>
      </c>
      <c r="BK146">
        <v>11.839957</v>
      </c>
      <c r="BL146">
        <v>11.416641</v>
      </c>
      <c r="BM146">
        <v>7.5063300000000002</v>
      </c>
    </row>
    <row r="147" spans="1:65">
      <c r="A147">
        <v>159</v>
      </c>
      <c r="B147">
        <v>55</v>
      </c>
      <c r="C147">
        <v>55</v>
      </c>
      <c r="F147">
        <v>0</v>
      </c>
      <c r="G147">
        <v>12.096356999999999</v>
      </c>
      <c r="H147">
        <v>11.411671</v>
      </c>
      <c r="I147">
        <v>19.354171000000001</v>
      </c>
      <c r="J147">
        <v>0</v>
      </c>
      <c r="K147">
        <v>7.5723190000000002</v>
      </c>
      <c r="L147">
        <v>9.6999209999999998</v>
      </c>
      <c r="V147">
        <v>0</v>
      </c>
      <c r="W147">
        <v>0</v>
      </c>
      <c r="X147">
        <v>0</v>
      </c>
      <c r="Y147">
        <v>0</v>
      </c>
      <c r="Z147" t="s">
        <v>303</v>
      </c>
      <c r="AA147">
        <v>513089.46366399998</v>
      </c>
      <c r="AB147">
        <v>988068.86662400002</v>
      </c>
      <c r="AD147">
        <v>90.073856000000006</v>
      </c>
      <c r="AE147">
        <v>109.780124</v>
      </c>
      <c r="AF147">
        <v>142</v>
      </c>
      <c r="AG147" t="s">
        <v>178</v>
      </c>
      <c r="AH147">
        <v>11460</v>
      </c>
      <c r="AI147">
        <v>142</v>
      </c>
      <c r="AJ147">
        <v>5.9498740000000003</v>
      </c>
      <c r="AK147">
        <v>90.073856000000006</v>
      </c>
      <c r="AL147">
        <v>142</v>
      </c>
      <c r="AM147" t="s">
        <v>179</v>
      </c>
      <c r="AN147" t="s">
        <v>304</v>
      </c>
      <c r="AO147">
        <v>0</v>
      </c>
      <c r="AP147" t="s">
        <v>181</v>
      </c>
      <c r="AR147">
        <v>0</v>
      </c>
      <c r="AS147">
        <v>0</v>
      </c>
      <c r="AT147" t="s">
        <v>85</v>
      </c>
      <c r="AU147" t="s">
        <v>138</v>
      </c>
      <c r="AV147">
        <v>0</v>
      </c>
      <c r="AW147">
        <v>0</v>
      </c>
      <c r="AX147" t="s">
        <v>60</v>
      </c>
      <c r="BB147">
        <v>0</v>
      </c>
      <c r="BF147">
        <v>0</v>
      </c>
      <c r="BI147">
        <v>25240.79593</v>
      </c>
      <c r="BJ147">
        <v>55</v>
      </c>
      <c r="BK147">
        <v>12.096356999999999</v>
      </c>
      <c r="BL147">
        <v>11.411671</v>
      </c>
      <c r="BM147">
        <v>7.5211490000000003</v>
      </c>
    </row>
    <row r="148" spans="1:65">
      <c r="A148">
        <v>160</v>
      </c>
      <c r="B148">
        <v>56</v>
      </c>
      <c r="C148">
        <v>56</v>
      </c>
      <c r="F148">
        <v>0</v>
      </c>
      <c r="G148">
        <v>12.268431</v>
      </c>
      <c r="H148">
        <v>11.370552</v>
      </c>
      <c r="I148">
        <v>19.629490000000001</v>
      </c>
      <c r="J148">
        <v>0</v>
      </c>
      <c r="K148">
        <v>7.6800379999999997</v>
      </c>
      <c r="L148">
        <v>9.6649689999999993</v>
      </c>
      <c r="V148">
        <v>0</v>
      </c>
      <c r="W148">
        <v>0</v>
      </c>
      <c r="X148">
        <v>0</v>
      </c>
      <c r="Y148">
        <v>0</v>
      </c>
      <c r="Z148" t="s">
        <v>305</v>
      </c>
      <c r="AA148">
        <v>514504.39793600002</v>
      </c>
      <c r="AB148">
        <v>985680.07935999997</v>
      </c>
      <c r="AD148">
        <v>88.910576000000006</v>
      </c>
      <c r="AE148">
        <v>109.78147300000001</v>
      </c>
      <c r="AF148">
        <v>142</v>
      </c>
      <c r="AG148" t="s">
        <v>178</v>
      </c>
      <c r="AH148">
        <v>11470</v>
      </c>
      <c r="AI148">
        <v>131.940427</v>
      </c>
      <c r="AJ148">
        <v>4.3548140000000002</v>
      </c>
      <c r="AK148">
        <v>88.910576000000006</v>
      </c>
      <c r="AL148">
        <v>131.940427</v>
      </c>
      <c r="AM148" t="s">
        <v>179</v>
      </c>
      <c r="AN148" t="s">
        <v>83</v>
      </c>
      <c r="AO148">
        <v>0</v>
      </c>
      <c r="AP148" t="s">
        <v>181</v>
      </c>
      <c r="AR148">
        <v>0</v>
      </c>
      <c r="AS148">
        <v>0</v>
      </c>
      <c r="AT148" t="s">
        <v>85</v>
      </c>
      <c r="AU148" t="s">
        <v>138</v>
      </c>
      <c r="AV148">
        <v>0</v>
      </c>
      <c r="AW148">
        <v>0</v>
      </c>
      <c r="AX148" t="s">
        <v>60</v>
      </c>
      <c r="BB148">
        <v>0</v>
      </c>
      <c r="BF148">
        <v>0</v>
      </c>
      <c r="BI148">
        <v>2505.013719</v>
      </c>
      <c r="BJ148">
        <v>56</v>
      </c>
      <c r="BK148">
        <v>12.268431</v>
      </c>
      <c r="BL148">
        <v>11.370552</v>
      </c>
      <c r="BM148">
        <v>7.5782809999999996</v>
      </c>
    </row>
    <row r="149" spans="1:65">
      <c r="A149">
        <v>161</v>
      </c>
      <c r="F149">
        <v>0</v>
      </c>
      <c r="G149">
        <v>12.382699000000001</v>
      </c>
      <c r="H149">
        <v>11.377207</v>
      </c>
      <c r="I149">
        <v>19.812318999999999</v>
      </c>
      <c r="J149">
        <v>0</v>
      </c>
      <c r="K149">
        <v>7.7515700000000001</v>
      </c>
      <c r="L149">
        <v>9.6706260000000004</v>
      </c>
      <c r="V149">
        <v>0</v>
      </c>
      <c r="W149">
        <v>0</v>
      </c>
      <c r="X149">
        <v>0</v>
      </c>
      <c r="Y149">
        <v>0</v>
      </c>
      <c r="AA149">
        <v>515527.49881600001</v>
      </c>
      <c r="AB149">
        <v>984091.13124799996</v>
      </c>
      <c r="AD149">
        <v>76.389508000000006</v>
      </c>
      <c r="AE149">
        <v>109.63443700000001</v>
      </c>
      <c r="AF149">
        <v>189</v>
      </c>
      <c r="AG149" t="s">
        <v>178</v>
      </c>
      <c r="AH149">
        <v>11480</v>
      </c>
      <c r="AI149">
        <v>185.75542200000001</v>
      </c>
      <c r="AJ149">
        <v>7.1765759999999998</v>
      </c>
      <c r="AK149">
        <v>76.389508000000006</v>
      </c>
      <c r="AL149">
        <v>185.75542200000001</v>
      </c>
      <c r="AM149" t="s">
        <v>179</v>
      </c>
      <c r="AN149" t="s">
        <v>306</v>
      </c>
      <c r="AO149">
        <v>0</v>
      </c>
      <c r="AP149" t="s">
        <v>181</v>
      </c>
      <c r="AR149">
        <v>0</v>
      </c>
      <c r="AS149">
        <v>0</v>
      </c>
      <c r="AT149" t="s">
        <v>85</v>
      </c>
      <c r="AU149" t="s">
        <v>138</v>
      </c>
      <c r="AV149">
        <v>0</v>
      </c>
      <c r="AW149">
        <v>0</v>
      </c>
      <c r="AX149" t="s">
        <v>60</v>
      </c>
      <c r="BB149">
        <v>0</v>
      </c>
      <c r="BF149">
        <v>0</v>
      </c>
      <c r="BI149">
        <v>13450.841301</v>
      </c>
      <c r="BJ149">
        <v>0</v>
      </c>
      <c r="BK149">
        <v>12.382699000000001</v>
      </c>
      <c r="BL149">
        <v>11.377207</v>
      </c>
      <c r="BM149">
        <v>7.5885340000000001</v>
      </c>
    </row>
    <row r="150" spans="1:65">
      <c r="A150">
        <v>163</v>
      </c>
      <c r="F150">
        <v>0</v>
      </c>
      <c r="G150">
        <v>12.573071000000001</v>
      </c>
      <c r="H150">
        <v>11.693659999999999</v>
      </c>
      <c r="I150">
        <v>20.116913</v>
      </c>
      <c r="J150">
        <v>0</v>
      </c>
      <c r="K150">
        <v>7.8707419999999999</v>
      </c>
      <c r="L150">
        <v>9.9396109999999993</v>
      </c>
      <c r="V150">
        <v>0</v>
      </c>
      <c r="W150">
        <v>0</v>
      </c>
      <c r="X150">
        <v>0</v>
      </c>
      <c r="Y150">
        <v>0</v>
      </c>
      <c r="AA150">
        <v>516656.96451999998</v>
      </c>
      <c r="AB150">
        <v>982220.51510399999</v>
      </c>
      <c r="AD150">
        <v>81.987217000000001</v>
      </c>
      <c r="AE150">
        <v>139.48871299999999</v>
      </c>
      <c r="AF150">
        <v>195</v>
      </c>
      <c r="AG150" t="s">
        <v>178</v>
      </c>
      <c r="AH150">
        <v>11490</v>
      </c>
      <c r="AI150">
        <v>191.384649</v>
      </c>
      <c r="AJ150">
        <v>5.6947570000000001</v>
      </c>
      <c r="AK150">
        <v>81.987217000000001</v>
      </c>
      <c r="AL150">
        <v>191.384649</v>
      </c>
      <c r="AM150" t="s">
        <v>179</v>
      </c>
      <c r="AN150" t="s">
        <v>308</v>
      </c>
      <c r="AO150">
        <v>0</v>
      </c>
      <c r="AP150" t="s">
        <v>181</v>
      </c>
      <c r="AR150">
        <v>0</v>
      </c>
      <c r="AS150">
        <v>0</v>
      </c>
      <c r="AT150" t="s">
        <v>85</v>
      </c>
      <c r="AU150" t="s">
        <v>138</v>
      </c>
      <c r="AV150">
        <v>0</v>
      </c>
      <c r="AW150">
        <v>0</v>
      </c>
      <c r="AX150" t="s">
        <v>60</v>
      </c>
      <c r="BB150">
        <v>0</v>
      </c>
      <c r="BF150">
        <v>0</v>
      </c>
      <c r="BI150">
        <v>13457.783414</v>
      </c>
      <c r="BJ150">
        <v>0</v>
      </c>
      <c r="BK150">
        <v>12.573071000000001</v>
      </c>
      <c r="BL150">
        <v>11.693659999999999</v>
      </c>
      <c r="BM150">
        <v>7.6128650000000002</v>
      </c>
    </row>
    <row r="151" spans="1:65">
      <c r="A151">
        <v>164</v>
      </c>
      <c r="F151">
        <v>0</v>
      </c>
      <c r="G151">
        <v>12.459662</v>
      </c>
      <c r="H151">
        <v>11.119884000000001</v>
      </c>
      <c r="I151">
        <v>19.935459999999999</v>
      </c>
      <c r="J151">
        <v>0</v>
      </c>
      <c r="K151">
        <v>7.7997480000000001</v>
      </c>
      <c r="L151">
        <v>9.4519009999999994</v>
      </c>
      <c r="V151">
        <v>0</v>
      </c>
      <c r="W151">
        <v>0</v>
      </c>
      <c r="X151">
        <v>0</v>
      </c>
      <c r="Y151">
        <v>0</v>
      </c>
      <c r="AA151">
        <v>517145.23220799997</v>
      </c>
      <c r="AB151">
        <v>981347.59656800004</v>
      </c>
      <c r="AD151">
        <v>77.355237000000002</v>
      </c>
      <c r="AE151">
        <v>139.51288</v>
      </c>
      <c r="AF151">
        <v>215</v>
      </c>
      <c r="AG151" t="s">
        <v>178</v>
      </c>
      <c r="AH151">
        <v>11500</v>
      </c>
      <c r="AI151">
        <v>212.82754700000001</v>
      </c>
      <c r="AJ151">
        <v>6.2788709999999996</v>
      </c>
      <c r="AK151">
        <v>77.355237000000002</v>
      </c>
      <c r="AL151">
        <v>212.82754700000001</v>
      </c>
      <c r="AM151" t="s">
        <v>179</v>
      </c>
      <c r="AN151" t="s">
        <v>249</v>
      </c>
      <c r="AO151">
        <v>0</v>
      </c>
      <c r="AP151" t="s">
        <v>181</v>
      </c>
      <c r="AR151">
        <v>0</v>
      </c>
      <c r="AS151">
        <v>0</v>
      </c>
      <c r="AT151" t="s">
        <v>85</v>
      </c>
      <c r="AU151" t="s">
        <v>138</v>
      </c>
      <c r="AV151">
        <v>0</v>
      </c>
      <c r="AW151">
        <v>0</v>
      </c>
      <c r="AX151" t="s">
        <v>60</v>
      </c>
      <c r="BB151">
        <v>0</v>
      </c>
      <c r="BF151">
        <v>0</v>
      </c>
      <c r="BI151">
        <v>13490.803999</v>
      </c>
      <c r="BJ151">
        <v>0</v>
      </c>
      <c r="BK151">
        <v>12.459662</v>
      </c>
      <c r="BL151">
        <v>11.119884000000001</v>
      </c>
      <c r="BM151">
        <v>7.6237909999999998</v>
      </c>
    </row>
    <row r="152" spans="1:65">
      <c r="A152">
        <v>165</v>
      </c>
      <c r="B152">
        <v>58</v>
      </c>
      <c r="C152">
        <v>58</v>
      </c>
      <c r="F152">
        <v>0</v>
      </c>
      <c r="G152">
        <v>12.557952999999999</v>
      </c>
      <c r="H152">
        <v>11.137496000000001</v>
      </c>
      <c r="I152">
        <v>20.092724</v>
      </c>
      <c r="J152">
        <v>0</v>
      </c>
      <c r="K152">
        <v>7.8612780000000004</v>
      </c>
      <c r="L152">
        <v>9.4668709999999994</v>
      </c>
      <c r="V152">
        <v>0</v>
      </c>
      <c r="W152">
        <v>0</v>
      </c>
      <c r="X152">
        <v>0</v>
      </c>
      <c r="Y152">
        <v>0</v>
      </c>
      <c r="Z152" t="s">
        <v>318</v>
      </c>
      <c r="AA152">
        <v>517762.45572000003</v>
      </c>
      <c r="AB152">
        <v>980217.63099199999</v>
      </c>
      <c r="AD152">
        <v>82.389998000000006</v>
      </c>
      <c r="AE152">
        <v>187.79967199999999</v>
      </c>
      <c r="AF152">
        <v>199</v>
      </c>
      <c r="AG152" t="s">
        <v>178</v>
      </c>
      <c r="AH152">
        <v>11510</v>
      </c>
      <c r="AI152">
        <v>199</v>
      </c>
      <c r="AJ152">
        <v>15.595439000000001</v>
      </c>
      <c r="AK152">
        <v>82.389998000000006</v>
      </c>
      <c r="AL152">
        <v>199</v>
      </c>
      <c r="AM152" t="s">
        <v>179</v>
      </c>
      <c r="AN152" t="s">
        <v>76</v>
      </c>
      <c r="AO152">
        <v>0</v>
      </c>
      <c r="AP152" t="s">
        <v>181</v>
      </c>
      <c r="AQ152" t="s">
        <v>77</v>
      </c>
      <c r="AR152">
        <v>-1077.8598629999999</v>
      </c>
      <c r="AS152">
        <v>199</v>
      </c>
      <c r="AT152" t="s">
        <v>85</v>
      </c>
      <c r="AU152" t="s">
        <v>138</v>
      </c>
      <c r="AV152">
        <v>11.692632</v>
      </c>
      <c r="AW152">
        <v>0</v>
      </c>
      <c r="AX152" t="s">
        <v>60</v>
      </c>
      <c r="AY152" t="s">
        <v>78</v>
      </c>
      <c r="BB152">
        <v>0</v>
      </c>
      <c r="BF152">
        <v>0</v>
      </c>
      <c r="BI152">
        <v>16953.088211999999</v>
      </c>
      <c r="BJ152">
        <v>58</v>
      </c>
      <c r="BK152">
        <v>12.557952999999999</v>
      </c>
      <c r="BL152">
        <v>11.137496000000001</v>
      </c>
      <c r="BM152">
        <v>7.623602</v>
      </c>
    </row>
    <row r="153" spans="1:65">
      <c r="A153">
        <v>166</v>
      </c>
      <c r="F153">
        <v>0</v>
      </c>
      <c r="G153">
        <v>12.638399</v>
      </c>
      <c r="H153">
        <v>11.166752000000001</v>
      </c>
      <c r="I153">
        <v>20.221439</v>
      </c>
      <c r="J153">
        <v>0</v>
      </c>
      <c r="K153">
        <v>7.9116379999999999</v>
      </c>
      <c r="L153">
        <v>9.4917390000000008</v>
      </c>
      <c r="V153">
        <v>0</v>
      </c>
      <c r="W153">
        <v>0</v>
      </c>
      <c r="X153">
        <v>0</v>
      </c>
      <c r="Y153">
        <v>0</v>
      </c>
      <c r="AA153">
        <v>518110.28200800001</v>
      </c>
      <c r="AB153">
        <v>979597.32427999994</v>
      </c>
      <c r="AD153">
        <v>83.19556</v>
      </c>
      <c r="AE153">
        <v>102.260488</v>
      </c>
      <c r="AF153">
        <v>139</v>
      </c>
      <c r="AG153" t="s">
        <v>178</v>
      </c>
      <c r="AH153">
        <v>11520</v>
      </c>
      <c r="AI153">
        <v>139</v>
      </c>
      <c r="AJ153">
        <v>5.9159790000000001</v>
      </c>
      <c r="AK153">
        <v>83.19556</v>
      </c>
      <c r="AL153">
        <v>139</v>
      </c>
      <c r="AM153" t="s">
        <v>179</v>
      </c>
      <c r="AN153" t="s">
        <v>319</v>
      </c>
      <c r="AO153">
        <v>0</v>
      </c>
      <c r="AP153" t="s">
        <v>181</v>
      </c>
      <c r="AQ153" t="s">
        <v>5</v>
      </c>
      <c r="AR153">
        <v>0</v>
      </c>
      <c r="AS153">
        <v>0</v>
      </c>
      <c r="AT153" t="s">
        <v>85</v>
      </c>
      <c r="AU153" t="s">
        <v>138</v>
      </c>
      <c r="AV153">
        <v>11.382453999999999</v>
      </c>
      <c r="AW153">
        <v>0</v>
      </c>
      <c r="AX153" t="s">
        <v>60</v>
      </c>
      <c r="AY153" t="s">
        <v>79</v>
      </c>
      <c r="BB153">
        <v>0</v>
      </c>
      <c r="BF153">
        <v>0</v>
      </c>
      <c r="BI153">
        <v>4945.889905</v>
      </c>
      <c r="BJ153">
        <v>0</v>
      </c>
      <c r="BK153">
        <v>12.638399</v>
      </c>
      <c r="BL153">
        <v>11.166752000000001</v>
      </c>
      <c r="BM153">
        <v>7.6225139999999998</v>
      </c>
    </row>
    <row r="154" spans="1:65">
      <c r="A154">
        <v>167</v>
      </c>
      <c r="F154">
        <v>0</v>
      </c>
      <c r="G154">
        <v>12.663009000000001</v>
      </c>
      <c r="H154">
        <v>11.236696</v>
      </c>
      <c r="I154">
        <v>20.260814</v>
      </c>
      <c r="J154">
        <v>0</v>
      </c>
      <c r="K154">
        <v>7.9270430000000003</v>
      </c>
      <c r="L154">
        <v>9.5511920000000003</v>
      </c>
      <c r="V154">
        <v>0</v>
      </c>
      <c r="W154">
        <v>0</v>
      </c>
      <c r="X154">
        <v>0</v>
      </c>
      <c r="Y154">
        <v>0</v>
      </c>
      <c r="AA154">
        <v>518599.83250399999</v>
      </c>
      <c r="AB154">
        <v>978725.85025599995</v>
      </c>
      <c r="AD154">
        <v>84.898387</v>
      </c>
      <c r="AE154">
        <v>139.06698</v>
      </c>
      <c r="AF154">
        <v>150</v>
      </c>
      <c r="AG154" t="s">
        <v>178</v>
      </c>
      <c r="AH154">
        <v>11530</v>
      </c>
      <c r="AI154">
        <v>150</v>
      </c>
      <c r="AJ154">
        <v>7.8547060000000002</v>
      </c>
      <c r="AK154">
        <v>84.898387</v>
      </c>
      <c r="AL154">
        <v>150</v>
      </c>
      <c r="AM154" t="s">
        <v>179</v>
      </c>
      <c r="AN154" t="s">
        <v>308</v>
      </c>
      <c r="AO154">
        <v>0</v>
      </c>
      <c r="AP154" t="s">
        <v>58</v>
      </c>
      <c r="AQ154" t="s">
        <v>5</v>
      </c>
      <c r="AR154">
        <v>0</v>
      </c>
      <c r="AS154">
        <v>0</v>
      </c>
      <c r="AT154" t="s">
        <v>85</v>
      </c>
      <c r="AU154" t="s">
        <v>138</v>
      </c>
      <c r="AV154">
        <v>11.74</v>
      </c>
      <c r="AW154">
        <v>0</v>
      </c>
      <c r="AX154" t="s">
        <v>60</v>
      </c>
      <c r="AY154" t="s">
        <v>79</v>
      </c>
      <c r="BB154">
        <v>0</v>
      </c>
      <c r="BF154">
        <v>0</v>
      </c>
      <c r="BI154">
        <v>13601.469086999999</v>
      </c>
      <c r="BJ154">
        <v>0</v>
      </c>
      <c r="BK154">
        <v>12.663009000000001</v>
      </c>
      <c r="BL154">
        <v>11.236696</v>
      </c>
      <c r="BM154">
        <v>7.6228189999999998</v>
      </c>
    </row>
    <row r="155" spans="1:65">
      <c r="A155">
        <v>168</v>
      </c>
      <c r="B155">
        <v>59</v>
      </c>
      <c r="C155">
        <v>59</v>
      </c>
      <c r="F155">
        <v>0</v>
      </c>
      <c r="G155">
        <v>12.519733</v>
      </c>
      <c r="H155">
        <v>11.257607999999999</v>
      </c>
      <c r="I155">
        <v>20.031572000000001</v>
      </c>
      <c r="J155">
        <v>0</v>
      </c>
      <c r="K155">
        <v>7.8373520000000001</v>
      </c>
      <c r="L155">
        <v>9.5689670000000007</v>
      </c>
      <c r="V155">
        <v>0</v>
      </c>
      <c r="W155">
        <v>0</v>
      </c>
      <c r="X155">
        <v>0</v>
      </c>
      <c r="Y155">
        <v>0</v>
      </c>
      <c r="Z155" t="s">
        <v>320</v>
      </c>
      <c r="AA155">
        <v>518983.32879200001</v>
      </c>
      <c r="AB155">
        <v>977999.56805600005</v>
      </c>
      <c r="AD155">
        <v>84.403902000000002</v>
      </c>
      <c r="AE155">
        <v>199.330747</v>
      </c>
      <c r="AF155">
        <v>229</v>
      </c>
      <c r="AG155" t="s">
        <v>178</v>
      </c>
      <c r="AH155">
        <v>11540</v>
      </c>
      <c r="AI155">
        <v>229</v>
      </c>
      <c r="AJ155">
        <v>9.789199</v>
      </c>
      <c r="AK155">
        <v>84.403902000000002</v>
      </c>
      <c r="AL155">
        <v>229</v>
      </c>
      <c r="AM155" t="s">
        <v>179</v>
      </c>
      <c r="AN155" t="s">
        <v>297</v>
      </c>
      <c r="AO155">
        <v>0</v>
      </c>
      <c r="AP155" t="s">
        <v>181</v>
      </c>
      <c r="AQ155" t="s">
        <v>139</v>
      </c>
      <c r="AR155">
        <v>-1215.5299070000001</v>
      </c>
      <c r="AS155">
        <v>239.19688400000001</v>
      </c>
      <c r="AT155" t="s">
        <v>85</v>
      </c>
      <c r="AU155" t="s">
        <v>138</v>
      </c>
      <c r="AV155">
        <v>5.72</v>
      </c>
      <c r="AW155">
        <v>0</v>
      </c>
      <c r="AX155" t="s">
        <v>60</v>
      </c>
      <c r="AY155" t="s">
        <v>187</v>
      </c>
      <c r="BB155">
        <v>0</v>
      </c>
      <c r="BF155">
        <v>0</v>
      </c>
      <c r="BI155">
        <v>20474.556838</v>
      </c>
      <c r="BJ155">
        <v>59</v>
      </c>
      <c r="BK155">
        <v>12.519733</v>
      </c>
      <c r="BL155">
        <v>11.257607999999999</v>
      </c>
      <c r="BM155">
        <v>8</v>
      </c>
    </row>
    <row r="156" spans="1:65">
      <c r="A156">
        <v>169</v>
      </c>
      <c r="F156">
        <v>0</v>
      </c>
      <c r="G156">
        <v>12.585387000000001</v>
      </c>
      <c r="H156">
        <v>11.271018</v>
      </c>
      <c r="I156">
        <v>20.136619</v>
      </c>
      <c r="J156">
        <v>0</v>
      </c>
      <c r="K156">
        <v>7.8784520000000002</v>
      </c>
      <c r="L156">
        <v>9.5803650000000005</v>
      </c>
      <c r="V156">
        <v>0</v>
      </c>
      <c r="W156">
        <v>0</v>
      </c>
      <c r="X156">
        <v>0</v>
      </c>
      <c r="Y156">
        <v>0</v>
      </c>
      <c r="AA156">
        <v>519551.52548800001</v>
      </c>
      <c r="AB156">
        <v>976967.02274399996</v>
      </c>
      <c r="AD156">
        <v>80.577483999999998</v>
      </c>
      <c r="AE156">
        <v>95.788863000000006</v>
      </c>
      <c r="AF156">
        <v>158</v>
      </c>
      <c r="AG156" t="s">
        <v>178</v>
      </c>
      <c r="AH156">
        <v>11550</v>
      </c>
      <c r="AI156">
        <v>130.62027499999999</v>
      </c>
      <c r="AJ156">
        <v>6.1237310000000003</v>
      </c>
      <c r="AK156">
        <v>80.577483999999998</v>
      </c>
      <c r="AL156">
        <v>130.62027499999999</v>
      </c>
      <c r="AM156" t="s">
        <v>179</v>
      </c>
      <c r="AN156" t="s">
        <v>302</v>
      </c>
      <c r="AO156">
        <v>0</v>
      </c>
      <c r="AP156" t="s">
        <v>181</v>
      </c>
      <c r="AQ156" t="s">
        <v>5</v>
      </c>
      <c r="AR156">
        <v>0</v>
      </c>
      <c r="AS156">
        <v>0</v>
      </c>
      <c r="AT156" t="s">
        <v>85</v>
      </c>
      <c r="AU156" t="s">
        <v>138</v>
      </c>
      <c r="AV156">
        <v>9.43</v>
      </c>
      <c r="AW156">
        <v>0</v>
      </c>
      <c r="AX156" t="s">
        <v>60</v>
      </c>
      <c r="AY156" t="s">
        <v>79</v>
      </c>
      <c r="BB156">
        <v>0</v>
      </c>
      <c r="BF156">
        <v>0</v>
      </c>
      <c r="BI156">
        <v>13740.696357999999</v>
      </c>
      <c r="BJ156">
        <v>0</v>
      </c>
      <c r="BK156">
        <v>12.585387000000001</v>
      </c>
      <c r="BL156">
        <v>11.271018</v>
      </c>
      <c r="BM156">
        <v>7.6300619999999997</v>
      </c>
    </row>
    <row r="157" spans="1:65">
      <c r="A157">
        <v>170</v>
      </c>
      <c r="B157">
        <v>60</v>
      </c>
      <c r="C157">
        <v>60</v>
      </c>
      <c r="F157">
        <v>0</v>
      </c>
      <c r="G157">
        <v>12.604353</v>
      </c>
      <c r="H157">
        <v>11.504745</v>
      </c>
      <c r="I157">
        <v>20.166965000000001</v>
      </c>
      <c r="J157">
        <v>0</v>
      </c>
      <c r="K157">
        <v>7.8903249999999998</v>
      </c>
      <c r="L157">
        <v>9.7790330000000001</v>
      </c>
      <c r="V157">
        <v>0</v>
      </c>
      <c r="W157">
        <v>0</v>
      </c>
      <c r="X157">
        <v>0</v>
      </c>
      <c r="Y157">
        <v>0</v>
      </c>
      <c r="Z157" t="s">
        <v>321</v>
      </c>
      <c r="AA157">
        <v>520296.45448800002</v>
      </c>
      <c r="AB157">
        <v>975689.62608800002</v>
      </c>
      <c r="AD157">
        <v>86.619197</v>
      </c>
      <c r="AE157">
        <v>119.56101200000001</v>
      </c>
      <c r="AF157">
        <v>150</v>
      </c>
      <c r="AG157" t="s">
        <v>178</v>
      </c>
      <c r="AH157">
        <v>11560</v>
      </c>
      <c r="AI157">
        <v>150</v>
      </c>
      <c r="AJ157">
        <v>6.7718749999999996</v>
      </c>
      <c r="AK157">
        <v>86.619197</v>
      </c>
      <c r="AL157">
        <v>150</v>
      </c>
      <c r="AM157" t="s">
        <v>179</v>
      </c>
      <c r="AN157" t="s">
        <v>295</v>
      </c>
      <c r="AO157">
        <v>0</v>
      </c>
      <c r="AP157" t="s">
        <v>181</v>
      </c>
      <c r="AR157">
        <v>0</v>
      </c>
      <c r="AS157">
        <v>0</v>
      </c>
      <c r="AT157" t="s">
        <v>85</v>
      </c>
      <c r="AU157" t="s">
        <v>138</v>
      </c>
      <c r="AV157">
        <v>0</v>
      </c>
      <c r="AW157">
        <v>0</v>
      </c>
      <c r="AX157" t="s">
        <v>60</v>
      </c>
      <c r="BB157">
        <v>0</v>
      </c>
      <c r="BF157">
        <v>0</v>
      </c>
      <c r="BI157">
        <v>21747.656229</v>
      </c>
      <c r="BJ157">
        <v>60</v>
      </c>
      <c r="BK157">
        <v>12.604353</v>
      </c>
      <c r="BL157">
        <v>11.504745</v>
      </c>
      <c r="BM157">
        <v>7.6309380000000004</v>
      </c>
    </row>
    <row r="158" spans="1:65">
      <c r="A158">
        <v>171</v>
      </c>
      <c r="F158">
        <v>0</v>
      </c>
      <c r="G158">
        <v>12.602795</v>
      </c>
      <c r="H158">
        <v>11.511984</v>
      </c>
      <c r="I158">
        <v>20.164473000000001</v>
      </c>
      <c r="J158">
        <v>0</v>
      </c>
      <c r="K158">
        <v>7.8893500000000003</v>
      </c>
      <c r="L158">
        <v>9.7851859999999995</v>
      </c>
      <c r="V158">
        <v>0</v>
      </c>
      <c r="W158">
        <v>0</v>
      </c>
      <c r="X158">
        <v>0</v>
      </c>
      <c r="Y158">
        <v>0</v>
      </c>
      <c r="AA158">
        <v>520551.37510399998</v>
      </c>
      <c r="AB158">
        <v>975235.64161599998</v>
      </c>
      <c r="AD158">
        <v>82.994168999999999</v>
      </c>
      <c r="AE158">
        <v>109.780809</v>
      </c>
      <c r="AF158">
        <v>149</v>
      </c>
      <c r="AG158" t="s">
        <v>178</v>
      </c>
      <c r="AH158">
        <v>11570</v>
      </c>
      <c r="AI158">
        <v>145.70168100000001</v>
      </c>
      <c r="AJ158">
        <v>6.865812</v>
      </c>
      <c r="AK158">
        <v>82.994168999999999</v>
      </c>
      <c r="AL158">
        <v>145.70168100000001</v>
      </c>
      <c r="AM158" t="s">
        <v>179</v>
      </c>
      <c r="AN158" t="s">
        <v>324</v>
      </c>
      <c r="AO158">
        <v>0</v>
      </c>
      <c r="AP158" t="s">
        <v>181</v>
      </c>
      <c r="AQ158" t="s">
        <v>5</v>
      </c>
      <c r="AR158">
        <v>0</v>
      </c>
      <c r="AS158">
        <v>0</v>
      </c>
      <c r="AT158" t="s">
        <v>85</v>
      </c>
      <c r="AU158" t="s">
        <v>138</v>
      </c>
      <c r="AV158">
        <v>11.24417</v>
      </c>
      <c r="AW158">
        <v>0</v>
      </c>
      <c r="AX158" t="s">
        <v>60</v>
      </c>
      <c r="AY158" t="s">
        <v>79</v>
      </c>
      <c r="BB158">
        <v>0</v>
      </c>
      <c r="BF158">
        <v>0</v>
      </c>
      <c r="BI158">
        <v>4775.9002140000002</v>
      </c>
      <c r="BJ158">
        <v>0</v>
      </c>
      <c r="BK158">
        <v>12.602795</v>
      </c>
      <c r="BL158">
        <v>11.511984</v>
      </c>
      <c r="BM158">
        <v>7.6356169999999999</v>
      </c>
    </row>
    <row r="159" spans="1:65">
      <c r="A159">
        <v>172</v>
      </c>
      <c r="F159">
        <v>0</v>
      </c>
      <c r="G159">
        <v>12.604545999999999</v>
      </c>
      <c r="H159">
        <v>11.506843999999999</v>
      </c>
      <c r="I159">
        <v>20.167273999999999</v>
      </c>
      <c r="J159">
        <v>0</v>
      </c>
      <c r="K159">
        <v>7.8904459999999998</v>
      </c>
      <c r="L159">
        <v>9.7808170000000008</v>
      </c>
      <c r="V159">
        <v>0</v>
      </c>
      <c r="W159">
        <v>0</v>
      </c>
      <c r="X159">
        <v>0</v>
      </c>
      <c r="Y159">
        <v>0</v>
      </c>
      <c r="AA159">
        <v>521017.102304</v>
      </c>
      <c r="AB159">
        <v>974350.48769600003</v>
      </c>
      <c r="AD159">
        <v>89.627081000000004</v>
      </c>
      <c r="AE159">
        <v>210.02124800000001</v>
      </c>
      <c r="AF159">
        <v>218</v>
      </c>
      <c r="AG159" t="s">
        <v>178</v>
      </c>
      <c r="AH159">
        <v>11580</v>
      </c>
      <c r="AI159">
        <v>337.81942900000001</v>
      </c>
      <c r="AJ159">
        <v>11.893929999999999</v>
      </c>
      <c r="AK159">
        <v>89.627081000000004</v>
      </c>
      <c r="AL159">
        <v>337.81942900000001</v>
      </c>
      <c r="AM159" t="s">
        <v>179</v>
      </c>
      <c r="AN159" t="s">
        <v>325</v>
      </c>
      <c r="AO159">
        <v>0</v>
      </c>
      <c r="AP159" t="s">
        <v>181</v>
      </c>
      <c r="AQ159" t="s">
        <v>139</v>
      </c>
      <c r="AR159">
        <v>-1056.1281730000001</v>
      </c>
      <c r="AS159">
        <v>369.288635</v>
      </c>
      <c r="AT159" t="s">
        <v>85</v>
      </c>
      <c r="AU159" t="s">
        <v>138</v>
      </c>
      <c r="AV159">
        <v>4.47</v>
      </c>
      <c r="AW159">
        <v>0</v>
      </c>
      <c r="AX159" t="s">
        <v>60</v>
      </c>
      <c r="AY159" t="s">
        <v>187</v>
      </c>
      <c r="BB159">
        <v>0</v>
      </c>
      <c r="BF159">
        <v>0</v>
      </c>
      <c r="BI159">
        <v>13892.472603</v>
      </c>
      <c r="BJ159">
        <v>0</v>
      </c>
      <c r="BK159">
        <v>12.604545999999999</v>
      </c>
      <c r="BL159">
        <v>11.506843999999999</v>
      </c>
      <c r="BM159">
        <v>8.1</v>
      </c>
    </row>
    <row r="160" spans="1:65">
      <c r="A160">
        <v>173</v>
      </c>
      <c r="B160">
        <v>61</v>
      </c>
      <c r="C160">
        <v>61</v>
      </c>
      <c r="F160">
        <v>0</v>
      </c>
      <c r="G160">
        <v>12.585637999999999</v>
      </c>
      <c r="H160">
        <v>11.524092</v>
      </c>
      <c r="I160">
        <v>20.137022000000002</v>
      </c>
      <c r="J160">
        <v>0</v>
      </c>
      <c r="K160">
        <v>7.878609</v>
      </c>
      <c r="L160">
        <v>9.7954779999999992</v>
      </c>
      <c r="V160">
        <v>0</v>
      </c>
      <c r="W160">
        <v>0</v>
      </c>
      <c r="X160">
        <v>0</v>
      </c>
      <c r="Y160">
        <v>0</v>
      </c>
      <c r="Z160" t="s">
        <v>326</v>
      </c>
      <c r="AA160">
        <v>521593.25693600002</v>
      </c>
      <c r="AB160">
        <v>973240.56160799996</v>
      </c>
      <c r="AD160">
        <v>93.265082000000007</v>
      </c>
      <c r="AE160">
        <v>217.63188</v>
      </c>
      <c r="AF160">
        <v>231</v>
      </c>
      <c r="AG160" t="s">
        <v>178</v>
      </c>
      <c r="AH160">
        <v>11590</v>
      </c>
      <c r="AI160">
        <v>375.06431700000002</v>
      </c>
      <c r="AJ160">
        <v>9.2409569999999999</v>
      </c>
      <c r="AK160">
        <v>93.265082000000007</v>
      </c>
      <c r="AL160">
        <v>375.06431700000002</v>
      </c>
      <c r="AM160" t="s">
        <v>179</v>
      </c>
      <c r="AN160" t="s">
        <v>234</v>
      </c>
      <c r="AO160">
        <v>0</v>
      </c>
      <c r="AP160" t="s">
        <v>181</v>
      </c>
      <c r="AQ160" t="s">
        <v>139</v>
      </c>
      <c r="AR160">
        <v>-978.04840000000002</v>
      </c>
      <c r="AS160">
        <v>389.22906399999999</v>
      </c>
      <c r="AT160" t="s">
        <v>85</v>
      </c>
      <c r="AU160" t="s">
        <v>138</v>
      </c>
      <c r="AV160">
        <v>3.22</v>
      </c>
      <c r="AW160">
        <v>0</v>
      </c>
      <c r="AX160" t="s">
        <v>60</v>
      </c>
      <c r="AY160" t="s">
        <v>187</v>
      </c>
      <c r="BB160">
        <v>0</v>
      </c>
      <c r="BF160">
        <v>0</v>
      </c>
      <c r="BI160">
        <v>18554.661377</v>
      </c>
      <c r="BJ160">
        <v>61</v>
      </c>
      <c r="BK160">
        <v>12.585637999999999</v>
      </c>
      <c r="BL160">
        <v>11.524092</v>
      </c>
      <c r="BM160">
        <v>8.1999999999999993</v>
      </c>
    </row>
    <row r="161" spans="1:65">
      <c r="A161">
        <v>576</v>
      </c>
      <c r="F161">
        <v>0</v>
      </c>
      <c r="G161">
        <v>12.592127</v>
      </c>
      <c r="H161">
        <v>11.564489</v>
      </c>
      <c r="I161">
        <v>20.147404000000002</v>
      </c>
      <c r="J161">
        <v>0</v>
      </c>
      <c r="K161">
        <v>7.8826710000000002</v>
      </c>
      <c r="L161">
        <v>9.8298159999999992</v>
      </c>
      <c r="V161">
        <v>0</v>
      </c>
      <c r="W161">
        <v>0</v>
      </c>
      <c r="X161">
        <v>0</v>
      </c>
      <c r="Y161">
        <v>0</v>
      </c>
      <c r="AA161">
        <v>521947.11678400001</v>
      </c>
      <c r="AB161">
        <v>972580.27891200001</v>
      </c>
      <c r="AD161">
        <v>76.348285000000004</v>
      </c>
      <c r="AE161">
        <v>289.42240800000002</v>
      </c>
      <c r="AF161">
        <v>336</v>
      </c>
      <c r="AG161" t="s">
        <v>178</v>
      </c>
      <c r="AH161">
        <v>11600</v>
      </c>
      <c r="AI161">
        <v>358.10734300000001</v>
      </c>
      <c r="AJ161">
        <v>9.2215550000000004</v>
      </c>
      <c r="AK161">
        <v>76.348285000000004</v>
      </c>
      <c r="AL161">
        <v>358.10734300000001</v>
      </c>
      <c r="AM161" t="s">
        <v>179</v>
      </c>
      <c r="AN161" t="s">
        <v>465</v>
      </c>
      <c r="AO161">
        <v>0</v>
      </c>
      <c r="AP161" t="s">
        <v>181</v>
      </c>
      <c r="AQ161" t="s">
        <v>139</v>
      </c>
      <c r="AR161">
        <v>-986.38397199999997</v>
      </c>
      <c r="AS161">
        <v>369.26293900000002</v>
      </c>
      <c r="AT161" t="s">
        <v>85</v>
      </c>
      <c r="AU161" t="s">
        <v>138</v>
      </c>
      <c r="AV161">
        <v>3.8</v>
      </c>
      <c r="AW161">
        <v>0</v>
      </c>
      <c r="AX161" t="s">
        <v>60</v>
      </c>
      <c r="AY161" t="s">
        <v>187</v>
      </c>
      <c r="BB161">
        <v>0</v>
      </c>
      <c r="BF161">
        <v>0</v>
      </c>
      <c r="BI161">
        <v>5018.9898839999996</v>
      </c>
      <c r="BJ161">
        <v>0</v>
      </c>
      <c r="BK161">
        <v>12.592127</v>
      </c>
      <c r="BL161">
        <v>11.564489</v>
      </c>
      <c r="BM161">
        <v>8.1</v>
      </c>
    </row>
    <row r="162" spans="1:65">
      <c r="A162">
        <v>175</v>
      </c>
      <c r="F162">
        <v>0</v>
      </c>
      <c r="G162">
        <v>12.535719</v>
      </c>
      <c r="H162">
        <v>11.777437000000001</v>
      </c>
      <c r="I162">
        <v>20.05715</v>
      </c>
      <c r="J162">
        <v>0</v>
      </c>
      <c r="K162">
        <v>7.8473600000000001</v>
      </c>
      <c r="L162">
        <v>10.010821</v>
      </c>
      <c r="V162">
        <v>0</v>
      </c>
      <c r="W162">
        <v>0</v>
      </c>
      <c r="X162">
        <v>0</v>
      </c>
      <c r="Y162">
        <v>0</v>
      </c>
      <c r="AA162">
        <v>522448.59139199997</v>
      </c>
      <c r="AB162">
        <v>971718.43923200003</v>
      </c>
      <c r="AD162">
        <v>41.200961999999997</v>
      </c>
      <c r="AE162">
        <v>200.65431599999999</v>
      </c>
      <c r="AF162">
        <v>219</v>
      </c>
      <c r="AG162" t="s">
        <v>178</v>
      </c>
      <c r="AH162">
        <v>11610</v>
      </c>
      <c r="AI162">
        <v>219</v>
      </c>
      <c r="AJ162">
        <v>14.667303</v>
      </c>
      <c r="AK162">
        <v>41.200961999999997</v>
      </c>
      <c r="AL162">
        <v>219</v>
      </c>
      <c r="AM162" t="s">
        <v>179</v>
      </c>
      <c r="AN162" t="s">
        <v>302</v>
      </c>
      <c r="AO162">
        <v>0</v>
      </c>
      <c r="AP162" t="s">
        <v>181</v>
      </c>
      <c r="AQ162" t="s">
        <v>139</v>
      </c>
      <c r="AR162">
        <v>-1097.808593</v>
      </c>
      <c r="AS162">
        <v>239.12351899999999</v>
      </c>
      <c r="AT162" t="s">
        <v>85</v>
      </c>
      <c r="AU162" t="s">
        <v>138</v>
      </c>
      <c r="AV162">
        <v>5.21</v>
      </c>
      <c r="AW162">
        <v>0</v>
      </c>
      <c r="AX162" t="s">
        <v>60</v>
      </c>
      <c r="AY162" t="s">
        <v>187</v>
      </c>
      <c r="BB162">
        <v>0</v>
      </c>
      <c r="BF162">
        <v>0</v>
      </c>
      <c r="BI162">
        <v>14122.716226</v>
      </c>
      <c r="BJ162">
        <v>0</v>
      </c>
      <c r="BK162">
        <v>12.535719</v>
      </c>
      <c r="BL162">
        <v>11.777437000000001</v>
      </c>
      <c r="BM162">
        <v>8.1999999999999993</v>
      </c>
    </row>
    <row r="163" spans="1:65">
      <c r="A163">
        <v>176</v>
      </c>
      <c r="B163">
        <v>62</v>
      </c>
      <c r="C163">
        <v>62</v>
      </c>
      <c r="F163">
        <v>0</v>
      </c>
      <c r="G163">
        <v>12.512053</v>
      </c>
      <c r="H163">
        <v>11.792465</v>
      </c>
      <c r="I163">
        <v>20.019285</v>
      </c>
      <c r="J163">
        <v>0</v>
      </c>
      <c r="K163">
        <v>7.8325449999999996</v>
      </c>
      <c r="L163">
        <v>10.023595</v>
      </c>
      <c r="V163">
        <v>0</v>
      </c>
      <c r="W163">
        <v>0</v>
      </c>
      <c r="X163">
        <v>0</v>
      </c>
      <c r="Y163">
        <v>0</v>
      </c>
      <c r="Z163" t="s">
        <v>327</v>
      </c>
      <c r="AA163">
        <v>522843.619504</v>
      </c>
      <c r="AB163">
        <v>970941.09595999995</v>
      </c>
      <c r="AD163">
        <v>51.577261</v>
      </c>
      <c r="AE163">
        <v>99.959798000000006</v>
      </c>
      <c r="AF163">
        <v>116</v>
      </c>
      <c r="AG163" t="s">
        <v>178</v>
      </c>
      <c r="AH163">
        <v>11620</v>
      </c>
      <c r="AI163">
        <v>116</v>
      </c>
      <c r="AJ163">
        <v>12.607061</v>
      </c>
      <c r="AK163">
        <v>51.577261</v>
      </c>
      <c r="AL163">
        <v>116</v>
      </c>
      <c r="AM163" t="s">
        <v>179</v>
      </c>
      <c r="AN163" t="s">
        <v>301</v>
      </c>
      <c r="AO163">
        <v>0</v>
      </c>
      <c r="AP163" t="s">
        <v>181</v>
      </c>
      <c r="AQ163" t="s">
        <v>5</v>
      </c>
      <c r="AR163">
        <v>0</v>
      </c>
      <c r="AS163">
        <v>0</v>
      </c>
      <c r="AT163" t="s">
        <v>85</v>
      </c>
      <c r="AU163" t="s">
        <v>138</v>
      </c>
      <c r="AV163">
        <v>13.12</v>
      </c>
      <c r="AW163">
        <v>0</v>
      </c>
      <c r="AX163" t="s">
        <v>60</v>
      </c>
      <c r="AY163" t="s">
        <v>79</v>
      </c>
      <c r="BB163">
        <v>0</v>
      </c>
      <c r="BF163">
        <v>0</v>
      </c>
      <c r="BI163">
        <v>29696.381721999998</v>
      </c>
      <c r="BJ163">
        <v>62</v>
      </c>
      <c r="BK163">
        <v>12.512053</v>
      </c>
      <c r="BL163">
        <v>11.792465</v>
      </c>
      <c r="BM163">
        <v>7.6478599999999997</v>
      </c>
    </row>
    <row r="164" spans="1:65">
      <c r="A164">
        <v>177</v>
      </c>
      <c r="F164">
        <v>0</v>
      </c>
      <c r="G164">
        <v>12.530395</v>
      </c>
      <c r="H164">
        <v>11.799640999999999</v>
      </c>
      <c r="I164">
        <v>20.048632000000001</v>
      </c>
      <c r="J164">
        <v>0</v>
      </c>
      <c r="K164">
        <v>7.8440269999999996</v>
      </c>
      <c r="L164">
        <v>10.029695</v>
      </c>
      <c r="V164">
        <v>0</v>
      </c>
      <c r="W164">
        <v>0</v>
      </c>
      <c r="X164">
        <v>0</v>
      </c>
      <c r="Y164">
        <v>0</v>
      </c>
      <c r="AA164">
        <v>523290.42995999998</v>
      </c>
      <c r="AB164">
        <v>969906.17461600003</v>
      </c>
      <c r="AD164">
        <v>64.869029999999995</v>
      </c>
      <c r="AE164">
        <v>100.545231</v>
      </c>
      <c r="AF164">
        <v>104</v>
      </c>
      <c r="AG164" t="s">
        <v>178</v>
      </c>
      <c r="AH164">
        <v>11630</v>
      </c>
      <c r="AI164">
        <v>104</v>
      </c>
      <c r="AJ164">
        <v>12.111041999999999</v>
      </c>
      <c r="AK164">
        <v>64.869029999999995</v>
      </c>
      <c r="AL164">
        <v>104</v>
      </c>
      <c r="AM164" t="s">
        <v>179</v>
      </c>
      <c r="AN164" t="s">
        <v>308</v>
      </c>
      <c r="AO164">
        <v>0</v>
      </c>
      <c r="AP164" t="s">
        <v>181</v>
      </c>
      <c r="AQ164" t="s">
        <v>5</v>
      </c>
      <c r="AR164">
        <v>0</v>
      </c>
      <c r="AS164">
        <v>0</v>
      </c>
      <c r="AT164" t="s">
        <v>85</v>
      </c>
      <c r="AU164" t="s">
        <v>138</v>
      </c>
      <c r="AV164">
        <v>12.44</v>
      </c>
      <c r="AW164">
        <v>0</v>
      </c>
      <c r="AX164" t="s">
        <v>60</v>
      </c>
      <c r="AY164" t="s">
        <v>79</v>
      </c>
      <c r="BB164">
        <v>0</v>
      </c>
      <c r="BF164">
        <v>0</v>
      </c>
      <c r="BI164">
        <v>14542.062454999999</v>
      </c>
      <c r="BJ164">
        <v>0</v>
      </c>
      <c r="BK164">
        <v>12.530395</v>
      </c>
      <c r="BL164">
        <v>11.799640999999999</v>
      </c>
      <c r="BM164">
        <v>7.635338</v>
      </c>
    </row>
    <row r="165" spans="1:65">
      <c r="A165">
        <v>178</v>
      </c>
      <c r="B165">
        <v>63</v>
      </c>
      <c r="C165">
        <v>63</v>
      </c>
      <c r="F165">
        <v>0</v>
      </c>
      <c r="G165">
        <v>12.667809999999999</v>
      </c>
      <c r="H165">
        <v>11.787777</v>
      </c>
      <c r="I165">
        <v>20.268497</v>
      </c>
      <c r="J165">
        <v>0</v>
      </c>
      <c r="K165">
        <v>7.9300490000000003</v>
      </c>
      <c r="L165">
        <v>10.019610999999999</v>
      </c>
      <c r="V165">
        <v>0</v>
      </c>
      <c r="W165">
        <v>0</v>
      </c>
      <c r="X165">
        <v>0</v>
      </c>
      <c r="Y165">
        <v>0</v>
      </c>
      <c r="Z165" t="s">
        <v>328</v>
      </c>
      <c r="AA165">
        <v>523859.41155999998</v>
      </c>
      <c r="AB165">
        <v>968534.03089599998</v>
      </c>
      <c r="AD165">
        <v>83.396950000000004</v>
      </c>
      <c r="AE165">
        <v>111.08302999999999</v>
      </c>
      <c r="AF165">
        <v>119</v>
      </c>
      <c r="AG165" t="s">
        <v>178</v>
      </c>
      <c r="AH165">
        <v>11640</v>
      </c>
      <c r="AI165">
        <v>119</v>
      </c>
      <c r="AJ165">
        <v>12.393834999999999</v>
      </c>
      <c r="AK165">
        <v>83.396950000000004</v>
      </c>
      <c r="AL165">
        <v>119</v>
      </c>
      <c r="AM165" t="s">
        <v>179</v>
      </c>
      <c r="AN165" t="s">
        <v>329</v>
      </c>
      <c r="AO165">
        <v>0</v>
      </c>
      <c r="AP165" t="s">
        <v>181</v>
      </c>
      <c r="AQ165" t="s">
        <v>5</v>
      </c>
      <c r="AR165">
        <v>0</v>
      </c>
      <c r="AS165">
        <v>0</v>
      </c>
      <c r="AT165" t="s">
        <v>85</v>
      </c>
      <c r="AU165" t="s">
        <v>138</v>
      </c>
      <c r="AV165">
        <v>12.07</v>
      </c>
      <c r="AW165">
        <v>0</v>
      </c>
      <c r="AX165" t="s">
        <v>60</v>
      </c>
      <c r="AY165" t="s">
        <v>79</v>
      </c>
      <c r="BB165">
        <v>0</v>
      </c>
      <c r="BF165">
        <v>0</v>
      </c>
      <c r="BI165">
        <v>23318.009205999999</v>
      </c>
      <c r="BJ165">
        <v>63</v>
      </c>
      <c r="BK165">
        <v>12.667809999999999</v>
      </c>
      <c r="BL165">
        <v>11.787777</v>
      </c>
      <c r="BM165">
        <v>7.6346639999999999</v>
      </c>
    </row>
    <row r="166" spans="1:65">
      <c r="A166">
        <v>179</v>
      </c>
      <c r="F166">
        <v>0</v>
      </c>
      <c r="G166">
        <v>12.629448999999999</v>
      </c>
      <c r="H166">
        <v>11.817017</v>
      </c>
      <c r="I166">
        <v>20.207118999999999</v>
      </c>
      <c r="J166">
        <v>0</v>
      </c>
      <c r="K166">
        <v>7.9060350000000001</v>
      </c>
      <c r="L166">
        <v>10.044464</v>
      </c>
      <c r="V166">
        <v>0</v>
      </c>
      <c r="W166">
        <v>0</v>
      </c>
      <c r="X166">
        <v>0</v>
      </c>
      <c r="Y166">
        <v>0</v>
      </c>
      <c r="AA166">
        <v>524036.53188800003</v>
      </c>
      <c r="AB166">
        <v>968051.18045600003</v>
      </c>
      <c r="AD166">
        <v>91.178298999999996</v>
      </c>
      <c r="AE166">
        <v>119.279095</v>
      </c>
      <c r="AF166">
        <v>127</v>
      </c>
      <c r="AG166" t="s">
        <v>178</v>
      </c>
      <c r="AH166">
        <v>11650</v>
      </c>
      <c r="AI166">
        <v>127</v>
      </c>
      <c r="AJ166">
        <v>10.060428</v>
      </c>
      <c r="AK166">
        <v>91.178298999999996</v>
      </c>
      <c r="AL166">
        <v>127</v>
      </c>
      <c r="AM166" t="s">
        <v>179</v>
      </c>
      <c r="AN166" t="s">
        <v>330</v>
      </c>
      <c r="AO166">
        <v>0</v>
      </c>
      <c r="AP166" t="s">
        <v>181</v>
      </c>
      <c r="AQ166" t="s">
        <v>5</v>
      </c>
      <c r="AR166">
        <v>0</v>
      </c>
      <c r="AS166">
        <v>0</v>
      </c>
      <c r="AT166" t="s">
        <v>85</v>
      </c>
      <c r="AU166" t="s">
        <v>138</v>
      </c>
      <c r="AV166">
        <v>8.3286689999999997</v>
      </c>
      <c r="AW166">
        <v>0</v>
      </c>
      <c r="AX166" t="s">
        <v>60</v>
      </c>
      <c r="AY166" t="s">
        <v>79</v>
      </c>
      <c r="BB166">
        <v>0</v>
      </c>
      <c r="BF166">
        <v>0</v>
      </c>
      <c r="BI166">
        <v>2954.99973</v>
      </c>
      <c r="BJ166">
        <v>0</v>
      </c>
      <c r="BK166">
        <v>12.629448999999999</v>
      </c>
      <c r="BL166">
        <v>11.817017</v>
      </c>
      <c r="BM166">
        <v>7.6437429999999997</v>
      </c>
    </row>
    <row r="167" spans="1:65">
      <c r="A167">
        <v>180</v>
      </c>
      <c r="F167">
        <v>0</v>
      </c>
      <c r="G167">
        <v>12.520352000000001</v>
      </c>
      <c r="H167">
        <v>11.70532</v>
      </c>
      <c r="I167">
        <v>20.032564000000001</v>
      </c>
      <c r="J167">
        <v>0</v>
      </c>
      <c r="K167">
        <v>7.8377400000000002</v>
      </c>
      <c r="L167">
        <v>9.949522</v>
      </c>
      <c r="V167">
        <v>0</v>
      </c>
      <c r="W167">
        <v>0</v>
      </c>
      <c r="X167">
        <v>0</v>
      </c>
      <c r="Y167">
        <v>0</v>
      </c>
      <c r="AA167">
        <v>524437.30754399998</v>
      </c>
      <c r="AB167">
        <v>967135.16993600002</v>
      </c>
      <c r="AD167">
        <v>89.071231999999995</v>
      </c>
      <c r="AE167">
        <v>113.54369</v>
      </c>
      <c r="AF167">
        <v>122</v>
      </c>
      <c r="AG167" t="s">
        <v>178</v>
      </c>
      <c r="AH167">
        <v>11660</v>
      </c>
      <c r="AI167">
        <v>122</v>
      </c>
      <c r="AJ167">
        <v>11.849481000000001</v>
      </c>
      <c r="AK167">
        <v>89.071231999999995</v>
      </c>
      <c r="AL167">
        <v>122</v>
      </c>
      <c r="AM167" t="s">
        <v>179</v>
      </c>
      <c r="AN167" t="s">
        <v>331</v>
      </c>
      <c r="AO167">
        <v>0</v>
      </c>
      <c r="AP167" t="s">
        <v>181</v>
      </c>
      <c r="AQ167" t="s">
        <v>5</v>
      </c>
      <c r="AR167">
        <v>0</v>
      </c>
      <c r="AS167">
        <v>0</v>
      </c>
      <c r="AT167" t="s">
        <v>85</v>
      </c>
      <c r="AU167" t="s">
        <v>138</v>
      </c>
      <c r="AV167">
        <v>13.831011</v>
      </c>
      <c r="AW167">
        <v>0</v>
      </c>
      <c r="AX167" t="s">
        <v>60</v>
      </c>
      <c r="AY167" t="s">
        <v>79</v>
      </c>
      <c r="BB167">
        <v>0</v>
      </c>
      <c r="BF167">
        <v>0</v>
      </c>
      <c r="BI167">
        <v>2999.9998820000001</v>
      </c>
      <c r="BJ167">
        <v>0</v>
      </c>
      <c r="BK167">
        <v>12.520352000000001</v>
      </c>
      <c r="BL167">
        <v>11.70532</v>
      </c>
      <c r="BM167">
        <v>7.6537519999999999</v>
      </c>
    </row>
    <row r="168" spans="1:65">
      <c r="A168">
        <v>181</v>
      </c>
      <c r="B168">
        <v>64</v>
      </c>
      <c r="C168">
        <v>64</v>
      </c>
      <c r="F168">
        <v>0</v>
      </c>
      <c r="G168">
        <v>12.824623000000001</v>
      </c>
      <c r="H168">
        <v>11.692247</v>
      </c>
      <c r="I168">
        <v>20.519397999999999</v>
      </c>
      <c r="J168">
        <v>0</v>
      </c>
      <c r="K168">
        <v>8.0282140000000002</v>
      </c>
      <c r="L168">
        <v>9.9384099999999993</v>
      </c>
      <c r="V168">
        <v>0</v>
      </c>
      <c r="W168">
        <v>0</v>
      </c>
      <c r="X168">
        <v>0</v>
      </c>
      <c r="Y168">
        <v>0</v>
      </c>
      <c r="Z168" t="s">
        <v>332</v>
      </c>
      <c r="AA168">
        <v>524856.20027999999</v>
      </c>
      <c r="AB168">
        <v>966239.85785599996</v>
      </c>
      <c r="AD168">
        <v>69.151790000000005</v>
      </c>
      <c r="AE168">
        <v>93.055121</v>
      </c>
      <c r="AF168">
        <v>102</v>
      </c>
      <c r="AG168" t="s">
        <v>178</v>
      </c>
      <c r="AH168">
        <v>11670</v>
      </c>
      <c r="AI168">
        <v>102</v>
      </c>
      <c r="AJ168">
        <v>12.846246000000001</v>
      </c>
      <c r="AK168">
        <v>69.151790000000005</v>
      </c>
      <c r="AL168">
        <v>102</v>
      </c>
      <c r="AM168" t="s">
        <v>179</v>
      </c>
      <c r="AN168" t="s">
        <v>306</v>
      </c>
      <c r="AO168">
        <v>0</v>
      </c>
      <c r="AP168" t="s">
        <v>181</v>
      </c>
      <c r="AQ168" t="s">
        <v>5</v>
      </c>
      <c r="AR168">
        <v>0</v>
      </c>
      <c r="AS168">
        <v>0</v>
      </c>
      <c r="AT168" t="s">
        <v>85</v>
      </c>
      <c r="AU168" t="s">
        <v>138</v>
      </c>
      <c r="AV168">
        <v>17.850000000000001</v>
      </c>
      <c r="AW168">
        <v>0</v>
      </c>
      <c r="AX168" t="s">
        <v>60</v>
      </c>
      <c r="AY168" t="s">
        <v>79</v>
      </c>
      <c r="BB168">
        <v>0</v>
      </c>
      <c r="BF168">
        <v>0</v>
      </c>
      <c r="BI168">
        <v>31098.540713999999</v>
      </c>
      <c r="BJ168">
        <v>64</v>
      </c>
      <c r="BK168">
        <v>12.824623000000001</v>
      </c>
      <c r="BL168">
        <v>11.692247</v>
      </c>
      <c r="BM168">
        <v>7.6291440000000001</v>
      </c>
    </row>
    <row r="169" spans="1:65">
      <c r="A169">
        <v>182</v>
      </c>
      <c r="F169">
        <v>0</v>
      </c>
      <c r="G169">
        <v>12.639305</v>
      </c>
      <c r="H169">
        <v>11.591393</v>
      </c>
      <c r="I169">
        <v>20.222888999999999</v>
      </c>
      <c r="J169">
        <v>0</v>
      </c>
      <c r="K169">
        <v>7.9122050000000002</v>
      </c>
      <c r="L169">
        <v>9.852684</v>
      </c>
      <c r="V169">
        <v>0</v>
      </c>
      <c r="W169">
        <v>0</v>
      </c>
      <c r="X169">
        <v>0</v>
      </c>
      <c r="Y169">
        <v>0</v>
      </c>
      <c r="AA169">
        <v>525247.46984000003</v>
      </c>
      <c r="AB169">
        <v>965307.63265599997</v>
      </c>
      <c r="AD169">
        <v>90.445616000000001</v>
      </c>
      <c r="AE169">
        <v>158.22975500000001</v>
      </c>
      <c r="AF169">
        <v>180</v>
      </c>
      <c r="AG169" t="s">
        <v>178</v>
      </c>
      <c r="AH169">
        <v>11680</v>
      </c>
      <c r="AI169">
        <v>180</v>
      </c>
      <c r="AJ169">
        <v>12.833266999999999</v>
      </c>
      <c r="AK169">
        <v>90.445616000000001</v>
      </c>
      <c r="AL169">
        <v>180</v>
      </c>
      <c r="AM169" t="s">
        <v>179</v>
      </c>
      <c r="AN169" t="s">
        <v>76</v>
      </c>
      <c r="AO169">
        <v>0</v>
      </c>
      <c r="AP169" t="s">
        <v>181</v>
      </c>
      <c r="AQ169" t="s">
        <v>77</v>
      </c>
      <c r="AR169">
        <v>-1007.988159</v>
      </c>
      <c r="AS169">
        <v>180</v>
      </c>
      <c r="AT169" t="s">
        <v>85</v>
      </c>
      <c r="AU169" t="s">
        <v>138</v>
      </c>
      <c r="AV169">
        <v>10.643755000000001</v>
      </c>
      <c r="AW169">
        <v>0</v>
      </c>
      <c r="AX169" t="s">
        <v>60</v>
      </c>
      <c r="AY169" t="s">
        <v>78</v>
      </c>
      <c r="BB169">
        <v>0</v>
      </c>
      <c r="BF169">
        <v>0</v>
      </c>
      <c r="BI169">
        <v>741.70228599999996</v>
      </c>
      <c r="BJ169">
        <v>0</v>
      </c>
      <c r="BK169">
        <v>12.639305</v>
      </c>
      <c r="BL169">
        <v>11.591393</v>
      </c>
      <c r="BM169">
        <v>7.6421239999999999</v>
      </c>
    </row>
    <row r="170" spans="1:65">
      <c r="A170">
        <v>183</v>
      </c>
      <c r="F170">
        <v>0</v>
      </c>
      <c r="G170">
        <v>12.648198000000001</v>
      </c>
      <c r="H170">
        <v>11.570435</v>
      </c>
      <c r="I170">
        <v>20.237117999999999</v>
      </c>
      <c r="J170">
        <v>0</v>
      </c>
      <c r="K170">
        <v>7.9177720000000003</v>
      </c>
      <c r="L170">
        <v>9.8348689999999994</v>
      </c>
      <c r="V170">
        <v>0</v>
      </c>
      <c r="W170">
        <v>0</v>
      </c>
      <c r="X170">
        <v>0</v>
      </c>
      <c r="Y170">
        <v>0</v>
      </c>
      <c r="AA170">
        <v>525677.70186399994</v>
      </c>
      <c r="AB170">
        <v>964407.81451199995</v>
      </c>
      <c r="AD170">
        <v>70.306572000000003</v>
      </c>
      <c r="AE170">
        <v>119.50742</v>
      </c>
      <c r="AF170">
        <v>178</v>
      </c>
      <c r="AG170" t="s">
        <v>178</v>
      </c>
      <c r="AH170">
        <v>11690</v>
      </c>
      <c r="AI170">
        <v>178</v>
      </c>
      <c r="AJ170">
        <v>9.9702110000000008</v>
      </c>
      <c r="AK170">
        <v>70.306572000000003</v>
      </c>
      <c r="AL170">
        <v>178</v>
      </c>
      <c r="AM170" t="s">
        <v>179</v>
      </c>
      <c r="AN170" t="s">
        <v>191</v>
      </c>
      <c r="AO170">
        <v>0</v>
      </c>
      <c r="AP170" t="s">
        <v>181</v>
      </c>
      <c r="AQ170" t="s">
        <v>139</v>
      </c>
      <c r="AR170">
        <v>-1006.310668</v>
      </c>
      <c r="AS170">
        <v>189.22013799999999</v>
      </c>
      <c r="AT170" t="s">
        <v>85</v>
      </c>
      <c r="AU170" t="s">
        <v>138</v>
      </c>
      <c r="AV170">
        <v>3.64</v>
      </c>
      <c r="AW170">
        <v>0</v>
      </c>
      <c r="AX170" t="s">
        <v>60</v>
      </c>
      <c r="AY170" t="s">
        <v>187</v>
      </c>
      <c r="BB170">
        <v>0</v>
      </c>
      <c r="BF170">
        <v>0</v>
      </c>
      <c r="BI170">
        <v>806.67483200000004</v>
      </c>
      <c r="BJ170">
        <v>0</v>
      </c>
      <c r="BK170">
        <v>12.648198000000001</v>
      </c>
      <c r="BL170">
        <v>11.570435</v>
      </c>
      <c r="BM170">
        <v>8</v>
      </c>
    </row>
    <row r="171" spans="1:65">
      <c r="A171">
        <v>184</v>
      </c>
      <c r="B171">
        <v>65</v>
      </c>
      <c r="C171">
        <v>65</v>
      </c>
      <c r="F171">
        <v>0</v>
      </c>
      <c r="G171">
        <v>12.728916999999999</v>
      </c>
      <c r="H171">
        <v>11.570410000000001</v>
      </c>
      <c r="I171">
        <v>20.366268000000002</v>
      </c>
      <c r="J171">
        <v>0</v>
      </c>
      <c r="K171">
        <v>7.9683020000000004</v>
      </c>
      <c r="L171">
        <v>9.8348479999999991</v>
      </c>
      <c r="V171">
        <v>0</v>
      </c>
      <c r="W171">
        <v>0</v>
      </c>
      <c r="X171">
        <v>0</v>
      </c>
      <c r="Y171">
        <v>0</v>
      </c>
      <c r="Z171" t="s">
        <v>334</v>
      </c>
      <c r="AA171">
        <v>525970.00792</v>
      </c>
      <c r="AB171">
        <v>963761.33274400001</v>
      </c>
      <c r="AD171">
        <v>81.785826999999998</v>
      </c>
      <c r="AE171">
        <v>189.16503299999999</v>
      </c>
      <c r="AF171">
        <v>255</v>
      </c>
      <c r="AG171" t="s">
        <v>178</v>
      </c>
      <c r="AH171">
        <v>11700</v>
      </c>
      <c r="AI171">
        <v>251.45290499999999</v>
      </c>
      <c r="AJ171">
        <v>7.0679179999999997</v>
      </c>
      <c r="AK171">
        <v>81.785826999999998</v>
      </c>
      <c r="AL171">
        <v>251.45290499999999</v>
      </c>
      <c r="AM171" t="s">
        <v>179</v>
      </c>
      <c r="AN171" t="s">
        <v>335</v>
      </c>
      <c r="AO171">
        <v>0</v>
      </c>
      <c r="AP171" t="s">
        <v>181</v>
      </c>
      <c r="AR171">
        <v>0</v>
      </c>
      <c r="AS171">
        <v>0</v>
      </c>
      <c r="AT171" t="s">
        <v>85</v>
      </c>
      <c r="AU171" t="s">
        <v>138</v>
      </c>
      <c r="AV171">
        <v>0</v>
      </c>
      <c r="AW171">
        <v>0</v>
      </c>
      <c r="AX171" t="s">
        <v>60</v>
      </c>
      <c r="BB171">
        <v>0</v>
      </c>
      <c r="BF171">
        <v>0</v>
      </c>
      <c r="BI171">
        <v>766.61647800000003</v>
      </c>
      <c r="BJ171">
        <v>65</v>
      </c>
      <c r="BK171">
        <v>12.728916999999999</v>
      </c>
      <c r="BL171">
        <v>11.570410000000001</v>
      </c>
      <c r="BM171">
        <v>7.615729</v>
      </c>
    </row>
    <row r="172" spans="1:65">
      <c r="A172">
        <v>185</v>
      </c>
      <c r="F172">
        <v>0</v>
      </c>
      <c r="G172">
        <v>12.506697000000001</v>
      </c>
      <c r="H172">
        <v>11.922093</v>
      </c>
      <c r="I172">
        <v>20.010715999999999</v>
      </c>
      <c r="J172">
        <v>0</v>
      </c>
      <c r="K172">
        <v>7.8291919999999999</v>
      </c>
      <c r="L172">
        <v>10.133779000000001</v>
      </c>
      <c r="V172">
        <v>0</v>
      </c>
      <c r="W172">
        <v>0</v>
      </c>
      <c r="X172">
        <v>0</v>
      </c>
      <c r="Y172">
        <v>0</v>
      </c>
      <c r="AA172">
        <v>526525.21024000004</v>
      </c>
      <c r="AB172">
        <v>962598.85613600002</v>
      </c>
      <c r="AD172">
        <v>64.869029999999995</v>
      </c>
      <c r="AE172">
        <v>89.081051000000002</v>
      </c>
      <c r="AF172">
        <v>195</v>
      </c>
      <c r="AG172" t="s">
        <v>178</v>
      </c>
      <c r="AH172">
        <v>11710</v>
      </c>
      <c r="AI172">
        <v>192.13974899999999</v>
      </c>
      <c r="AJ172">
        <v>6.0820860000000003</v>
      </c>
      <c r="AK172">
        <v>64.869029999999995</v>
      </c>
      <c r="AL172">
        <v>192.13974899999999</v>
      </c>
      <c r="AM172" t="s">
        <v>179</v>
      </c>
      <c r="AN172" t="s">
        <v>336</v>
      </c>
      <c r="AO172">
        <v>0</v>
      </c>
      <c r="AP172" t="s">
        <v>181</v>
      </c>
      <c r="AR172">
        <v>0</v>
      </c>
      <c r="AS172">
        <v>0</v>
      </c>
      <c r="AT172" t="s">
        <v>85</v>
      </c>
      <c r="AU172" t="s">
        <v>138</v>
      </c>
      <c r="AV172">
        <v>0</v>
      </c>
      <c r="AW172">
        <v>0</v>
      </c>
      <c r="AX172" t="s">
        <v>60</v>
      </c>
      <c r="BB172">
        <v>0</v>
      </c>
      <c r="BF172">
        <v>0</v>
      </c>
      <c r="BI172">
        <v>712.64767900000004</v>
      </c>
      <c r="BJ172">
        <v>0</v>
      </c>
      <c r="BK172">
        <v>12.506697000000001</v>
      </c>
      <c r="BL172">
        <v>11.922093</v>
      </c>
      <c r="BM172">
        <v>7.6188570000000002</v>
      </c>
    </row>
    <row r="173" spans="1:65">
      <c r="A173">
        <v>186</v>
      </c>
      <c r="F173">
        <v>0</v>
      </c>
      <c r="G173">
        <v>12.646693000000001</v>
      </c>
      <c r="H173">
        <v>11.568318</v>
      </c>
      <c r="I173">
        <v>20.234708999999999</v>
      </c>
      <c r="J173">
        <v>0</v>
      </c>
      <c r="K173">
        <v>7.91683</v>
      </c>
      <c r="L173">
        <v>9.8330699999999993</v>
      </c>
      <c r="V173">
        <v>0</v>
      </c>
      <c r="W173">
        <v>0</v>
      </c>
      <c r="X173">
        <v>0</v>
      </c>
      <c r="Y173">
        <v>0</v>
      </c>
      <c r="AA173">
        <v>526981.44971199997</v>
      </c>
      <c r="AB173">
        <v>961710.49470399995</v>
      </c>
      <c r="AD173">
        <v>70.377981000000005</v>
      </c>
      <c r="AE173">
        <v>99.301902999999996</v>
      </c>
      <c r="AF173">
        <v>124</v>
      </c>
      <c r="AG173" t="s">
        <v>178</v>
      </c>
      <c r="AH173">
        <v>11720</v>
      </c>
      <c r="AI173">
        <v>121.333307</v>
      </c>
      <c r="AJ173">
        <v>4.5126970000000002</v>
      </c>
      <c r="AK173">
        <v>70.377981000000005</v>
      </c>
      <c r="AL173">
        <v>121.333307</v>
      </c>
      <c r="AM173" t="s">
        <v>179</v>
      </c>
      <c r="AN173" t="s">
        <v>337</v>
      </c>
      <c r="AO173">
        <v>0</v>
      </c>
      <c r="AP173" t="s">
        <v>181</v>
      </c>
      <c r="AR173">
        <v>0</v>
      </c>
      <c r="AS173">
        <v>0</v>
      </c>
      <c r="AT173" t="s">
        <v>85</v>
      </c>
      <c r="AU173" t="s">
        <v>138</v>
      </c>
      <c r="AV173">
        <v>0</v>
      </c>
      <c r="AW173">
        <v>0</v>
      </c>
      <c r="AX173" t="s">
        <v>60</v>
      </c>
      <c r="BB173">
        <v>0</v>
      </c>
      <c r="BF173">
        <v>0</v>
      </c>
      <c r="BI173">
        <v>873.85813099999996</v>
      </c>
      <c r="BJ173">
        <v>0</v>
      </c>
      <c r="BK173">
        <v>12.646693000000001</v>
      </c>
      <c r="BL173">
        <v>11.568318</v>
      </c>
      <c r="BM173">
        <v>7.6436520000000003</v>
      </c>
    </row>
    <row r="174" spans="1:65">
      <c r="A174">
        <v>187</v>
      </c>
      <c r="B174">
        <v>66</v>
      </c>
      <c r="C174">
        <v>66</v>
      </c>
      <c r="F174">
        <v>0</v>
      </c>
      <c r="G174">
        <v>12.94523</v>
      </c>
      <c r="H174">
        <v>11.617229</v>
      </c>
      <c r="I174">
        <v>20.712368000000001</v>
      </c>
      <c r="J174">
        <v>0</v>
      </c>
      <c r="K174">
        <v>8.1037140000000001</v>
      </c>
      <c r="L174">
        <v>9.8746449999999992</v>
      </c>
      <c r="V174">
        <v>0</v>
      </c>
      <c r="W174">
        <v>0</v>
      </c>
      <c r="X174">
        <v>0</v>
      </c>
      <c r="Y174">
        <v>0</v>
      </c>
      <c r="Z174" t="s">
        <v>338</v>
      </c>
      <c r="AA174">
        <v>527382.12434400001</v>
      </c>
      <c r="AB174">
        <v>961114.76470399997</v>
      </c>
      <c r="AD174">
        <v>63.056516000000002</v>
      </c>
      <c r="AE174">
        <v>168.866173</v>
      </c>
      <c r="AF174">
        <v>240</v>
      </c>
      <c r="AG174" t="s">
        <v>178</v>
      </c>
      <c r="AH174">
        <v>11730</v>
      </c>
      <c r="AI174">
        <v>236.02253099999999</v>
      </c>
      <c r="AJ174">
        <v>7.1110470000000001</v>
      </c>
      <c r="AK174">
        <v>63.056516000000002</v>
      </c>
      <c r="AL174">
        <v>236.02253099999999</v>
      </c>
      <c r="AM174" t="s">
        <v>179</v>
      </c>
      <c r="AN174" t="s">
        <v>339</v>
      </c>
      <c r="AO174">
        <v>0</v>
      </c>
      <c r="AP174" t="s">
        <v>181</v>
      </c>
      <c r="AR174">
        <v>0</v>
      </c>
      <c r="AS174">
        <v>0</v>
      </c>
      <c r="AT174" t="s">
        <v>85</v>
      </c>
      <c r="AU174" t="s">
        <v>138</v>
      </c>
      <c r="AV174">
        <v>0</v>
      </c>
      <c r="AW174">
        <v>0</v>
      </c>
      <c r="AX174" t="s">
        <v>60</v>
      </c>
      <c r="BB174">
        <v>0</v>
      </c>
      <c r="BF174">
        <v>0</v>
      </c>
      <c r="BI174">
        <v>15786.115843</v>
      </c>
      <c r="BJ174">
        <v>66</v>
      </c>
      <c r="BK174">
        <v>12.94523</v>
      </c>
      <c r="BL174">
        <v>11.617229</v>
      </c>
      <c r="BM174">
        <v>7.6557279999999999</v>
      </c>
    </row>
    <row r="175" spans="1:65">
      <c r="A175">
        <v>188</v>
      </c>
      <c r="F175">
        <v>0</v>
      </c>
      <c r="G175">
        <v>12.812267</v>
      </c>
      <c r="H175">
        <v>11.789781</v>
      </c>
      <c r="I175">
        <v>20.499627</v>
      </c>
      <c r="J175">
        <v>0</v>
      </c>
      <c r="K175">
        <v>8.0204789999999999</v>
      </c>
      <c r="L175">
        <v>10.021314</v>
      </c>
      <c r="V175">
        <v>0</v>
      </c>
      <c r="W175">
        <v>0</v>
      </c>
      <c r="X175">
        <v>0</v>
      </c>
      <c r="Y175">
        <v>0</v>
      </c>
      <c r="AA175">
        <v>528059.64245599997</v>
      </c>
      <c r="AB175">
        <v>960030.31798399996</v>
      </c>
      <c r="AD175">
        <v>34.660463999999997</v>
      </c>
      <c r="AE175">
        <v>139.528313</v>
      </c>
      <c r="AF175">
        <v>192</v>
      </c>
      <c r="AG175" t="s">
        <v>178</v>
      </c>
      <c r="AH175">
        <v>11740</v>
      </c>
      <c r="AI175">
        <v>188.322633</v>
      </c>
      <c r="AJ175">
        <v>6.6547599999999996</v>
      </c>
      <c r="AK175">
        <v>34.660463999999997</v>
      </c>
      <c r="AL175">
        <v>188.322633</v>
      </c>
      <c r="AM175" t="s">
        <v>179</v>
      </c>
      <c r="AN175" t="s">
        <v>340</v>
      </c>
      <c r="AO175">
        <v>0</v>
      </c>
      <c r="AP175" t="s">
        <v>181</v>
      </c>
      <c r="AR175">
        <v>0</v>
      </c>
      <c r="AS175">
        <v>0</v>
      </c>
      <c r="AT175" t="s">
        <v>85</v>
      </c>
      <c r="AU175" t="s">
        <v>138</v>
      </c>
      <c r="AV175">
        <v>0</v>
      </c>
      <c r="AW175">
        <v>0</v>
      </c>
      <c r="AX175" t="s">
        <v>60</v>
      </c>
      <c r="BB175">
        <v>0</v>
      </c>
      <c r="BF175">
        <v>0</v>
      </c>
      <c r="BI175">
        <v>1016.563357</v>
      </c>
      <c r="BJ175">
        <v>0</v>
      </c>
      <c r="BK175">
        <v>12.812267</v>
      </c>
      <c r="BL175">
        <v>11.789781</v>
      </c>
      <c r="BM175">
        <v>7.6560839999999999</v>
      </c>
    </row>
    <row r="176" spans="1:65">
      <c r="A176">
        <v>189</v>
      </c>
      <c r="B176">
        <v>67</v>
      </c>
      <c r="C176">
        <v>67</v>
      </c>
      <c r="F176">
        <v>0</v>
      </c>
      <c r="G176">
        <v>12.932594999999999</v>
      </c>
      <c r="H176">
        <v>11.839444</v>
      </c>
      <c r="I176">
        <v>20.692152</v>
      </c>
      <c r="J176">
        <v>0</v>
      </c>
      <c r="K176">
        <v>8.0958039999999993</v>
      </c>
      <c r="L176">
        <v>10.063527000000001</v>
      </c>
      <c r="V176">
        <v>0</v>
      </c>
      <c r="W176">
        <v>0</v>
      </c>
      <c r="X176">
        <v>0</v>
      </c>
      <c r="Y176">
        <v>0</v>
      </c>
      <c r="Z176" t="s">
        <v>341</v>
      </c>
      <c r="AA176">
        <v>528643.06032000005</v>
      </c>
      <c r="AB176">
        <v>958963.96111999999</v>
      </c>
      <c r="AD176">
        <v>87.843956000000006</v>
      </c>
      <c r="AE176">
        <v>188.88206500000001</v>
      </c>
      <c r="AF176">
        <v>253</v>
      </c>
      <c r="AG176" t="s">
        <v>178</v>
      </c>
      <c r="AH176">
        <v>11750</v>
      </c>
      <c r="AI176">
        <v>250.88644500000001</v>
      </c>
      <c r="AJ176">
        <v>6.7731760000000003</v>
      </c>
      <c r="AK176">
        <v>87.843956000000006</v>
      </c>
      <c r="AL176">
        <v>250.88644500000001</v>
      </c>
      <c r="AM176" t="s">
        <v>179</v>
      </c>
      <c r="AN176" t="s">
        <v>342</v>
      </c>
      <c r="AO176">
        <v>0</v>
      </c>
      <c r="AP176" t="s">
        <v>181</v>
      </c>
      <c r="AR176">
        <v>0</v>
      </c>
      <c r="AS176">
        <v>0</v>
      </c>
      <c r="AT176" t="s">
        <v>85</v>
      </c>
      <c r="AU176" t="s">
        <v>138</v>
      </c>
      <c r="AV176">
        <v>0</v>
      </c>
      <c r="AW176">
        <v>0</v>
      </c>
      <c r="AX176" t="s">
        <v>60</v>
      </c>
      <c r="BB176">
        <v>0</v>
      </c>
      <c r="BF176">
        <v>0</v>
      </c>
      <c r="BI176">
        <v>15846.016933999999</v>
      </c>
      <c r="BJ176">
        <v>67</v>
      </c>
      <c r="BK176">
        <v>12.932594999999999</v>
      </c>
      <c r="BL176">
        <v>11.839444</v>
      </c>
      <c r="BM176">
        <v>7.654166</v>
      </c>
    </row>
    <row r="177" spans="1:65">
      <c r="A177">
        <v>190</v>
      </c>
      <c r="F177">
        <v>0</v>
      </c>
      <c r="G177">
        <v>12.918566</v>
      </c>
      <c r="H177">
        <v>11.812576</v>
      </c>
      <c r="I177">
        <v>20.669706999999999</v>
      </c>
      <c r="J177">
        <v>0</v>
      </c>
      <c r="K177">
        <v>8.0870219999999993</v>
      </c>
      <c r="L177">
        <v>10.040689</v>
      </c>
      <c r="V177">
        <v>0</v>
      </c>
      <c r="W177">
        <v>0</v>
      </c>
      <c r="X177">
        <v>0</v>
      </c>
      <c r="Y177">
        <v>0</v>
      </c>
      <c r="AA177">
        <v>529067.63270399999</v>
      </c>
      <c r="AB177">
        <v>958306.30570400006</v>
      </c>
      <c r="AD177">
        <v>78.160798999999997</v>
      </c>
      <c r="AE177">
        <v>166.1174</v>
      </c>
      <c r="AF177">
        <v>239</v>
      </c>
      <c r="AG177" t="s">
        <v>178</v>
      </c>
      <c r="AH177">
        <v>11760</v>
      </c>
      <c r="AI177">
        <v>234.70928699999999</v>
      </c>
      <c r="AJ177">
        <v>6.7130289999999997</v>
      </c>
      <c r="AK177">
        <v>78.160798999999997</v>
      </c>
      <c r="AL177">
        <v>234.70928699999999</v>
      </c>
      <c r="AM177" t="s">
        <v>179</v>
      </c>
      <c r="AN177" t="s">
        <v>343</v>
      </c>
      <c r="AO177">
        <v>0</v>
      </c>
      <c r="AP177" t="s">
        <v>181</v>
      </c>
      <c r="AR177">
        <v>0</v>
      </c>
      <c r="AS177">
        <v>0</v>
      </c>
      <c r="AT177" t="s">
        <v>85</v>
      </c>
      <c r="AU177" t="s">
        <v>138</v>
      </c>
      <c r="AV177">
        <v>0</v>
      </c>
      <c r="AW177">
        <v>0</v>
      </c>
      <c r="AX177" t="s">
        <v>60</v>
      </c>
      <c r="BB177">
        <v>0</v>
      </c>
      <c r="BF177">
        <v>0</v>
      </c>
      <c r="BI177">
        <v>525.27472499999999</v>
      </c>
      <c r="BJ177">
        <v>0</v>
      </c>
      <c r="BK177">
        <v>12.918566</v>
      </c>
      <c r="BL177">
        <v>11.812576</v>
      </c>
      <c r="BM177">
        <v>7.6741929999999998</v>
      </c>
    </row>
    <row r="178" spans="1:65">
      <c r="A178">
        <v>191</v>
      </c>
      <c r="F178">
        <v>0</v>
      </c>
      <c r="G178">
        <v>12.926677</v>
      </c>
      <c r="H178">
        <v>11.702883999999999</v>
      </c>
      <c r="I178">
        <v>20.682683999999998</v>
      </c>
      <c r="J178">
        <v>0</v>
      </c>
      <c r="K178">
        <v>8.0921000000000003</v>
      </c>
      <c r="L178">
        <v>9.9474520000000002</v>
      </c>
      <c r="V178">
        <v>0</v>
      </c>
      <c r="W178">
        <v>0</v>
      </c>
      <c r="X178">
        <v>0</v>
      </c>
      <c r="Y178">
        <v>0</v>
      </c>
      <c r="AA178">
        <v>529583.64951999998</v>
      </c>
      <c r="AB178">
        <v>957450.72360799997</v>
      </c>
      <c r="AD178">
        <v>79.570532</v>
      </c>
      <c r="AE178">
        <v>187.64363800000001</v>
      </c>
      <c r="AF178">
        <v>221</v>
      </c>
      <c r="AG178" t="s">
        <v>178</v>
      </c>
      <c r="AH178">
        <v>11770</v>
      </c>
      <c r="AI178">
        <v>205.48116099999999</v>
      </c>
      <c r="AJ178">
        <v>6.1128549999999997</v>
      </c>
      <c r="AK178">
        <v>79.570532</v>
      </c>
      <c r="AL178">
        <v>205.48116099999999</v>
      </c>
      <c r="AM178" t="s">
        <v>179</v>
      </c>
      <c r="AN178" t="s">
        <v>344</v>
      </c>
      <c r="AO178">
        <v>0</v>
      </c>
      <c r="AP178" t="s">
        <v>181</v>
      </c>
      <c r="AR178">
        <v>0</v>
      </c>
      <c r="AS178">
        <v>0</v>
      </c>
      <c r="AT178" t="s">
        <v>85</v>
      </c>
      <c r="AU178" t="s">
        <v>138</v>
      </c>
      <c r="AV178">
        <v>0</v>
      </c>
      <c r="AW178">
        <v>0</v>
      </c>
      <c r="AX178" t="s">
        <v>60</v>
      </c>
      <c r="BB178">
        <v>0</v>
      </c>
      <c r="BF178">
        <v>0</v>
      </c>
      <c r="BI178">
        <v>632.06296299999997</v>
      </c>
      <c r="BJ178">
        <v>0</v>
      </c>
      <c r="BK178">
        <v>12.926677</v>
      </c>
      <c r="BL178">
        <v>11.702883999999999</v>
      </c>
      <c r="BM178">
        <v>7.6749830000000001</v>
      </c>
    </row>
    <row r="179" spans="1:65">
      <c r="A179">
        <v>192</v>
      </c>
      <c r="B179">
        <v>68</v>
      </c>
      <c r="C179">
        <v>68</v>
      </c>
      <c r="F179">
        <v>0</v>
      </c>
      <c r="G179">
        <v>12.926755</v>
      </c>
      <c r="H179">
        <v>11.734522999999999</v>
      </c>
      <c r="I179">
        <v>20.682808999999999</v>
      </c>
      <c r="J179">
        <v>0</v>
      </c>
      <c r="K179">
        <v>8.0921489999999991</v>
      </c>
      <c r="L179">
        <v>9.9743449999999996</v>
      </c>
      <c r="V179">
        <v>0</v>
      </c>
      <c r="W179">
        <v>0</v>
      </c>
      <c r="X179">
        <v>0</v>
      </c>
      <c r="Y179">
        <v>0</v>
      </c>
      <c r="Z179" t="s">
        <v>345</v>
      </c>
      <c r="AA179">
        <v>530188.71308799996</v>
      </c>
      <c r="AB179">
        <v>956532.11828000005</v>
      </c>
      <c r="AD179">
        <v>34.799142000000003</v>
      </c>
      <c r="AE179">
        <v>105.956819</v>
      </c>
      <c r="AF179">
        <v>174</v>
      </c>
      <c r="AG179" t="s">
        <v>178</v>
      </c>
      <c r="AH179">
        <v>11780</v>
      </c>
      <c r="AI179">
        <v>171.39534900000001</v>
      </c>
      <c r="AJ179">
        <v>6.255414</v>
      </c>
      <c r="AK179">
        <v>34.799142000000003</v>
      </c>
      <c r="AL179">
        <v>171.39534900000001</v>
      </c>
      <c r="AM179" t="s">
        <v>179</v>
      </c>
      <c r="AN179" t="s">
        <v>258</v>
      </c>
      <c r="AO179">
        <v>0</v>
      </c>
      <c r="AP179" t="s">
        <v>181</v>
      </c>
      <c r="AR179">
        <v>0</v>
      </c>
      <c r="AS179">
        <v>0</v>
      </c>
      <c r="AT179" t="s">
        <v>85</v>
      </c>
      <c r="AU179" t="s">
        <v>138</v>
      </c>
      <c r="AV179">
        <v>0</v>
      </c>
      <c r="AW179">
        <v>0</v>
      </c>
      <c r="AX179" t="s">
        <v>60</v>
      </c>
      <c r="BB179">
        <v>0</v>
      </c>
      <c r="BF179">
        <v>0</v>
      </c>
      <c r="BI179">
        <v>1191.3412539999999</v>
      </c>
      <c r="BJ179">
        <v>68</v>
      </c>
      <c r="BK179">
        <v>12.926755</v>
      </c>
      <c r="BL179">
        <v>11.734522999999999</v>
      </c>
      <c r="BM179">
        <v>7.6795239999999998</v>
      </c>
    </row>
    <row r="180" spans="1:65">
      <c r="A180">
        <v>193</v>
      </c>
      <c r="F180">
        <v>0</v>
      </c>
      <c r="G180">
        <v>12.931891</v>
      </c>
      <c r="H180">
        <v>12.066860999999999</v>
      </c>
      <c r="I180">
        <v>20.691026000000001</v>
      </c>
      <c r="J180">
        <v>0</v>
      </c>
      <c r="K180">
        <v>8.095364</v>
      </c>
      <c r="L180">
        <v>10.256831999999999</v>
      </c>
      <c r="V180">
        <v>0</v>
      </c>
      <c r="W180">
        <v>0</v>
      </c>
      <c r="X180">
        <v>0</v>
      </c>
      <c r="Y180">
        <v>0</v>
      </c>
      <c r="AA180">
        <v>530691.63155199995</v>
      </c>
      <c r="AB180">
        <v>955788.55244799994</v>
      </c>
      <c r="AD180">
        <v>30.270925999999999</v>
      </c>
      <c r="AE180">
        <v>115.01325</v>
      </c>
      <c r="AF180">
        <v>179</v>
      </c>
      <c r="AG180" t="s">
        <v>178</v>
      </c>
      <c r="AH180">
        <v>11790</v>
      </c>
      <c r="AI180">
        <v>175.919725</v>
      </c>
      <c r="AJ180">
        <v>6.5987030000000004</v>
      </c>
      <c r="AK180">
        <v>30.270925999999999</v>
      </c>
      <c r="AL180">
        <v>175.919725</v>
      </c>
      <c r="AM180" t="s">
        <v>179</v>
      </c>
      <c r="AN180" t="s">
        <v>346</v>
      </c>
      <c r="AO180">
        <v>0</v>
      </c>
      <c r="AP180" t="s">
        <v>58</v>
      </c>
      <c r="AR180">
        <v>0</v>
      </c>
      <c r="AS180">
        <v>0</v>
      </c>
      <c r="AT180" t="s">
        <v>85</v>
      </c>
      <c r="AU180" t="s">
        <v>138</v>
      </c>
      <c r="AV180">
        <v>0</v>
      </c>
      <c r="AW180">
        <v>0</v>
      </c>
      <c r="AX180" t="s">
        <v>60</v>
      </c>
      <c r="BB180">
        <v>0</v>
      </c>
      <c r="BF180">
        <v>0</v>
      </c>
      <c r="BI180">
        <v>1731.4890700000001</v>
      </c>
      <c r="BJ180">
        <v>0</v>
      </c>
      <c r="BK180">
        <v>12.931891</v>
      </c>
      <c r="BL180">
        <v>12.066860999999999</v>
      </c>
      <c r="BM180">
        <v>7.6958770000000003</v>
      </c>
    </row>
    <row r="181" spans="1:65">
      <c r="A181">
        <v>586</v>
      </c>
      <c r="F181">
        <v>0</v>
      </c>
      <c r="G181">
        <v>12.843527</v>
      </c>
      <c r="H181">
        <v>12.067356999999999</v>
      </c>
      <c r="I181">
        <v>20.549643</v>
      </c>
      <c r="J181">
        <v>0</v>
      </c>
      <c r="K181">
        <v>8.0400480000000005</v>
      </c>
      <c r="L181">
        <v>10.257254</v>
      </c>
      <c r="V181">
        <v>0</v>
      </c>
      <c r="W181">
        <v>0</v>
      </c>
      <c r="X181">
        <v>0</v>
      </c>
      <c r="Y181">
        <v>0</v>
      </c>
      <c r="AA181">
        <v>531237.91063199996</v>
      </c>
      <c r="AB181">
        <v>954953.62844799994</v>
      </c>
      <c r="AD181">
        <v>36.199997000000003</v>
      </c>
      <c r="AE181">
        <v>68.977709000000004</v>
      </c>
      <c r="AF181">
        <v>147</v>
      </c>
      <c r="AG181" t="s">
        <v>178</v>
      </c>
      <c r="AH181">
        <v>11800</v>
      </c>
      <c r="AI181">
        <v>143.88790700000001</v>
      </c>
      <c r="AJ181">
        <v>5.8316020000000002</v>
      </c>
      <c r="AK181">
        <v>36.199997000000003</v>
      </c>
      <c r="AL181">
        <v>143.88790700000001</v>
      </c>
      <c r="AM181" t="s">
        <v>179</v>
      </c>
      <c r="AN181" t="s">
        <v>344</v>
      </c>
      <c r="AO181">
        <v>0</v>
      </c>
      <c r="AP181" t="s">
        <v>181</v>
      </c>
      <c r="AR181">
        <v>0</v>
      </c>
      <c r="AS181">
        <v>0</v>
      </c>
      <c r="AT181" t="s">
        <v>85</v>
      </c>
      <c r="AU181" t="s">
        <v>138</v>
      </c>
      <c r="AV181">
        <v>0</v>
      </c>
      <c r="AW181">
        <v>0</v>
      </c>
      <c r="AX181" t="s">
        <v>60</v>
      </c>
      <c r="BB181">
        <v>0</v>
      </c>
      <c r="BF181">
        <v>0</v>
      </c>
      <c r="BI181">
        <v>532.11462200000005</v>
      </c>
      <c r="BJ181">
        <v>0</v>
      </c>
      <c r="BK181">
        <v>12.843527</v>
      </c>
      <c r="BL181">
        <v>12.067356999999999</v>
      </c>
      <c r="BM181">
        <v>7.6976180000000003</v>
      </c>
    </row>
    <row r="182" spans="1:65">
      <c r="A182">
        <v>195</v>
      </c>
      <c r="B182">
        <v>69</v>
      </c>
      <c r="C182">
        <v>69</v>
      </c>
      <c r="F182">
        <v>0</v>
      </c>
      <c r="G182">
        <v>12.834266</v>
      </c>
      <c r="H182">
        <v>11.844787</v>
      </c>
      <c r="I182">
        <v>20.534825999999999</v>
      </c>
      <c r="J182">
        <v>0</v>
      </c>
      <c r="K182">
        <v>8.0342500000000001</v>
      </c>
      <c r="L182">
        <v>10.068068999999999</v>
      </c>
      <c r="V182">
        <v>0</v>
      </c>
      <c r="W182">
        <v>0</v>
      </c>
      <c r="X182">
        <v>0</v>
      </c>
      <c r="Y182">
        <v>0</v>
      </c>
      <c r="Z182" t="s">
        <v>347</v>
      </c>
      <c r="AA182">
        <v>531586.71960800001</v>
      </c>
      <c r="AB182">
        <v>954217.99956000003</v>
      </c>
      <c r="AD182">
        <v>49.480452</v>
      </c>
      <c r="AE182">
        <v>170.79722100000001</v>
      </c>
      <c r="AF182">
        <v>197</v>
      </c>
      <c r="AG182" t="s">
        <v>178</v>
      </c>
      <c r="AH182">
        <v>11810</v>
      </c>
      <c r="AI182">
        <v>197</v>
      </c>
      <c r="AJ182">
        <v>9.4938959999999994</v>
      </c>
      <c r="AK182">
        <v>49.480452</v>
      </c>
      <c r="AL182">
        <v>197</v>
      </c>
      <c r="AM182" t="s">
        <v>179</v>
      </c>
      <c r="AN182" t="s">
        <v>280</v>
      </c>
      <c r="AO182">
        <v>0</v>
      </c>
      <c r="AP182" t="s">
        <v>181</v>
      </c>
      <c r="AQ182" t="s">
        <v>139</v>
      </c>
      <c r="AR182">
        <v>-1155.764404</v>
      </c>
      <c r="AS182">
        <v>218.63438400000001</v>
      </c>
      <c r="AT182" t="s">
        <v>85</v>
      </c>
      <c r="AU182" t="s">
        <v>138</v>
      </c>
      <c r="AV182">
        <v>4.4400000000000004</v>
      </c>
      <c r="AW182">
        <v>0</v>
      </c>
      <c r="AX182" t="s">
        <v>60</v>
      </c>
      <c r="AY182" t="s">
        <v>187</v>
      </c>
      <c r="BB182">
        <v>0</v>
      </c>
      <c r="BF182">
        <v>0</v>
      </c>
      <c r="BI182">
        <v>407.45515899999998</v>
      </c>
      <c r="BJ182">
        <v>69</v>
      </c>
      <c r="BK182">
        <v>12.834266</v>
      </c>
      <c r="BL182">
        <v>11.844787</v>
      </c>
      <c r="BM182">
        <v>8.1999999999999993</v>
      </c>
    </row>
    <row r="183" spans="1:65">
      <c r="A183">
        <v>196</v>
      </c>
      <c r="F183">
        <v>0</v>
      </c>
      <c r="G183">
        <v>12.749409</v>
      </c>
      <c r="H183">
        <v>11.837388000000001</v>
      </c>
      <c r="I183">
        <v>20.399055000000001</v>
      </c>
      <c r="J183">
        <v>0</v>
      </c>
      <c r="K183">
        <v>7.9811300000000003</v>
      </c>
      <c r="L183">
        <v>10.061780000000001</v>
      </c>
      <c r="V183">
        <v>0</v>
      </c>
      <c r="W183">
        <v>0</v>
      </c>
      <c r="X183">
        <v>0</v>
      </c>
      <c r="Y183">
        <v>0</v>
      </c>
      <c r="AA183">
        <v>532238.51268000004</v>
      </c>
      <c r="AB183">
        <v>953228.56263199996</v>
      </c>
      <c r="AD183">
        <v>65.674592000000004</v>
      </c>
      <c r="AE183">
        <v>117.522795</v>
      </c>
      <c r="AF183">
        <v>165</v>
      </c>
      <c r="AG183" t="s">
        <v>178</v>
      </c>
      <c r="AH183">
        <v>11820</v>
      </c>
      <c r="AI183">
        <v>165</v>
      </c>
      <c r="AJ183">
        <v>9.3233770000000007</v>
      </c>
      <c r="AK183">
        <v>65.674592000000004</v>
      </c>
      <c r="AL183">
        <v>165</v>
      </c>
      <c r="AM183" t="s">
        <v>179</v>
      </c>
      <c r="AN183" t="s">
        <v>344</v>
      </c>
      <c r="AO183">
        <v>0</v>
      </c>
      <c r="AP183" t="s">
        <v>181</v>
      </c>
      <c r="AQ183" t="s">
        <v>139</v>
      </c>
      <c r="AR183">
        <v>-1235.470703</v>
      </c>
      <c r="AS183">
        <v>186.90280100000001</v>
      </c>
      <c r="AT183" t="s">
        <v>85</v>
      </c>
      <c r="AU183" t="s">
        <v>138</v>
      </c>
      <c r="AV183">
        <v>4.16</v>
      </c>
      <c r="AW183">
        <v>0</v>
      </c>
      <c r="AX183" t="s">
        <v>60</v>
      </c>
      <c r="AY183" t="s">
        <v>187</v>
      </c>
      <c r="BB183">
        <v>0</v>
      </c>
      <c r="BF183">
        <v>0</v>
      </c>
      <c r="BI183">
        <v>550.87152800000001</v>
      </c>
      <c r="BJ183">
        <v>0</v>
      </c>
      <c r="BK183">
        <v>12.749409</v>
      </c>
      <c r="BL183">
        <v>11.837388000000001</v>
      </c>
      <c r="BM183">
        <v>8.3000000000000007</v>
      </c>
    </row>
    <row r="184" spans="1:65">
      <c r="A184">
        <v>197</v>
      </c>
      <c r="B184">
        <v>70</v>
      </c>
      <c r="C184">
        <v>70</v>
      </c>
      <c r="F184">
        <v>0</v>
      </c>
      <c r="G184">
        <v>12.683795</v>
      </c>
      <c r="H184">
        <v>11.722124000000001</v>
      </c>
      <c r="I184">
        <v>20.294073000000001</v>
      </c>
      <c r="J184">
        <v>0</v>
      </c>
      <c r="K184">
        <v>7.9400560000000002</v>
      </c>
      <c r="L184">
        <v>9.9638059999999999</v>
      </c>
      <c r="V184">
        <v>0</v>
      </c>
      <c r="W184">
        <v>0</v>
      </c>
      <c r="X184">
        <v>0</v>
      </c>
      <c r="Y184">
        <v>0</v>
      </c>
      <c r="Z184" t="s">
        <v>348</v>
      </c>
      <c r="AA184">
        <v>532852.79796800006</v>
      </c>
      <c r="AB184">
        <v>952203.23856800003</v>
      </c>
      <c r="AD184">
        <v>53.591164999999997</v>
      </c>
      <c r="AE184">
        <v>91.763732000000005</v>
      </c>
      <c r="AF184">
        <v>138</v>
      </c>
      <c r="AG184" t="s">
        <v>178</v>
      </c>
      <c r="AH184">
        <v>11830</v>
      </c>
      <c r="AI184">
        <v>138</v>
      </c>
      <c r="AJ184">
        <v>9.4143249999999998</v>
      </c>
      <c r="AK184">
        <v>53.591164999999997</v>
      </c>
      <c r="AL184">
        <v>138</v>
      </c>
      <c r="AM184" t="s">
        <v>179</v>
      </c>
      <c r="AN184" t="s">
        <v>349</v>
      </c>
      <c r="AO184">
        <v>0</v>
      </c>
      <c r="AP184" t="s">
        <v>181</v>
      </c>
      <c r="AQ184" t="s">
        <v>139</v>
      </c>
      <c r="AR184">
        <v>-1175.6895750000001</v>
      </c>
      <c r="AS184">
        <v>149.33665400000001</v>
      </c>
      <c r="AT184" t="s">
        <v>85</v>
      </c>
      <c r="AU184" t="s">
        <v>138</v>
      </c>
      <c r="AV184">
        <v>3.79</v>
      </c>
      <c r="AW184">
        <v>0</v>
      </c>
      <c r="AX184" t="s">
        <v>60</v>
      </c>
      <c r="AY184" t="s">
        <v>187</v>
      </c>
      <c r="BB184">
        <v>0</v>
      </c>
      <c r="BF184">
        <v>0</v>
      </c>
      <c r="BI184">
        <v>806.418767</v>
      </c>
      <c r="BJ184">
        <v>70</v>
      </c>
      <c r="BK184">
        <v>12.683795</v>
      </c>
      <c r="BL184">
        <v>11.722124000000001</v>
      </c>
      <c r="BM184">
        <v>8.3000000000000007</v>
      </c>
    </row>
    <row r="185" spans="1:65">
      <c r="A185">
        <v>198</v>
      </c>
      <c r="F185">
        <v>0</v>
      </c>
      <c r="G185">
        <v>12.711824999999999</v>
      </c>
      <c r="H185">
        <v>11.726258</v>
      </c>
      <c r="I185">
        <v>20.338920000000002</v>
      </c>
      <c r="J185">
        <v>0</v>
      </c>
      <c r="K185">
        <v>7.9576019999999996</v>
      </c>
      <c r="L185">
        <v>9.9673189999999998</v>
      </c>
      <c r="V185">
        <v>0</v>
      </c>
      <c r="W185">
        <v>0</v>
      </c>
      <c r="X185">
        <v>0</v>
      </c>
      <c r="Y185">
        <v>0</v>
      </c>
      <c r="AA185">
        <v>533251.42719199997</v>
      </c>
      <c r="AB185">
        <v>951504.96035199997</v>
      </c>
      <c r="AD185">
        <v>65.323391000000001</v>
      </c>
      <c r="AE185">
        <v>95.276331999999996</v>
      </c>
      <c r="AF185">
        <v>146</v>
      </c>
      <c r="AG185" t="s">
        <v>178</v>
      </c>
      <c r="AH185">
        <v>11840</v>
      </c>
      <c r="AI185">
        <v>146</v>
      </c>
      <c r="AJ185">
        <v>8.8979370000000007</v>
      </c>
      <c r="AK185">
        <v>65.323391000000001</v>
      </c>
      <c r="AL185">
        <v>146</v>
      </c>
      <c r="AM185" t="s">
        <v>179</v>
      </c>
      <c r="AN185" t="s">
        <v>350</v>
      </c>
      <c r="AO185">
        <v>0</v>
      </c>
      <c r="AP185" t="s">
        <v>181</v>
      </c>
      <c r="AQ185" t="s">
        <v>139</v>
      </c>
      <c r="AR185">
        <v>-1195.6168210000001</v>
      </c>
      <c r="AS185">
        <v>149.52290300000001</v>
      </c>
      <c r="AT185" t="s">
        <v>85</v>
      </c>
      <c r="AU185" t="s">
        <v>138</v>
      </c>
      <c r="AV185">
        <v>3.82</v>
      </c>
      <c r="AW185">
        <v>0</v>
      </c>
      <c r="AX185" t="s">
        <v>60</v>
      </c>
      <c r="AY185" t="s">
        <v>187</v>
      </c>
      <c r="BB185">
        <v>0</v>
      </c>
      <c r="BF185">
        <v>0</v>
      </c>
      <c r="BI185">
        <v>1186.215688</v>
      </c>
      <c r="BJ185">
        <v>0</v>
      </c>
      <c r="BK185">
        <v>12.711824999999999</v>
      </c>
      <c r="BL185">
        <v>11.726258</v>
      </c>
      <c r="BM185">
        <v>8.4</v>
      </c>
    </row>
    <row r="186" spans="1:65">
      <c r="A186">
        <v>199</v>
      </c>
      <c r="F186">
        <v>0</v>
      </c>
      <c r="G186">
        <v>12.517348999999999</v>
      </c>
      <c r="H186">
        <v>11.830228</v>
      </c>
      <c r="I186">
        <v>20.027759</v>
      </c>
      <c r="J186">
        <v>0</v>
      </c>
      <c r="K186">
        <v>7.8358610000000004</v>
      </c>
      <c r="L186">
        <v>10.055694000000001</v>
      </c>
      <c r="V186">
        <v>0</v>
      </c>
      <c r="W186">
        <v>0</v>
      </c>
      <c r="X186">
        <v>0</v>
      </c>
      <c r="Y186">
        <v>0</v>
      </c>
      <c r="AA186">
        <v>533724.32053599996</v>
      </c>
      <c r="AB186">
        <v>950624.20228800003</v>
      </c>
      <c r="AD186">
        <v>41.967213000000001</v>
      </c>
      <c r="AE186">
        <v>76.031756999999999</v>
      </c>
      <c r="AF186">
        <v>99</v>
      </c>
      <c r="AG186" t="s">
        <v>178</v>
      </c>
      <c r="AH186">
        <v>11850</v>
      </c>
      <c r="AI186">
        <v>99</v>
      </c>
      <c r="AJ186">
        <v>10.926242</v>
      </c>
      <c r="AK186">
        <v>41.967213000000001</v>
      </c>
      <c r="AL186">
        <v>99</v>
      </c>
      <c r="AM186" t="s">
        <v>179</v>
      </c>
      <c r="AN186" t="s">
        <v>76</v>
      </c>
      <c r="AO186">
        <v>0</v>
      </c>
      <c r="AP186" t="s">
        <v>181</v>
      </c>
      <c r="AQ186" t="s">
        <v>77</v>
      </c>
      <c r="AR186">
        <v>-1097.8087149999999</v>
      </c>
      <c r="AS186">
        <v>99</v>
      </c>
      <c r="AT186" t="s">
        <v>85</v>
      </c>
      <c r="AU186" t="s">
        <v>138</v>
      </c>
      <c r="AV186">
        <v>17.889786999999998</v>
      </c>
      <c r="AW186">
        <v>0</v>
      </c>
      <c r="AX186" t="s">
        <v>60</v>
      </c>
      <c r="AY186" t="s">
        <v>78</v>
      </c>
      <c r="BB186">
        <v>0</v>
      </c>
      <c r="BF186">
        <v>0</v>
      </c>
      <c r="BI186">
        <v>983.62101500000006</v>
      </c>
      <c r="BJ186">
        <v>0</v>
      </c>
      <c r="BK186">
        <v>12.517348999999999</v>
      </c>
      <c r="BL186">
        <v>11.830228</v>
      </c>
      <c r="BM186">
        <v>7.7101069999999998</v>
      </c>
    </row>
    <row r="187" spans="1:65">
      <c r="A187">
        <v>623</v>
      </c>
      <c r="B187">
        <v>71</v>
      </c>
      <c r="F187">
        <v>0</v>
      </c>
      <c r="G187">
        <v>12.601661999999999</v>
      </c>
      <c r="H187">
        <v>11.801740000000001</v>
      </c>
      <c r="I187">
        <v>20.162659999999999</v>
      </c>
      <c r="J187">
        <v>0</v>
      </c>
      <c r="K187">
        <v>7.8886409999999998</v>
      </c>
      <c r="L187">
        <v>10.031478999999999</v>
      </c>
      <c r="V187">
        <v>0</v>
      </c>
      <c r="W187">
        <v>0</v>
      </c>
      <c r="X187">
        <v>0</v>
      </c>
      <c r="Y187">
        <v>0</v>
      </c>
      <c r="AA187">
        <v>534106.05743199994</v>
      </c>
      <c r="AB187">
        <v>949907.92015200004</v>
      </c>
      <c r="AD187">
        <v>64.824234000000004</v>
      </c>
      <c r="AE187">
        <v>109.286523</v>
      </c>
      <c r="AF187">
        <v>164</v>
      </c>
      <c r="AG187" t="s">
        <v>178</v>
      </c>
      <c r="AH187">
        <v>11860</v>
      </c>
      <c r="AI187">
        <v>164</v>
      </c>
      <c r="AJ187">
        <v>9.7456600000000009</v>
      </c>
      <c r="AK187">
        <v>64.824234000000004</v>
      </c>
      <c r="AL187">
        <v>164</v>
      </c>
      <c r="AM187" t="s">
        <v>179</v>
      </c>
      <c r="AN187" t="s">
        <v>244</v>
      </c>
      <c r="AO187">
        <v>0</v>
      </c>
      <c r="AP187" t="s">
        <v>181</v>
      </c>
      <c r="AQ187" t="s">
        <v>139</v>
      </c>
      <c r="AR187">
        <v>-988.02758700000004</v>
      </c>
      <c r="AS187">
        <v>189.654067</v>
      </c>
      <c r="AT187" t="s">
        <v>85</v>
      </c>
      <c r="AU187" t="s">
        <v>138</v>
      </c>
      <c r="AV187">
        <v>8.26</v>
      </c>
      <c r="AW187">
        <v>0</v>
      </c>
      <c r="AX187" t="s">
        <v>60</v>
      </c>
      <c r="AY187" t="s">
        <v>187</v>
      </c>
      <c r="BB187">
        <v>0</v>
      </c>
      <c r="BF187">
        <v>0</v>
      </c>
      <c r="BI187">
        <v>1177.8515179999999</v>
      </c>
      <c r="BJ187">
        <v>71</v>
      </c>
      <c r="BK187">
        <v>12.601661999999999</v>
      </c>
      <c r="BL187">
        <v>11.801740000000001</v>
      </c>
      <c r="BM187">
        <v>8.1999999999999993</v>
      </c>
    </row>
    <row r="188" spans="1:65">
      <c r="A188">
        <v>201</v>
      </c>
      <c r="B188">
        <v>72</v>
      </c>
      <c r="C188">
        <v>72</v>
      </c>
      <c r="F188">
        <v>0</v>
      </c>
      <c r="G188">
        <v>5.9426990000000002</v>
      </c>
      <c r="H188">
        <v>4.4705089999999998</v>
      </c>
      <c r="I188">
        <v>9.5083190000000002</v>
      </c>
      <c r="J188">
        <v>0</v>
      </c>
      <c r="K188">
        <v>3.7201300000000002</v>
      </c>
      <c r="L188">
        <v>3.7999320000000001</v>
      </c>
      <c r="V188">
        <v>0</v>
      </c>
      <c r="W188">
        <v>0</v>
      </c>
      <c r="X188">
        <v>0</v>
      </c>
      <c r="Y188">
        <v>0</v>
      </c>
      <c r="Z188" t="s">
        <v>351</v>
      </c>
      <c r="AA188">
        <v>472392.26145599998</v>
      </c>
      <c r="AB188">
        <v>1110921.1501839999</v>
      </c>
      <c r="AD188">
        <v>0</v>
      </c>
      <c r="AE188">
        <v>0</v>
      </c>
      <c r="AF188">
        <v>0</v>
      </c>
      <c r="AG188" t="s">
        <v>13</v>
      </c>
      <c r="AH188">
        <v>11870</v>
      </c>
      <c r="AI188">
        <v>0</v>
      </c>
      <c r="AJ188">
        <v>0</v>
      </c>
      <c r="AK188">
        <v>0</v>
      </c>
      <c r="AL188">
        <v>0</v>
      </c>
      <c r="AM188" t="s">
        <v>56</v>
      </c>
      <c r="AN188" t="s">
        <v>352</v>
      </c>
      <c r="AO188">
        <v>0</v>
      </c>
      <c r="AP188" t="s">
        <v>181</v>
      </c>
      <c r="AR188">
        <v>0</v>
      </c>
      <c r="AS188">
        <v>0</v>
      </c>
      <c r="AT188" t="s">
        <v>85</v>
      </c>
      <c r="AV188">
        <v>0</v>
      </c>
      <c r="AW188">
        <v>0</v>
      </c>
      <c r="AX188" t="s">
        <v>60</v>
      </c>
      <c r="BB188">
        <v>0</v>
      </c>
      <c r="BF188">
        <v>0</v>
      </c>
      <c r="BI188">
        <v>2505.1055620000002</v>
      </c>
      <c r="BJ188">
        <v>72</v>
      </c>
      <c r="BK188">
        <v>5.9426990000000002</v>
      </c>
      <c r="BL188">
        <v>4.4705089999999998</v>
      </c>
      <c r="BM188">
        <v>8.4507770000000004</v>
      </c>
    </row>
    <row r="189" spans="1:65">
      <c r="A189">
        <v>202</v>
      </c>
      <c r="F189">
        <v>0</v>
      </c>
      <c r="G189">
        <v>5.7971500000000002</v>
      </c>
      <c r="H189">
        <v>4.4364800000000004</v>
      </c>
      <c r="I189">
        <v>9.2754399999999997</v>
      </c>
      <c r="J189">
        <v>0</v>
      </c>
      <c r="K189">
        <v>3.629016</v>
      </c>
      <c r="L189">
        <v>3.7710080000000001</v>
      </c>
      <c r="V189">
        <v>0</v>
      </c>
      <c r="W189">
        <v>0</v>
      </c>
      <c r="X189">
        <v>0</v>
      </c>
      <c r="Y189">
        <v>0</v>
      </c>
      <c r="AA189">
        <v>472615.291944</v>
      </c>
      <c r="AB189">
        <v>1110163.76768</v>
      </c>
      <c r="AD189">
        <v>0</v>
      </c>
      <c r="AE189">
        <v>0</v>
      </c>
      <c r="AF189">
        <v>0</v>
      </c>
      <c r="AG189" t="s">
        <v>13</v>
      </c>
      <c r="AH189">
        <v>11880</v>
      </c>
      <c r="AI189">
        <v>0</v>
      </c>
      <c r="AJ189">
        <v>0</v>
      </c>
      <c r="AK189">
        <v>0</v>
      </c>
      <c r="AL189">
        <v>0</v>
      </c>
      <c r="AM189" t="s">
        <v>56</v>
      </c>
      <c r="AN189" t="s">
        <v>202</v>
      </c>
      <c r="AO189">
        <v>0</v>
      </c>
      <c r="AP189" t="s">
        <v>181</v>
      </c>
      <c r="AR189">
        <v>0</v>
      </c>
      <c r="AS189">
        <v>0</v>
      </c>
      <c r="AT189" t="s">
        <v>85</v>
      </c>
      <c r="AV189">
        <v>0</v>
      </c>
      <c r="AW189">
        <v>0</v>
      </c>
      <c r="AX189" t="s">
        <v>60</v>
      </c>
      <c r="BB189">
        <v>0</v>
      </c>
      <c r="BF189">
        <v>0</v>
      </c>
      <c r="BI189">
        <v>2500.832124</v>
      </c>
      <c r="BJ189">
        <v>0</v>
      </c>
      <c r="BK189">
        <v>5.7971500000000002</v>
      </c>
      <c r="BL189">
        <v>4.4364800000000004</v>
      </c>
      <c r="BM189">
        <v>8.3935030000000008</v>
      </c>
    </row>
    <row r="190" spans="1:65">
      <c r="A190">
        <v>203</v>
      </c>
      <c r="F190">
        <v>0</v>
      </c>
      <c r="G190">
        <v>5.2879820000000004</v>
      </c>
      <c r="H190">
        <v>4.3459450000000004</v>
      </c>
      <c r="I190">
        <v>8.4607720000000004</v>
      </c>
      <c r="J190">
        <v>0</v>
      </c>
      <c r="K190">
        <v>3.3102770000000001</v>
      </c>
      <c r="L190">
        <v>3.6940529999999998</v>
      </c>
      <c r="V190">
        <v>0</v>
      </c>
      <c r="W190">
        <v>0</v>
      </c>
      <c r="X190">
        <v>0</v>
      </c>
      <c r="Y190">
        <v>0</v>
      </c>
      <c r="AA190">
        <v>472828.60510400002</v>
      </c>
      <c r="AB190">
        <v>1109197.0929680001</v>
      </c>
      <c r="AD190">
        <v>0</v>
      </c>
      <c r="AE190">
        <v>0</v>
      </c>
      <c r="AF190">
        <v>0</v>
      </c>
      <c r="AG190" t="s">
        <v>13</v>
      </c>
      <c r="AH190">
        <v>11890</v>
      </c>
      <c r="AI190">
        <v>0</v>
      </c>
      <c r="AJ190">
        <v>0</v>
      </c>
      <c r="AK190">
        <v>0</v>
      </c>
      <c r="AL190">
        <v>0</v>
      </c>
      <c r="AM190" t="s">
        <v>56</v>
      </c>
      <c r="AN190" t="s">
        <v>353</v>
      </c>
      <c r="AO190">
        <v>0</v>
      </c>
      <c r="AP190" t="s">
        <v>181</v>
      </c>
      <c r="AR190">
        <v>0</v>
      </c>
      <c r="AS190">
        <v>0</v>
      </c>
      <c r="AT190" t="s">
        <v>85</v>
      </c>
      <c r="AV190">
        <v>0</v>
      </c>
      <c r="AW190">
        <v>0</v>
      </c>
      <c r="AX190" t="s">
        <v>60</v>
      </c>
      <c r="BB190">
        <v>0</v>
      </c>
      <c r="BF190">
        <v>0</v>
      </c>
      <c r="BI190">
        <v>2500.8318989999998</v>
      </c>
      <c r="BJ190">
        <v>0</v>
      </c>
      <c r="BK190">
        <v>5.2879820000000004</v>
      </c>
      <c r="BL190">
        <v>4.3459450000000004</v>
      </c>
      <c r="BM190">
        <v>8.3238210000000006</v>
      </c>
    </row>
    <row r="191" spans="1:65">
      <c r="A191">
        <v>204</v>
      </c>
      <c r="B191">
        <v>73</v>
      </c>
      <c r="C191">
        <v>73</v>
      </c>
      <c r="F191">
        <v>0</v>
      </c>
      <c r="G191">
        <v>5.1731220000000002</v>
      </c>
      <c r="H191">
        <v>4.3063609999999999</v>
      </c>
      <c r="I191">
        <v>8.2769960000000005</v>
      </c>
      <c r="J191">
        <v>0</v>
      </c>
      <c r="K191">
        <v>3.2383739999999999</v>
      </c>
      <c r="L191">
        <v>3.6604070000000002</v>
      </c>
      <c r="V191">
        <v>0</v>
      </c>
      <c r="W191">
        <v>0</v>
      </c>
      <c r="X191">
        <v>0</v>
      </c>
      <c r="Y191">
        <v>0</v>
      </c>
      <c r="Z191" t="s">
        <v>354</v>
      </c>
      <c r="AA191">
        <v>472966.14272</v>
      </c>
      <c r="AB191">
        <v>1108571.2207520001</v>
      </c>
      <c r="AD191">
        <v>0</v>
      </c>
      <c r="AE191">
        <v>0</v>
      </c>
      <c r="AF191">
        <v>0</v>
      </c>
      <c r="AG191" t="s">
        <v>13</v>
      </c>
      <c r="AH191">
        <v>11900</v>
      </c>
      <c r="AI191">
        <v>0</v>
      </c>
      <c r="AJ191">
        <v>0</v>
      </c>
      <c r="AK191">
        <v>0</v>
      </c>
      <c r="AL191">
        <v>0</v>
      </c>
      <c r="AM191" t="s">
        <v>56</v>
      </c>
      <c r="AN191" t="s">
        <v>97</v>
      </c>
      <c r="AO191">
        <v>0</v>
      </c>
      <c r="AP191" t="s">
        <v>181</v>
      </c>
      <c r="AR191">
        <v>0</v>
      </c>
      <c r="AS191">
        <v>0</v>
      </c>
      <c r="AT191" t="s">
        <v>85</v>
      </c>
      <c r="AV191">
        <v>0</v>
      </c>
      <c r="AW191">
        <v>0</v>
      </c>
      <c r="AX191" t="s">
        <v>60</v>
      </c>
      <c r="BB191">
        <v>0</v>
      </c>
      <c r="BF191">
        <v>0</v>
      </c>
      <c r="BI191">
        <v>2500.791041</v>
      </c>
      <c r="BJ191">
        <v>73</v>
      </c>
      <c r="BK191">
        <v>5.1731220000000002</v>
      </c>
      <c r="BL191">
        <v>4.3063609999999999</v>
      </c>
      <c r="BM191">
        <v>8.2847519999999992</v>
      </c>
    </row>
    <row r="192" spans="1:65">
      <c r="A192">
        <v>205</v>
      </c>
      <c r="F192">
        <v>0</v>
      </c>
      <c r="G192">
        <v>4.6630739999999999</v>
      </c>
      <c r="H192">
        <v>4.1834769999999999</v>
      </c>
      <c r="I192">
        <v>7.4609189999999996</v>
      </c>
      <c r="J192">
        <v>0</v>
      </c>
      <c r="K192">
        <v>2.9190839999999998</v>
      </c>
      <c r="L192">
        <v>3.555955</v>
      </c>
      <c r="V192">
        <v>0</v>
      </c>
      <c r="W192">
        <v>0</v>
      </c>
      <c r="X192">
        <v>0</v>
      </c>
      <c r="Y192">
        <v>0</v>
      </c>
      <c r="AA192">
        <v>472319.83282399998</v>
      </c>
      <c r="AB192">
        <v>1107140.791432</v>
      </c>
      <c r="AD192">
        <v>0</v>
      </c>
      <c r="AE192">
        <v>0</v>
      </c>
      <c r="AF192">
        <v>0</v>
      </c>
      <c r="AG192" t="s">
        <v>13</v>
      </c>
      <c r="AH192">
        <v>11910</v>
      </c>
      <c r="AI192">
        <v>0</v>
      </c>
      <c r="AJ192">
        <v>0</v>
      </c>
      <c r="AK192">
        <v>0</v>
      </c>
      <c r="AL192">
        <v>0</v>
      </c>
      <c r="AM192" t="s">
        <v>56</v>
      </c>
      <c r="AN192" t="s">
        <v>242</v>
      </c>
      <c r="AO192">
        <v>0</v>
      </c>
      <c r="AP192" t="s">
        <v>181</v>
      </c>
      <c r="AR192">
        <v>0</v>
      </c>
      <c r="AS192">
        <v>0</v>
      </c>
      <c r="AT192" t="s">
        <v>85</v>
      </c>
      <c r="AV192">
        <v>0</v>
      </c>
      <c r="AW192">
        <v>0</v>
      </c>
      <c r="AX192" t="s">
        <v>60</v>
      </c>
      <c r="BB192">
        <v>0</v>
      </c>
      <c r="BF192">
        <v>0</v>
      </c>
      <c r="BI192">
        <v>2999.999804</v>
      </c>
      <c r="BJ192">
        <v>0</v>
      </c>
      <c r="BK192">
        <v>4.6630739999999999</v>
      </c>
      <c r="BL192">
        <v>4.1834769999999999</v>
      </c>
      <c r="BM192">
        <v>8.1462760000000003</v>
      </c>
    </row>
    <row r="193" spans="1:65">
      <c r="A193">
        <v>207</v>
      </c>
      <c r="B193">
        <v>74</v>
      </c>
      <c r="C193">
        <v>74</v>
      </c>
      <c r="F193">
        <v>0</v>
      </c>
      <c r="G193">
        <v>5.0931290000000002</v>
      </c>
      <c r="H193">
        <v>4.0020020000000001</v>
      </c>
      <c r="I193">
        <v>8.1490069999999992</v>
      </c>
      <c r="J193">
        <v>0</v>
      </c>
      <c r="K193">
        <v>3.1882990000000002</v>
      </c>
      <c r="L193">
        <v>3.4017019999999998</v>
      </c>
      <c r="V193">
        <v>0</v>
      </c>
      <c r="W193">
        <v>0</v>
      </c>
      <c r="X193">
        <v>0</v>
      </c>
      <c r="Y193">
        <v>0</v>
      </c>
      <c r="Z193" t="s">
        <v>355</v>
      </c>
      <c r="AA193">
        <v>473251.55224799999</v>
      </c>
      <c r="AB193">
        <v>1105728.3588159999</v>
      </c>
      <c r="AD193">
        <v>0</v>
      </c>
      <c r="AE193">
        <v>0</v>
      </c>
      <c r="AF193">
        <v>0</v>
      </c>
      <c r="AG193" t="s">
        <v>13</v>
      </c>
      <c r="AH193">
        <v>11920</v>
      </c>
      <c r="AI193">
        <v>0</v>
      </c>
      <c r="AJ193">
        <v>0</v>
      </c>
      <c r="AK193">
        <v>0</v>
      </c>
      <c r="AL193">
        <v>0</v>
      </c>
      <c r="AM193" t="s">
        <v>56</v>
      </c>
      <c r="AN193" t="s">
        <v>214</v>
      </c>
      <c r="AO193">
        <v>0</v>
      </c>
      <c r="AP193" t="s">
        <v>181</v>
      </c>
      <c r="AR193">
        <v>0</v>
      </c>
      <c r="AS193">
        <v>0</v>
      </c>
      <c r="AT193" t="s">
        <v>85</v>
      </c>
      <c r="AV193">
        <v>0</v>
      </c>
      <c r="AW193">
        <v>0</v>
      </c>
      <c r="AX193" t="s">
        <v>60</v>
      </c>
      <c r="BB193">
        <v>0</v>
      </c>
      <c r="BF193">
        <v>0</v>
      </c>
      <c r="BI193">
        <v>2500.8308010000001</v>
      </c>
      <c r="BJ193">
        <v>74</v>
      </c>
      <c r="BK193">
        <v>5.0931290000000002</v>
      </c>
      <c r="BL193">
        <v>4.0020020000000001</v>
      </c>
      <c r="BM193">
        <v>8.0379349999999992</v>
      </c>
    </row>
    <row r="194" spans="1:65">
      <c r="A194">
        <v>208</v>
      </c>
      <c r="F194">
        <v>0</v>
      </c>
      <c r="G194">
        <v>5.1353150000000003</v>
      </c>
      <c r="H194">
        <v>3.9556900000000002</v>
      </c>
      <c r="I194">
        <v>8.2165049999999997</v>
      </c>
      <c r="J194">
        <v>0</v>
      </c>
      <c r="K194">
        <v>3.2147070000000002</v>
      </c>
      <c r="L194">
        <v>3.3623370000000001</v>
      </c>
      <c r="V194">
        <v>0</v>
      </c>
      <c r="W194">
        <v>0</v>
      </c>
      <c r="X194">
        <v>0</v>
      </c>
      <c r="Y194">
        <v>0</v>
      </c>
      <c r="AA194">
        <v>473598.631352</v>
      </c>
      <c r="AB194">
        <v>1105152.3655600001</v>
      </c>
      <c r="AD194">
        <v>0</v>
      </c>
      <c r="AE194">
        <v>0</v>
      </c>
      <c r="AF194">
        <v>0</v>
      </c>
      <c r="AG194" t="s">
        <v>13</v>
      </c>
      <c r="AH194">
        <v>11930</v>
      </c>
      <c r="AI194">
        <v>0</v>
      </c>
      <c r="AJ194">
        <v>0</v>
      </c>
      <c r="AK194">
        <v>0</v>
      </c>
      <c r="AL194">
        <v>0</v>
      </c>
      <c r="AM194" t="s">
        <v>56</v>
      </c>
      <c r="AN194" t="s">
        <v>103</v>
      </c>
      <c r="AO194">
        <v>0</v>
      </c>
      <c r="AP194" t="s">
        <v>181</v>
      </c>
      <c r="AR194">
        <v>0</v>
      </c>
      <c r="AS194">
        <v>0</v>
      </c>
      <c r="AT194" t="s">
        <v>85</v>
      </c>
      <c r="AV194">
        <v>0</v>
      </c>
      <c r="AW194">
        <v>0</v>
      </c>
      <c r="AX194" t="s">
        <v>60</v>
      </c>
      <c r="BB194">
        <v>0</v>
      </c>
      <c r="BF194">
        <v>0</v>
      </c>
      <c r="BI194">
        <v>2505.0002629999999</v>
      </c>
      <c r="BJ194">
        <v>0</v>
      </c>
      <c r="BK194">
        <v>5.1353150000000003</v>
      </c>
      <c r="BL194">
        <v>3.9556900000000002</v>
      </c>
      <c r="BM194">
        <v>8.0209620000000008</v>
      </c>
    </row>
    <row r="195" spans="1:65">
      <c r="A195">
        <v>627</v>
      </c>
      <c r="F195">
        <v>0</v>
      </c>
      <c r="G195">
        <v>5.1089479999999998</v>
      </c>
      <c r="H195">
        <v>3.9183340000000002</v>
      </c>
      <c r="I195">
        <v>8.1743170000000003</v>
      </c>
      <c r="J195">
        <v>0</v>
      </c>
      <c r="K195">
        <v>3.1982010000000001</v>
      </c>
      <c r="L195">
        <v>3.3305829999999998</v>
      </c>
      <c r="V195">
        <v>0</v>
      </c>
      <c r="W195">
        <v>0</v>
      </c>
      <c r="X195">
        <v>0</v>
      </c>
      <c r="Y195">
        <v>0</v>
      </c>
      <c r="AA195">
        <v>474012.31905599998</v>
      </c>
      <c r="AB195">
        <v>1104617.4365920001</v>
      </c>
      <c r="AD195">
        <v>0</v>
      </c>
      <c r="AE195">
        <v>0</v>
      </c>
      <c r="AF195">
        <v>0</v>
      </c>
      <c r="AG195" t="s">
        <v>13</v>
      </c>
      <c r="AH195">
        <v>11940</v>
      </c>
      <c r="AI195">
        <v>0</v>
      </c>
      <c r="AJ195">
        <v>0</v>
      </c>
      <c r="AK195">
        <v>0</v>
      </c>
      <c r="AL195">
        <v>0</v>
      </c>
      <c r="AM195" t="s">
        <v>56</v>
      </c>
      <c r="AN195" t="s">
        <v>353</v>
      </c>
      <c r="AO195">
        <v>0</v>
      </c>
      <c r="AP195" t="s">
        <v>181</v>
      </c>
      <c r="AR195">
        <v>0</v>
      </c>
      <c r="AS195">
        <v>0</v>
      </c>
      <c r="AT195" t="s">
        <v>85</v>
      </c>
      <c r="AV195">
        <v>0</v>
      </c>
      <c r="AW195">
        <v>0</v>
      </c>
      <c r="AX195" t="s">
        <v>60</v>
      </c>
      <c r="BB195">
        <v>0</v>
      </c>
      <c r="BF195">
        <v>0</v>
      </c>
      <c r="BI195">
        <v>2441.6705849999998</v>
      </c>
      <c r="BJ195">
        <v>0</v>
      </c>
      <c r="BK195">
        <v>5.1089479999999998</v>
      </c>
      <c r="BL195">
        <v>3.9183340000000002</v>
      </c>
      <c r="BM195">
        <v>7.9933759999999996</v>
      </c>
    </row>
    <row r="196" spans="1:65">
      <c r="A196">
        <v>210</v>
      </c>
      <c r="F196">
        <v>0</v>
      </c>
      <c r="G196">
        <v>5.1153779999999998</v>
      </c>
      <c r="H196">
        <v>3.911613</v>
      </c>
      <c r="I196">
        <v>8.1846049999999995</v>
      </c>
      <c r="J196">
        <v>0</v>
      </c>
      <c r="K196">
        <v>3.202226</v>
      </c>
      <c r="L196">
        <v>3.3248709999999999</v>
      </c>
      <c r="V196">
        <v>0</v>
      </c>
      <c r="W196">
        <v>0</v>
      </c>
      <c r="X196">
        <v>0</v>
      </c>
      <c r="Y196">
        <v>0</v>
      </c>
      <c r="AA196">
        <v>474383.25655200001</v>
      </c>
      <c r="AB196">
        <v>1104111.164656</v>
      </c>
      <c r="AD196">
        <v>0</v>
      </c>
      <c r="AE196">
        <v>0</v>
      </c>
      <c r="AF196">
        <v>0</v>
      </c>
      <c r="AG196" t="s">
        <v>13</v>
      </c>
      <c r="AH196">
        <v>11950</v>
      </c>
      <c r="AI196">
        <v>0</v>
      </c>
      <c r="AJ196">
        <v>0</v>
      </c>
      <c r="AK196">
        <v>0</v>
      </c>
      <c r="AL196">
        <v>0</v>
      </c>
      <c r="AM196" t="s">
        <v>56</v>
      </c>
      <c r="AN196" t="s">
        <v>65</v>
      </c>
      <c r="AO196">
        <v>0</v>
      </c>
      <c r="AP196" t="s">
        <v>181</v>
      </c>
      <c r="AR196">
        <v>0</v>
      </c>
      <c r="AS196">
        <v>0</v>
      </c>
      <c r="AT196" t="s">
        <v>85</v>
      </c>
      <c r="AV196">
        <v>0</v>
      </c>
      <c r="AW196">
        <v>0</v>
      </c>
      <c r="AX196" t="s">
        <v>60</v>
      </c>
      <c r="BB196">
        <v>0</v>
      </c>
      <c r="BF196">
        <v>0</v>
      </c>
      <c r="BI196">
        <v>2500.8320440000002</v>
      </c>
      <c r="BJ196">
        <v>0</v>
      </c>
      <c r="BK196">
        <v>5.1153779999999998</v>
      </c>
      <c r="BL196">
        <v>3.911613</v>
      </c>
      <c r="BM196">
        <v>7.9813219999999996</v>
      </c>
    </row>
    <row r="197" spans="1:65">
      <c r="A197">
        <v>211</v>
      </c>
      <c r="B197">
        <v>75</v>
      </c>
      <c r="C197">
        <v>75</v>
      </c>
      <c r="F197">
        <v>0</v>
      </c>
      <c r="G197">
        <v>5.0480029999999996</v>
      </c>
      <c r="H197">
        <v>3.8614639999999998</v>
      </c>
      <c r="I197">
        <v>8.0768050000000002</v>
      </c>
      <c r="J197">
        <v>0</v>
      </c>
      <c r="K197">
        <v>3.16005</v>
      </c>
      <c r="L197">
        <v>3.2822450000000001</v>
      </c>
      <c r="V197">
        <v>0</v>
      </c>
      <c r="W197">
        <v>0</v>
      </c>
      <c r="X197">
        <v>0</v>
      </c>
      <c r="Y197">
        <v>0</v>
      </c>
      <c r="Z197" t="s">
        <v>356</v>
      </c>
      <c r="AA197">
        <v>474890.816872</v>
      </c>
      <c r="AB197">
        <v>1103385.5374720001</v>
      </c>
      <c r="AD197">
        <v>0</v>
      </c>
      <c r="AE197">
        <v>0</v>
      </c>
      <c r="AF197">
        <v>0</v>
      </c>
      <c r="AG197" t="s">
        <v>13</v>
      </c>
      <c r="AH197">
        <v>11960</v>
      </c>
      <c r="AI197">
        <v>0</v>
      </c>
      <c r="AJ197">
        <v>0</v>
      </c>
      <c r="AK197">
        <v>0</v>
      </c>
      <c r="AL197">
        <v>0</v>
      </c>
      <c r="AM197" t="s">
        <v>56</v>
      </c>
      <c r="AN197" t="s">
        <v>265</v>
      </c>
      <c r="AO197">
        <v>0</v>
      </c>
      <c r="AP197" t="s">
        <v>181</v>
      </c>
      <c r="AR197">
        <v>0</v>
      </c>
      <c r="AS197">
        <v>0</v>
      </c>
      <c r="AT197" t="s">
        <v>85</v>
      </c>
      <c r="AV197">
        <v>0</v>
      </c>
      <c r="AW197">
        <v>0</v>
      </c>
      <c r="AX197" t="s">
        <v>60</v>
      </c>
      <c r="BB197">
        <v>0</v>
      </c>
      <c r="BF197">
        <v>0</v>
      </c>
      <c r="BI197">
        <v>2504.986304</v>
      </c>
      <c r="BJ197">
        <v>75</v>
      </c>
      <c r="BK197">
        <v>5.0480029999999996</v>
      </c>
      <c r="BL197">
        <v>3.8614639999999998</v>
      </c>
      <c r="BM197">
        <v>7.9172700000000003</v>
      </c>
    </row>
    <row r="198" spans="1:65">
      <c r="A198">
        <v>212</v>
      </c>
      <c r="F198">
        <v>0</v>
      </c>
      <c r="G198">
        <v>5.098757</v>
      </c>
      <c r="H198">
        <v>3.8586689999999999</v>
      </c>
      <c r="I198">
        <v>8.1580110000000001</v>
      </c>
      <c r="J198">
        <v>0</v>
      </c>
      <c r="K198">
        <v>3.191821</v>
      </c>
      <c r="L198">
        <v>3.2798690000000001</v>
      </c>
      <c r="V198">
        <v>0</v>
      </c>
      <c r="W198">
        <v>0</v>
      </c>
      <c r="X198">
        <v>0</v>
      </c>
      <c r="Y198">
        <v>0</v>
      </c>
      <c r="AA198">
        <v>475294.57011199999</v>
      </c>
      <c r="AB198">
        <v>1102569.0995519999</v>
      </c>
      <c r="AD198">
        <v>0</v>
      </c>
      <c r="AE198">
        <v>0</v>
      </c>
      <c r="AF198">
        <v>0</v>
      </c>
      <c r="AG198" t="s">
        <v>13</v>
      </c>
      <c r="AH198">
        <v>11970</v>
      </c>
      <c r="AI198">
        <v>0</v>
      </c>
      <c r="AJ198">
        <v>0</v>
      </c>
      <c r="AK198">
        <v>0</v>
      </c>
      <c r="AL198">
        <v>0</v>
      </c>
      <c r="AM198" t="s">
        <v>56</v>
      </c>
      <c r="AN198" t="s">
        <v>118</v>
      </c>
      <c r="AO198">
        <v>0</v>
      </c>
      <c r="AP198" t="s">
        <v>181</v>
      </c>
      <c r="AR198">
        <v>0</v>
      </c>
      <c r="AS198">
        <v>0</v>
      </c>
      <c r="AT198" t="s">
        <v>85</v>
      </c>
      <c r="AV198">
        <v>0</v>
      </c>
      <c r="AW198">
        <v>0</v>
      </c>
      <c r="AX198" t="s">
        <v>60</v>
      </c>
      <c r="BB198">
        <v>0</v>
      </c>
      <c r="BF198">
        <v>0</v>
      </c>
      <c r="BI198">
        <v>2504.9998639999999</v>
      </c>
      <c r="BJ198">
        <v>0</v>
      </c>
      <c r="BK198">
        <v>5.098757</v>
      </c>
      <c r="BL198">
        <v>3.8586689999999999</v>
      </c>
      <c r="BM198">
        <v>7.9030699999999996</v>
      </c>
    </row>
    <row r="199" spans="1:65">
      <c r="A199">
        <v>213</v>
      </c>
      <c r="F199">
        <v>0</v>
      </c>
      <c r="G199">
        <v>5.0579619999999998</v>
      </c>
      <c r="H199">
        <v>3.8483109999999998</v>
      </c>
      <c r="I199">
        <v>8.0927399999999992</v>
      </c>
      <c r="J199">
        <v>0</v>
      </c>
      <c r="K199">
        <v>3.1662840000000001</v>
      </c>
      <c r="L199">
        <v>3.2710650000000001</v>
      </c>
      <c r="V199">
        <v>0</v>
      </c>
      <c r="W199">
        <v>0</v>
      </c>
      <c r="X199">
        <v>0</v>
      </c>
      <c r="Y199">
        <v>0</v>
      </c>
      <c r="AA199">
        <v>475723.31531199999</v>
      </c>
      <c r="AB199">
        <v>1101794.6062719999</v>
      </c>
      <c r="AD199">
        <v>0</v>
      </c>
      <c r="AE199">
        <v>0</v>
      </c>
      <c r="AF199">
        <v>0</v>
      </c>
      <c r="AG199" t="s">
        <v>13</v>
      </c>
      <c r="AH199">
        <v>11980</v>
      </c>
      <c r="AI199">
        <v>0</v>
      </c>
      <c r="AJ199">
        <v>0</v>
      </c>
      <c r="AK199">
        <v>0</v>
      </c>
      <c r="AL199">
        <v>0</v>
      </c>
      <c r="AM199" t="s">
        <v>56</v>
      </c>
      <c r="AN199" t="s">
        <v>101</v>
      </c>
      <c r="AO199">
        <v>0</v>
      </c>
      <c r="AP199" t="s">
        <v>181</v>
      </c>
      <c r="AR199">
        <v>0</v>
      </c>
      <c r="AS199">
        <v>0</v>
      </c>
      <c r="AT199" t="s">
        <v>85</v>
      </c>
      <c r="AV199">
        <v>0</v>
      </c>
      <c r="AW199">
        <v>0</v>
      </c>
      <c r="AX199" t="s">
        <v>60</v>
      </c>
      <c r="BB199">
        <v>0</v>
      </c>
      <c r="BF199">
        <v>0</v>
      </c>
      <c r="BI199">
        <v>2505.0000890000001</v>
      </c>
      <c r="BJ199">
        <v>0</v>
      </c>
      <c r="BK199">
        <v>5.0579619999999998</v>
      </c>
      <c r="BL199">
        <v>3.8483109999999998</v>
      </c>
      <c r="BM199">
        <v>7.8905399999999997</v>
      </c>
    </row>
    <row r="200" spans="1:65">
      <c r="A200">
        <v>214</v>
      </c>
      <c r="F200">
        <v>0</v>
      </c>
      <c r="G200">
        <v>5.0296529999999997</v>
      </c>
      <c r="H200">
        <v>3.8174860000000002</v>
      </c>
      <c r="I200">
        <v>8.0474449999999997</v>
      </c>
      <c r="J200">
        <v>0</v>
      </c>
      <c r="K200">
        <v>3.1485620000000001</v>
      </c>
      <c r="L200">
        <v>3.2448630000000001</v>
      </c>
      <c r="V200">
        <v>0</v>
      </c>
      <c r="W200">
        <v>0</v>
      </c>
      <c r="X200">
        <v>0</v>
      </c>
      <c r="Y200">
        <v>0</v>
      </c>
      <c r="AA200">
        <v>475883.86081599997</v>
      </c>
      <c r="AB200">
        <v>1100895.3581920001</v>
      </c>
      <c r="AD200">
        <v>0</v>
      </c>
      <c r="AE200">
        <v>0</v>
      </c>
      <c r="AF200">
        <v>0</v>
      </c>
      <c r="AG200" t="s">
        <v>13</v>
      </c>
      <c r="AH200">
        <v>11990</v>
      </c>
      <c r="AI200">
        <v>0</v>
      </c>
      <c r="AJ200">
        <v>0</v>
      </c>
      <c r="AK200">
        <v>0</v>
      </c>
      <c r="AL200">
        <v>0</v>
      </c>
      <c r="AM200" t="s">
        <v>56</v>
      </c>
      <c r="AN200" t="s">
        <v>357</v>
      </c>
      <c r="AO200">
        <v>0</v>
      </c>
      <c r="AP200" t="s">
        <v>181</v>
      </c>
      <c r="AR200">
        <v>0</v>
      </c>
      <c r="AS200">
        <v>0</v>
      </c>
      <c r="AT200" t="s">
        <v>85</v>
      </c>
      <c r="AV200">
        <v>0</v>
      </c>
      <c r="AW200">
        <v>0</v>
      </c>
      <c r="AX200" t="s">
        <v>60</v>
      </c>
      <c r="BB200">
        <v>0</v>
      </c>
      <c r="BF200">
        <v>0</v>
      </c>
      <c r="BI200">
        <v>2504.9999830000002</v>
      </c>
      <c r="BJ200">
        <v>0</v>
      </c>
      <c r="BK200">
        <v>5.0296529999999997</v>
      </c>
      <c r="BL200">
        <v>3.8174860000000002</v>
      </c>
      <c r="BM200">
        <v>7.8542940000000003</v>
      </c>
    </row>
    <row r="201" spans="1:65">
      <c r="A201">
        <v>215</v>
      </c>
      <c r="B201">
        <v>76</v>
      </c>
      <c r="C201">
        <v>76</v>
      </c>
      <c r="F201">
        <v>0</v>
      </c>
      <c r="G201">
        <v>4.9896560000000001</v>
      </c>
      <c r="H201">
        <v>3.799086</v>
      </c>
      <c r="I201">
        <v>7.9834500000000004</v>
      </c>
      <c r="J201">
        <v>0</v>
      </c>
      <c r="K201">
        <v>3.1235240000000002</v>
      </c>
      <c r="L201">
        <v>3.2292230000000002</v>
      </c>
      <c r="V201">
        <v>0</v>
      </c>
      <c r="W201">
        <v>0</v>
      </c>
      <c r="X201">
        <v>0</v>
      </c>
      <c r="Y201">
        <v>0</v>
      </c>
      <c r="Z201" t="s">
        <v>358</v>
      </c>
      <c r="AA201">
        <v>476001.60100800003</v>
      </c>
      <c r="AB201">
        <v>1100170.6215280001</v>
      </c>
      <c r="AD201">
        <v>0</v>
      </c>
      <c r="AE201">
        <v>0</v>
      </c>
      <c r="AF201">
        <v>0</v>
      </c>
      <c r="AG201" t="s">
        <v>13</v>
      </c>
      <c r="AH201">
        <v>12000</v>
      </c>
      <c r="AI201">
        <v>0</v>
      </c>
      <c r="AJ201">
        <v>0</v>
      </c>
      <c r="AK201">
        <v>0</v>
      </c>
      <c r="AL201">
        <v>0</v>
      </c>
      <c r="AM201" t="s">
        <v>56</v>
      </c>
      <c r="AN201" t="s">
        <v>359</v>
      </c>
      <c r="AO201">
        <v>0</v>
      </c>
      <c r="AP201" t="s">
        <v>181</v>
      </c>
      <c r="AR201">
        <v>0</v>
      </c>
      <c r="AS201">
        <v>0</v>
      </c>
      <c r="AT201" t="s">
        <v>85</v>
      </c>
      <c r="AV201">
        <v>0</v>
      </c>
      <c r="AW201">
        <v>0</v>
      </c>
      <c r="AX201" t="s">
        <v>60</v>
      </c>
      <c r="BB201">
        <v>0</v>
      </c>
      <c r="BF201">
        <v>0</v>
      </c>
      <c r="BI201">
        <v>2504.9719829999999</v>
      </c>
      <c r="BJ201">
        <v>76</v>
      </c>
      <c r="BK201">
        <v>4.9896560000000001</v>
      </c>
      <c r="BL201">
        <v>3.799086</v>
      </c>
      <c r="BM201">
        <v>7.836989</v>
      </c>
    </row>
    <row r="202" spans="1:65">
      <c r="A202">
        <v>216</v>
      </c>
      <c r="F202">
        <v>0</v>
      </c>
      <c r="G202">
        <v>4.938663</v>
      </c>
      <c r="H202">
        <v>3.7269809999999999</v>
      </c>
      <c r="I202">
        <v>7.9018620000000004</v>
      </c>
      <c r="J202">
        <v>0</v>
      </c>
      <c r="K202">
        <v>3.0916030000000001</v>
      </c>
      <c r="L202">
        <v>3.1679330000000001</v>
      </c>
      <c r="V202">
        <v>0</v>
      </c>
      <c r="W202">
        <v>0</v>
      </c>
      <c r="X202">
        <v>0</v>
      </c>
      <c r="Y202">
        <v>0</v>
      </c>
      <c r="AA202">
        <v>476535.00412</v>
      </c>
      <c r="AB202">
        <v>1099232.9436560001</v>
      </c>
      <c r="AD202">
        <v>0</v>
      </c>
      <c r="AE202">
        <v>0</v>
      </c>
      <c r="AF202">
        <v>0</v>
      </c>
      <c r="AG202" t="s">
        <v>13</v>
      </c>
      <c r="AH202">
        <v>12010</v>
      </c>
      <c r="AI202">
        <v>0</v>
      </c>
      <c r="AJ202">
        <v>0</v>
      </c>
      <c r="AK202">
        <v>0</v>
      </c>
      <c r="AL202">
        <v>0</v>
      </c>
      <c r="AM202" t="s">
        <v>56</v>
      </c>
      <c r="AN202" t="s">
        <v>360</v>
      </c>
      <c r="AO202">
        <v>0</v>
      </c>
      <c r="AP202" t="s">
        <v>181</v>
      </c>
      <c r="AR202">
        <v>0</v>
      </c>
      <c r="AS202">
        <v>0</v>
      </c>
      <c r="AT202" t="s">
        <v>85</v>
      </c>
      <c r="AV202">
        <v>0</v>
      </c>
      <c r="AW202">
        <v>0</v>
      </c>
      <c r="AX202" t="s">
        <v>60</v>
      </c>
      <c r="BB202">
        <v>0</v>
      </c>
      <c r="BF202">
        <v>0</v>
      </c>
      <c r="BI202">
        <v>4107.9330440000003</v>
      </c>
      <c r="BJ202">
        <v>0</v>
      </c>
      <c r="BK202">
        <v>4.938663</v>
      </c>
      <c r="BL202">
        <v>3.7269809999999999</v>
      </c>
      <c r="BM202">
        <v>7.7385190000000001</v>
      </c>
    </row>
    <row r="203" spans="1:65">
      <c r="A203">
        <v>217</v>
      </c>
      <c r="B203">
        <v>77</v>
      </c>
      <c r="C203">
        <v>77</v>
      </c>
      <c r="F203">
        <v>0</v>
      </c>
      <c r="G203">
        <v>4.9360970000000002</v>
      </c>
      <c r="H203">
        <v>3.7535780000000001</v>
      </c>
      <c r="I203">
        <v>7.8977560000000002</v>
      </c>
      <c r="J203">
        <v>0</v>
      </c>
      <c r="K203">
        <v>3.0899969999999999</v>
      </c>
      <c r="L203">
        <v>3.1905420000000002</v>
      </c>
      <c r="V203">
        <v>0</v>
      </c>
      <c r="W203">
        <v>0</v>
      </c>
      <c r="X203">
        <v>0</v>
      </c>
      <c r="Y203">
        <v>0</v>
      </c>
      <c r="Z203" t="s">
        <v>361</v>
      </c>
      <c r="AA203">
        <v>476839.811896</v>
      </c>
      <c r="AB203">
        <v>1098174.9940879999</v>
      </c>
      <c r="AD203">
        <v>0</v>
      </c>
      <c r="AE203">
        <v>0</v>
      </c>
      <c r="AF203">
        <v>0</v>
      </c>
      <c r="AG203" t="s">
        <v>13</v>
      </c>
      <c r="AH203">
        <v>12020</v>
      </c>
      <c r="AI203">
        <v>0</v>
      </c>
      <c r="AJ203">
        <v>0</v>
      </c>
      <c r="AK203">
        <v>0</v>
      </c>
      <c r="AL203">
        <v>0</v>
      </c>
      <c r="AM203" t="s">
        <v>56</v>
      </c>
      <c r="AN203" t="s">
        <v>362</v>
      </c>
      <c r="AO203">
        <v>0</v>
      </c>
      <c r="AP203" t="s">
        <v>181</v>
      </c>
      <c r="AR203">
        <v>0</v>
      </c>
      <c r="AS203">
        <v>0</v>
      </c>
      <c r="AT203" t="s">
        <v>85</v>
      </c>
      <c r="AV203">
        <v>0</v>
      </c>
      <c r="AW203">
        <v>0</v>
      </c>
      <c r="AX203" t="s">
        <v>60</v>
      </c>
      <c r="BB203">
        <v>0</v>
      </c>
      <c r="BF203">
        <v>0</v>
      </c>
      <c r="BI203">
        <v>2505.0293160000001</v>
      </c>
      <c r="BJ203">
        <v>77</v>
      </c>
      <c r="BK203">
        <v>4.9360970000000002</v>
      </c>
      <c r="BL203">
        <v>3.7535780000000001</v>
      </c>
      <c r="BM203">
        <v>7.7072890000000003</v>
      </c>
    </row>
    <row r="204" spans="1:65">
      <c r="A204">
        <v>218</v>
      </c>
      <c r="F204">
        <v>0</v>
      </c>
      <c r="G204">
        <v>4.9305089999999998</v>
      </c>
      <c r="H204">
        <v>3.7441849999999999</v>
      </c>
      <c r="I204">
        <v>7.8888150000000001</v>
      </c>
      <c r="J204">
        <v>0</v>
      </c>
      <c r="K204">
        <v>3.0864980000000002</v>
      </c>
      <c r="L204">
        <v>3.1825570000000001</v>
      </c>
      <c r="V204">
        <v>0</v>
      </c>
      <c r="W204">
        <v>0</v>
      </c>
      <c r="X204">
        <v>0</v>
      </c>
      <c r="Y204">
        <v>0</v>
      </c>
      <c r="AA204">
        <v>476969.23839999997</v>
      </c>
      <c r="AB204">
        <v>1097663.3780479999</v>
      </c>
      <c r="AD204">
        <v>0</v>
      </c>
      <c r="AE204">
        <v>0</v>
      </c>
      <c r="AF204">
        <v>0</v>
      </c>
      <c r="AG204" t="s">
        <v>13</v>
      </c>
      <c r="AH204">
        <v>12030</v>
      </c>
      <c r="AI204">
        <v>0</v>
      </c>
      <c r="AJ204">
        <v>0</v>
      </c>
      <c r="AK204">
        <v>0</v>
      </c>
      <c r="AL204">
        <v>0</v>
      </c>
      <c r="AM204" t="s">
        <v>56</v>
      </c>
      <c r="AN204" t="s">
        <v>331</v>
      </c>
      <c r="AO204">
        <v>0</v>
      </c>
      <c r="AP204" t="s">
        <v>181</v>
      </c>
      <c r="AR204">
        <v>0</v>
      </c>
      <c r="AS204">
        <v>0</v>
      </c>
      <c r="AT204" t="s">
        <v>85</v>
      </c>
      <c r="AV204">
        <v>0</v>
      </c>
      <c r="AW204">
        <v>0</v>
      </c>
      <c r="AX204" t="s">
        <v>60</v>
      </c>
      <c r="BB204">
        <v>0</v>
      </c>
      <c r="BF204">
        <v>0</v>
      </c>
      <c r="BI204">
        <v>2483.364376</v>
      </c>
      <c r="BJ204">
        <v>0</v>
      </c>
      <c r="BK204">
        <v>4.9305089999999998</v>
      </c>
      <c r="BL204">
        <v>3.7441849999999999</v>
      </c>
      <c r="BM204">
        <v>7.6773879999999997</v>
      </c>
    </row>
    <row r="205" spans="1:65">
      <c r="A205">
        <v>219</v>
      </c>
      <c r="F205">
        <v>0</v>
      </c>
      <c r="G205">
        <v>4.9757300000000004</v>
      </c>
      <c r="H205">
        <v>3.7241050000000002</v>
      </c>
      <c r="I205">
        <v>7.9611679999999998</v>
      </c>
      <c r="J205">
        <v>0</v>
      </c>
      <c r="K205">
        <v>3.1148069999999999</v>
      </c>
      <c r="L205">
        <v>3.165489</v>
      </c>
      <c r="V205">
        <v>0</v>
      </c>
      <c r="W205">
        <v>0</v>
      </c>
      <c r="X205">
        <v>0</v>
      </c>
      <c r="Y205">
        <v>0</v>
      </c>
      <c r="AA205">
        <v>477342.49551199999</v>
      </c>
      <c r="AB205">
        <v>1097064.537952</v>
      </c>
      <c r="AD205">
        <v>0</v>
      </c>
      <c r="AE205">
        <v>0</v>
      </c>
      <c r="AF205">
        <v>0</v>
      </c>
      <c r="AG205" t="s">
        <v>13</v>
      </c>
      <c r="AH205">
        <v>12040</v>
      </c>
      <c r="AI205">
        <v>0</v>
      </c>
      <c r="AJ205">
        <v>0</v>
      </c>
      <c r="AK205">
        <v>0</v>
      </c>
      <c r="AL205">
        <v>0</v>
      </c>
      <c r="AM205" t="s">
        <v>56</v>
      </c>
      <c r="AN205" t="s">
        <v>183</v>
      </c>
      <c r="AO205">
        <v>0</v>
      </c>
      <c r="AP205" t="s">
        <v>181</v>
      </c>
      <c r="AR205">
        <v>0</v>
      </c>
      <c r="AS205">
        <v>0</v>
      </c>
      <c r="AT205" t="s">
        <v>85</v>
      </c>
      <c r="AV205">
        <v>0</v>
      </c>
      <c r="AW205">
        <v>0</v>
      </c>
      <c r="AX205" t="s">
        <v>60</v>
      </c>
      <c r="BB205">
        <v>0</v>
      </c>
      <c r="BF205">
        <v>0</v>
      </c>
      <c r="BI205">
        <v>2505.1093209999999</v>
      </c>
      <c r="BJ205">
        <v>0</v>
      </c>
      <c r="BK205">
        <v>4.9757300000000004</v>
      </c>
      <c r="BL205">
        <v>3.7241050000000002</v>
      </c>
      <c r="BM205">
        <v>7.6483470000000002</v>
      </c>
    </row>
    <row r="206" spans="1:65">
      <c r="A206">
        <v>220</v>
      </c>
      <c r="B206">
        <v>78</v>
      </c>
      <c r="C206">
        <v>78</v>
      </c>
      <c r="F206">
        <v>0</v>
      </c>
      <c r="G206">
        <v>4.8701020000000002</v>
      </c>
      <c r="H206">
        <v>3.6839029999999999</v>
      </c>
      <c r="I206">
        <v>7.7921630000000004</v>
      </c>
      <c r="J206">
        <v>0</v>
      </c>
      <c r="K206">
        <v>3.0486840000000002</v>
      </c>
      <c r="L206">
        <v>3.1313170000000001</v>
      </c>
      <c r="V206">
        <v>0</v>
      </c>
      <c r="W206">
        <v>0</v>
      </c>
      <c r="X206">
        <v>0</v>
      </c>
      <c r="Y206">
        <v>0</v>
      </c>
      <c r="Z206" t="s">
        <v>363</v>
      </c>
      <c r="AA206">
        <v>477847.33015200001</v>
      </c>
      <c r="AB206">
        <v>1096198.499872</v>
      </c>
      <c r="AD206">
        <v>0</v>
      </c>
      <c r="AE206">
        <v>0</v>
      </c>
      <c r="AF206">
        <v>0</v>
      </c>
      <c r="AG206" t="s">
        <v>13</v>
      </c>
      <c r="AH206">
        <v>12050</v>
      </c>
      <c r="AI206">
        <v>0</v>
      </c>
      <c r="AJ206">
        <v>0</v>
      </c>
      <c r="AK206">
        <v>0</v>
      </c>
      <c r="AL206">
        <v>0</v>
      </c>
      <c r="AM206" t="s">
        <v>56</v>
      </c>
      <c r="AN206" t="s">
        <v>364</v>
      </c>
      <c r="AO206">
        <v>0</v>
      </c>
      <c r="AP206" t="s">
        <v>181</v>
      </c>
      <c r="AR206">
        <v>0</v>
      </c>
      <c r="AS206">
        <v>0</v>
      </c>
      <c r="AT206" t="s">
        <v>85</v>
      </c>
      <c r="AV206">
        <v>0</v>
      </c>
      <c r="AW206">
        <v>0</v>
      </c>
      <c r="AX206" t="s">
        <v>60</v>
      </c>
      <c r="BB206">
        <v>0</v>
      </c>
      <c r="BF206">
        <v>0</v>
      </c>
      <c r="BI206">
        <v>2500.7593160000001</v>
      </c>
      <c r="BJ206">
        <v>78</v>
      </c>
      <c r="BK206">
        <v>4.8701020000000002</v>
      </c>
      <c r="BL206">
        <v>3.6839029999999999</v>
      </c>
      <c r="BM206">
        <v>7.587434</v>
      </c>
    </row>
    <row r="207" spans="1:65">
      <c r="A207">
        <v>221</v>
      </c>
      <c r="F207">
        <v>0</v>
      </c>
      <c r="G207">
        <v>4.8300539999999996</v>
      </c>
      <c r="H207">
        <v>3.6895720000000001</v>
      </c>
      <c r="I207">
        <v>7.7280870000000004</v>
      </c>
      <c r="J207">
        <v>0</v>
      </c>
      <c r="K207">
        <v>3.0236139999999998</v>
      </c>
      <c r="L207">
        <v>3.136136</v>
      </c>
      <c r="V207">
        <v>0</v>
      </c>
      <c r="W207">
        <v>0</v>
      </c>
      <c r="X207">
        <v>0</v>
      </c>
      <c r="Y207">
        <v>0</v>
      </c>
      <c r="AA207">
        <v>477849.72356800002</v>
      </c>
      <c r="AB207">
        <v>1095452.1073360001</v>
      </c>
      <c r="AD207">
        <v>0</v>
      </c>
      <c r="AE207">
        <v>0</v>
      </c>
      <c r="AF207">
        <v>0</v>
      </c>
      <c r="AG207" t="s">
        <v>13</v>
      </c>
      <c r="AH207">
        <v>12060</v>
      </c>
      <c r="AI207">
        <v>0</v>
      </c>
      <c r="AJ207">
        <v>0</v>
      </c>
      <c r="AK207">
        <v>0</v>
      </c>
      <c r="AL207">
        <v>0</v>
      </c>
      <c r="AM207" t="s">
        <v>56</v>
      </c>
      <c r="AN207" t="s">
        <v>365</v>
      </c>
      <c r="AO207">
        <v>0</v>
      </c>
      <c r="AP207" t="s">
        <v>181</v>
      </c>
      <c r="AR207">
        <v>0</v>
      </c>
      <c r="AS207">
        <v>0</v>
      </c>
      <c r="AT207" t="s">
        <v>85</v>
      </c>
      <c r="AV207">
        <v>0</v>
      </c>
      <c r="AW207">
        <v>0</v>
      </c>
      <c r="AX207" t="s">
        <v>60</v>
      </c>
      <c r="BB207">
        <v>0</v>
      </c>
      <c r="BF207">
        <v>0</v>
      </c>
      <c r="BI207">
        <v>2533.0196340000002</v>
      </c>
      <c r="BJ207">
        <v>0</v>
      </c>
      <c r="BK207">
        <v>4.8300539999999996</v>
      </c>
      <c r="BL207">
        <v>3.6895720000000001</v>
      </c>
      <c r="BM207">
        <v>7.5762049999999999</v>
      </c>
    </row>
    <row r="208" spans="1:65">
      <c r="A208">
        <v>222</v>
      </c>
      <c r="F208">
        <v>0</v>
      </c>
      <c r="G208">
        <v>4.7078030000000002</v>
      </c>
      <c r="H208">
        <v>3.6482559999999999</v>
      </c>
      <c r="I208">
        <v>7.5324840000000002</v>
      </c>
      <c r="J208">
        <v>0</v>
      </c>
      <c r="K208">
        <v>2.9470839999999998</v>
      </c>
      <c r="L208">
        <v>3.1010179999999998</v>
      </c>
      <c r="V208">
        <v>0</v>
      </c>
      <c r="W208">
        <v>0</v>
      </c>
      <c r="X208">
        <v>0</v>
      </c>
      <c r="Y208">
        <v>0</v>
      </c>
      <c r="AA208">
        <v>477361.45620800002</v>
      </c>
      <c r="AB208">
        <v>1094656.700776</v>
      </c>
      <c r="AD208">
        <v>0</v>
      </c>
      <c r="AE208">
        <v>0</v>
      </c>
      <c r="AF208">
        <v>0</v>
      </c>
      <c r="AG208" t="s">
        <v>13</v>
      </c>
      <c r="AH208">
        <v>12070</v>
      </c>
      <c r="AI208">
        <v>0</v>
      </c>
      <c r="AJ208">
        <v>0</v>
      </c>
      <c r="AK208">
        <v>0</v>
      </c>
      <c r="AL208">
        <v>0</v>
      </c>
      <c r="AM208" t="s">
        <v>56</v>
      </c>
      <c r="AN208" t="s">
        <v>366</v>
      </c>
      <c r="AO208">
        <v>0</v>
      </c>
      <c r="AP208" t="s">
        <v>181</v>
      </c>
      <c r="AR208">
        <v>0</v>
      </c>
      <c r="AS208">
        <v>0</v>
      </c>
      <c r="AT208" t="s">
        <v>85</v>
      </c>
      <c r="AV208">
        <v>0</v>
      </c>
      <c r="AW208">
        <v>0</v>
      </c>
      <c r="AX208" t="s">
        <v>60</v>
      </c>
      <c r="BB208">
        <v>0</v>
      </c>
      <c r="BF208">
        <v>0</v>
      </c>
      <c r="BI208">
        <v>2500.8318380000001</v>
      </c>
      <c r="BJ208">
        <v>0</v>
      </c>
      <c r="BK208">
        <v>4.7078030000000002</v>
      </c>
      <c r="BL208">
        <v>3.6482559999999999</v>
      </c>
      <c r="BM208">
        <v>7.5363930000000003</v>
      </c>
    </row>
    <row r="209" spans="1:65">
      <c r="A209">
        <v>223</v>
      </c>
      <c r="B209">
        <v>79</v>
      </c>
      <c r="C209">
        <v>79</v>
      </c>
      <c r="F209">
        <v>0</v>
      </c>
      <c r="G209">
        <v>4.5782610000000004</v>
      </c>
      <c r="H209">
        <v>3.5901489999999998</v>
      </c>
      <c r="I209">
        <v>7.3252179999999996</v>
      </c>
      <c r="J209">
        <v>0</v>
      </c>
      <c r="K209">
        <v>2.8659910000000002</v>
      </c>
      <c r="L209">
        <v>3.0516260000000002</v>
      </c>
      <c r="V209">
        <v>0</v>
      </c>
      <c r="W209">
        <v>0</v>
      </c>
      <c r="X209">
        <v>0</v>
      </c>
      <c r="Y209">
        <v>0</v>
      </c>
      <c r="Z209" t="s">
        <v>383</v>
      </c>
      <c r="AA209">
        <v>477268.26648799999</v>
      </c>
      <c r="AB209">
        <v>1093377.865184</v>
      </c>
      <c r="AD209">
        <v>0</v>
      </c>
      <c r="AE209">
        <v>0</v>
      </c>
      <c r="AF209">
        <v>0</v>
      </c>
      <c r="AG209" t="s">
        <v>13</v>
      </c>
      <c r="AH209">
        <v>12080</v>
      </c>
      <c r="AI209">
        <v>0</v>
      </c>
      <c r="AJ209">
        <v>0</v>
      </c>
      <c r="AK209">
        <v>0</v>
      </c>
      <c r="AL209">
        <v>0</v>
      </c>
      <c r="AM209" t="s">
        <v>56</v>
      </c>
      <c r="AN209" t="s">
        <v>244</v>
      </c>
      <c r="AO209">
        <v>0</v>
      </c>
      <c r="AP209" t="s">
        <v>181</v>
      </c>
      <c r="AR209">
        <v>0</v>
      </c>
      <c r="AS209">
        <v>0</v>
      </c>
      <c r="AT209" t="s">
        <v>85</v>
      </c>
      <c r="AV209">
        <v>0</v>
      </c>
      <c r="AW209">
        <v>0</v>
      </c>
      <c r="AX209" t="s">
        <v>60</v>
      </c>
      <c r="BB209">
        <v>0</v>
      </c>
      <c r="BF209">
        <v>0</v>
      </c>
      <c r="BI209">
        <v>2500.8127549999999</v>
      </c>
      <c r="BJ209">
        <v>79</v>
      </c>
      <c r="BK209">
        <v>4.5782610000000004</v>
      </c>
      <c r="BL209">
        <v>3.5901489999999998</v>
      </c>
      <c r="BM209">
        <v>7.4183070000000004</v>
      </c>
    </row>
    <row r="210" spans="1:65">
      <c r="A210">
        <v>224</v>
      </c>
      <c r="F210">
        <v>0</v>
      </c>
      <c r="G210">
        <v>4.5429709999999996</v>
      </c>
      <c r="H210">
        <v>3.5521280000000002</v>
      </c>
      <c r="I210">
        <v>7.2687540000000004</v>
      </c>
      <c r="J210">
        <v>0</v>
      </c>
      <c r="K210">
        <v>2.8439000000000001</v>
      </c>
      <c r="L210">
        <v>3.0193089999999998</v>
      </c>
      <c r="V210">
        <v>0</v>
      </c>
      <c r="W210">
        <v>0</v>
      </c>
      <c r="X210">
        <v>0</v>
      </c>
      <c r="Y210">
        <v>0</v>
      </c>
      <c r="AA210">
        <v>477275.36998399999</v>
      </c>
      <c r="AB210">
        <v>1092867.1659039999</v>
      </c>
      <c r="AD210">
        <v>0</v>
      </c>
      <c r="AE210">
        <v>0</v>
      </c>
      <c r="AF210">
        <v>0</v>
      </c>
      <c r="AG210" t="s">
        <v>13</v>
      </c>
      <c r="AH210">
        <v>12090</v>
      </c>
      <c r="AI210">
        <v>0</v>
      </c>
      <c r="AJ210">
        <v>0</v>
      </c>
      <c r="AK210">
        <v>0</v>
      </c>
      <c r="AL210">
        <v>0</v>
      </c>
      <c r="AM210" t="s">
        <v>56</v>
      </c>
      <c r="AN210" t="s">
        <v>384</v>
      </c>
      <c r="AO210">
        <v>0</v>
      </c>
      <c r="AP210" t="s">
        <v>181</v>
      </c>
      <c r="AQ210" t="s">
        <v>5</v>
      </c>
      <c r="AR210">
        <v>0</v>
      </c>
      <c r="AS210">
        <v>0</v>
      </c>
      <c r="AT210" t="s">
        <v>85</v>
      </c>
      <c r="AV210">
        <v>2.2038220000000002</v>
      </c>
      <c r="AW210">
        <v>0</v>
      </c>
      <c r="AX210" t="s">
        <v>60</v>
      </c>
      <c r="AY210" t="s">
        <v>79</v>
      </c>
      <c r="BB210">
        <v>0</v>
      </c>
      <c r="BF210">
        <v>0</v>
      </c>
      <c r="BI210">
        <v>2505.0001539999998</v>
      </c>
      <c r="BJ210">
        <v>0</v>
      </c>
      <c r="BK210">
        <v>4.5429709999999996</v>
      </c>
      <c r="BL210">
        <v>3.5521280000000002</v>
      </c>
      <c r="BM210">
        <v>7.3841049999999999</v>
      </c>
    </row>
    <row r="211" spans="1:65">
      <c r="A211">
        <v>225</v>
      </c>
      <c r="B211">
        <v>80</v>
      </c>
      <c r="C211">
        <v>80</v>
      </c>
      <c r="F211">
        <v>0</v>
      </c>
      <c r="G211">
        <v>4.4437319999999998</v>
      </c>
      <c r="H211">
        <v>3.5108820000000001</v>
      </c>
      <c r="I211">
        <v>7.109972</v>
      </c>
      <c r="J211">
        <v>0</v>
      </c>
      <c r="K211">
        <v>2.7817759999999998</v>
      </c>
      <c r="L211">
        <v>2.9842490000000002</v>
      </c>
      <c r="V211">
        <v>0</v>
      </c>
      <c r="W211">
        <v>0</v>
      </c>
      <c r="X211">
        <v>0</v>
      </c>
      <c r="Y211">
        <v>0</v>
      </c>
      <c r="Z211" t="s">
        <v>385</v>
      </c>
      <c r="AA211">
        <v>476832.64279999997</v>
      </c>
      <c r="AB211">
        <v>1091609.65392</v>
      </c>
      <c r="AD211">
        <v>0</v>
      </c>
      <c r="AE211">
        <v>0</v>
      </c>
      <c r="AF211">
        <v>0</v>
      </c>
      <c r="AG211" t="s">
        <v>13</v>
      </c>
      <c r="AH211">
        <v>12100</v>
      </c>
      <c r="AI211">
        <v>0</v>
      </c>
      <c r="AJ211">
        <v>0</v>
      </c>
      <c r="AK211">
        <v>0</v>
      </c>
      <c r="AL211">
        <v>0</v>
      </c>
      <c r="AM211" t="s">
        <v>56</v>
      </c>
      <c r="AN211" t="s">
        <v>349</v>
      </c>
      <c r="AO211">
        <v>0</v>
      </c>
      <c r="AP211" t="s">
        <v>181</v>
      </c>
      <c r="AQ211" t="s">
        <v>5</v>
      </c>
      <c r="AR211">
        <v>0</v>
      </c>
      <c r="AS211">
        <v>0</v>
      </c>
      <c r="AT211" t="s">
        <v>85</v>
      </c>
      <c r="AV211">
        <v>2.121299</v>
      </c>
      <c r="AW211">
        <v>0</v>
      </c>
      <c r="AX211" t="s">
        <v>60</v>
      </c>
      <c r="AY211" t="s">
        <v>79</v>
      </c>
      <c r="BB211">
        <v>0</v>
      </c>
      <c r="BF211">
        <v>0</v>
      </c>
      <c r="BI211">
        <v>844.73431600000004</v>
      </c>
      <c r="BJ211">
        <v>80</v>
      </c>
      <c r="BK211">
        <v>4.4437319999999998</v>
      </c>
      <c r="BL211">
        <v>3.5108820000000001</v>
      </c>
      <c r="BM211">
        <v>7.345256</v>
      </c>
    </row>
    <row r="212" spans="1:65">
      <c r="A212">
        <v>228</v>
      </c>
      <c r="B212">
        <v>81</v>
      </c>
      <c r="C212">
        <v>81</v>
      </c>
      <c r="F212">
        <v>0</v>
      </c>
      <c r="G212">
        <v>3.705438</v>
      </c>
      <c r="H212">
        <v>3.2509779999999999</v>
      </c>
      <c r="I212">
        <v>5.9287000000000001</v>
      </c>
      <c r="J212">
        <v>0</v>
      </c>
      <c r="K212">
        <v>2.319604</v>
      </c>
      <c r="L212">
        <v>2.7633320000000001</v>
      </c>
      <c r="V212">
        <v>0</v>
      </c>
      <c r="W212">
        <v>0</v>
      </c>
      <c r="X212">
        <v>0</v>
      </c>
      <c r="Y212">
        <v>0</v>
      </c>
      <c r="Z212" t="s">
        <v>386</v>
      </c>
      <c r="AA212">
        <v>473868.69212000002</v>
      </c>
      <c r="AB212">
        <v>1088611.7896799999</v>
      </c>
      <c r="AD212">
        <v>0</v>
      </c>
      <c r="AE212">
        <v>0</v>
      </c>
      <c r="AF212">
        <v>0</v>
      </c>
      <c r="AG212" t="s">
        <v>13</v>
      </c>
      <c r="AH212">
        <v>12110</v>
      </c>
      <c r="AI212">
        <v>0</v>
      </c>
      <c r="AJ212">
        <v>0</v>
      </c>
      <c r="AK212">
        <v>0</v>
      </c>
      <c r="AL212">
        <v>0</v>
      </c>
      <c r="AM212" t="s">
        <v>56</v>
      </c>
      <c r="AN212" t="s">
        <v>387</v>
      </c>
      <c r="AO212">
        <v>0</v>
      </c>
      <c r="AP212" t="s">
        <v>181</v>
      </c>
      <c r="AR212">
        <v>0</v>
      </c>
      <c r="AS212">
        <v>0</v>
      </c>
      <c r="AT212" t="s">
        <v>85</v>
      </c>
      <c r="AV212">
        <v>0</v>
      </c>
      <c r="AW212">
        <v>0</v>
      </c>
      <c r="AX212" t="s">
        <v>60</v>
      </c>
      <c r="BB212">
        <v>0</v>
      </c>
      <c r="BF212">
        <v>0</v>
      </c>
      <c r="BI212">
        <v>666.275128</v>
      </c>
      <c r="BJ212">
        <v>81</v>
      </c>
      <c r="BK212">
        <v>3.705438</v>
      </c>
      <c r="BL212">
        <v>3.2509779999999999</v>
      </c>
      <c r="BM212">
        <v>7.1538000000000004</v>
      </c>
    </row>
    <row r="213" spans="1:65">
      <c r="A213">
        <v>229</v>
      </c>
      <c r="F213">
        <v>0</v>
      </c>
      <c r="G213">
        <v>3.4233359999999999</v>
      </c>
      <c r="H213">
        <v>3.1386910000000001</v>
      </c>
      <c r="I213">
        <v>5.4773379999999996</v>
      </c>
      <c r="J213">
        <v>0</v>
      </c>
      <c r="K213">
        <v>2.143008</v>
      </c>
      <c r="L213">
        <v>2.6678869999999999</v>
      </c>
      <c r="V213">
        <v>0</v>
      </c>
      <c r="W213">
        <v>0</v>
      </c>
      <c r="X213">
        <v>0</v>
      </c>
      <c r="Y213">
        <v>0</v>
      </c>
      <c r="AA213">
        <v>473242.77988799999</v>
      </c>
      <c r="AB213">
        <v>1088203.2384560001</v>
      </c>
      <c r="AD213">
        <v>0</v>
      </c>
      <c r="AE213">
        <v>0</v>
      </c>
      <c r="AF213">
        <v>0</v>
      </c>
      <c r="AG213" t="s">
        <v>13</v>
      </c>
      <c r="AH213">
        <v>12120</v>
      </c>
      <c r="AI213">
        <v>0</v>
      </c>
      <c r="AJ213">
        <v>0</v>
      </c>
      <c r="AK213">
        <v>0</v>
      </c>
      <c r="AL213">
        <v>0</v>
      </c>
      <c r="AM213" t="s">
        <v>56</v>
      </c>
      <c r="AN213" t="s">
        <v>278</v>
      </c>
      <c r="AO213">
        <v>0</v>
      </c>
      <c r="AP213" t="s">
        <v>181</v>
      </c>
      <c r="AR213">
        <v>0</v>
      </c>
      <c r="AS213">
        <v>0</v>
      </c>
      <c r="AT213" t="s">
        <v>85</v>
      </c>
      <c r="AV213">
        <v>0</v>
      </c>
      <c r="AW213">
        <v>0</v>
      </c>
      <c r="AX213" t="s">
        <v>60</v>
      </c>
      <c r="BB213">
        <v>0</v>
      </c>
      <c r="BF213">
        <v>0</v>
      </c>
      <c r="BI213">
        <v>453.11124799999999</v>
      </c>
      <c r="BJ213">
        <v>0</v>
      </c>
      <c r="BK213">
        <v>3.4233359999999999</v>
      </c>
      <c r="BL213">
        <v>3.1386910000000001</v>
      </c>
      <c r="BM213">
        <v>7.0855449999999998</v>
      </c>
    </row>
    <row r="214" spans="1:65">
      <c r="A214">
        <v>230</v>
      </c>
      <c r="F214">
        <v>0</v>
      </c>
      <c r="G214">
        <v>2.846489</v>
      </c>
      <c r="H214">
        <v>2.772786</v>
      </c>
      <c r="I214">
        <v>4.5543829999999996</v>
      </c>
      <c r="J214">
        <v>0</v>
      </c>
      <c r="K214">
        <v>1.7819020000000001</v>
      </c>
      <c r="L214">
        <v>2.356868</v>
      </c>
      <c r="V214">
        <v>0</v>
      </c>
      <c r="W214">
        <v>0</v>
      </c>
      <c r="X214">
        <v>0</v>
      </c>
      <c r="Y214">
        <v>0</v>
      </c>
      <c r="AA214">
        <v>471601.03230399999</v>
      </c>
      <c r="AB214">
        <v>1087476.0349039999</v>
      </c>
      <c r="AD214">
        <v>0</v>
      </c>
      <c r="AE214">
        <v>0</v>
      </c>
      <c r="AF214">
        <v>0</v>
      </c>
      <c r="AG214" t="s">
        <v>13</v>
      </c>
      <c r="AH214">
        <v>12130</v>
      </c>
      <c r="AI214">
        <v>0</v>
      </c>
      <c r="AJ214">
        <v>0</v>
      </c>
      <c r="AK214">
        <v>0</v>
      </c>
      <c r="AL214">
        <v>0</v>
      </c>
      <c r="AM214" t="s">
        <v>56</v>
      </c>
      <c r="AN214" t="s">
        <v>218</v>
      </c>
      <c r="AO214">
        <v>0</v>
      </c>
      <c r="AP214" t="s">
        <v>181</v>
      </c>
      <c r="AR214">
        <v>0</v>
      </c>
      <c r="AS214">
        <v>0</v>
      </c>
      <c r="AT214" t="s">
        <v>85</v>
      </c>
      <c r="AV214">
        <v>0</v>
      </c>
      <c r="AW214">
        <v>0</v>
      </c>
      <c r="AX214" t="s">
        <v>60</v>
      </c>
      <c r="BB214">
        <v>0</v>
      </c>
      <c r="BF214">
        <v>0</v>
      </c>
      <c r="BI214">
        <v>622.25716499999999</v>
      </c>
      <c r="BJ214">
        <v>0</v>
      </c>
      <c r="BK214">
        <v>2.846489</v>
      </c>
      <c r="BL214">
        <v>2.772786</v>
      </c>
      <c r="BM214">
        <v>6.9514570000000004</v>
      </c>
    </row>
    <row r="215" spans="1:65">
      <c r="A215">
        <v>231</v>
      </c>
      <c r="B215">
        <v>82</v>
      </c>
      <c r="C215">
        <v>82</v>
      </c>
      <c r="F215">
        <v>0</v>
      </c>
      <c r="G215">
        <v>2.6720920000000001</v>
      </c>
      <c r="H215">
        <v>2.6602410000000001</v>
      </c>
      <c r="I215">
        <v>4.275347</v>
      </c>
      <c r="J215">
        <v>0</v>
      </c>
      <c r="K215">
        <v>1.6727289999999999</v>
      </c>
      <c r="L215">
        <v>2.2612049999999999</v>
      </c>
      <c r="V215">
        <v>0</v>
      </c>
      <c r="W215">
        <v>0</v>
      </c>
      <c r="X215">
        <v>0</v>
      </c>
      <c r="Y215">
        <v>0</v>
      </c>
      <c r="Z215" t="s">
        <v>388</v>
      </c>
      <c r="AA215">
        <v>470911.16827199998</v>
      </c>
      <c r="AB215">
        <v>1087061.4320799999</v>
      </c>
      <c r="AD215">
        <v>0</v>
      </c>
      <c r="AE215">
        <v>0</v>
      </c>
      <c r="AF215">
        <v>0</v>
      </c>
      <c r="AG215" t="s">
        <v>13</v>
      </c>
      <c r="AH215">
        <v>12140</v>
      </c>
      <c r="AI215">
        <v>0</v>
      </c>
      <c r="AJ215">
        <v>0</v>
      </c>
      <c r="AK215">
        <v>0</v>
      </c>
      <c r="AL215">
        <v>0</v>
      </c>
      <c r="AM215" t="s">
        <v>56</v>
      </c>
      <c r="AN215" t="s">
        <v>335</v>
      </c>
      <c r="AO215">
        <v>0</v>
      </c>
      <c r="AP215" t="s">
        <v>181</v>
      </c>
      <c r="AR215">
        <v>0</v>
      </c>
      <c r="AS215">
        <v>0</v>
      </c>
      <c r="AT215" t="s">
        <v>85</v>
      </c>
      <c r="AV215">
        <v>0</v>
      </c>
      <c r="AW215">
        <v>0</v>
      </c>
      <c r="AX215" t="s">
        <v>60</v>
      </c>
      <c r="BB215">
        <v>0</v>
      </c>
      <c r="BF215">
        <v>0</v>
      </c>
      <c r="BI215">
        <v>915.46431800000005</v>
      </c>
      <c r="BJ215">
        <v>82</v>
      </c>
      <c r="BK215">
        <v>2.6720920000000001</v>
      </c>
      <c r="BL215">
        <v>2.6602410000000001</v>
      </c>
      <c r="BM215">
        <v>6.9060009999999998</v>
      </c>
    </row>
    <row r="216" spans="1:65">
      <c r="A216">
        <v>232</v>
      </c>
      <c r="F216">
        <v>0</v>
      </c>
      <c r="G216">
        <v>2.4624090000000001</v>
      </c>
      <c r="H216">
        <v>2.4546239999999999</v>
      </c>
      <c r="I216">
        <v>3.9398550000000001</v>
      </c>
      <c r="J216">
        <v>0</v>
      </c>
      <c r="K216">
        <v>1.5414680000000001</v>
      </c>
      <c r="L216">
        <v>2.08643</v>
      </c>
      <c r="V216">
        <v>0</v>
      </c>
      <c r="W216">
        <v>0</v>
      </c>
      <c r="X216">
        <v>0</v>
      </c>
      <c r="Y216">
        <v>0</v>
      </c>
      <c r="AA216">
        <v>469459.56917600002</v>
      </c>
      <c r="AB216">
        <v>1086359.5662</v>
      </c>
      <c r="AD216">
        <v>0</v>
      </c>
      <c r="AE216">
        <v>0</v>
      </c>
      <c r="AF216">
        <v>0</v>
      </c>
      <c r="AG216" t="s">
        <v>13</v>
      </c>
      <c r="AH216">
        <v>12150</v>
      </c>
      <c r="AI216">
        <v>0</v>
      </c>
      <c r="AJ216">
        <v>0</v>
      </c>
      <c r="AK216">
        <v>0</v>
      </c>
      <c r="AL216">
        <v>0</v>
      </c>
      <c r="AM216" t="s">
        <v>56</v>
      </c>
      <c r="AN216" t="s">
        <v>340</v>
      </c>
      <c r="AO216">
        <v>0</v>
      </c>
      <c r="AP216" t="s">
        <v>181</v>
      </c>
      <c r="AR216">
        <v>0</v>
      </c>
      <c r="AS216">
        <v>0</v>
      </c>
      <c r="AT216" t="s">
        <v>85</v>
      </c>
      <c r="AV216">
        <v>0</v>
      </c>
      <c r="AW216">
        <v>0</v>
      </c>
      <c r="AX216" t="s">
        <v>60</v>
      </c>
      <c r="BB216">
        <v>0</v>
      </c>
      <c r="BF216">
        <v>0</v>
      </c>
      <c r="BI216">
        <v>956.59146599999997</v>
      </c>
      <c r="BJ216">
        <v>0</v>
      </c>
      <c r="BK216">
        <v>2.4624090000000001</v>
      </c>
      <c r="BL216">
        <v>2.4546239999999999</v>
      </c>
      <c r="BM216">
        <v>6.8139219999999998</v>
      </c>
    </row>
    <row r="217" spans="1:65">
      <c r="A217">
        <v>234</v>
      </c>
      <c r="B217">
        <v>83</v>
      </c>
      <c r="C217">
        <v>83</v>
      </c>
      <c r="F217">
        <v>0</v>
      </c>
      <c r="G217">
        <v>1.698863</v>
      </c>
      <c r="H217">
        <v>2.0319470000000002</v>
      </c>
      <c r="I217">
        <v>2.7181799999999998</v>
      </c>
      <c r="J217">
        <v>0</v>
      </c>
      <c r="K217">
        <v>1.063488</v>
      </c>
      <c r="L217">
        <v>1.727155</v>
      </c>
      <c r="V217">
        <v>0</v>
      </c>
      <c r="W217">
        <v>0</v>
      </c>
      <c r="X217">
        <v>0</v>
      </c>
      <c r="Y217">
        <v>0</v>
      </c>
      <c r="Z217" t="s">
        <v>389</v>
      </c>
      <c r="AA217">
        <v>467571.63987999997</v>
      </c>
      <c r="AB217">
        <v>1087534.4622</v>
      </c>
      <c r="AD217">
        <v>58.929287000000002</v>
      </c>
      <c r="AE217">
        <v>1980.7692440000001</v>
      </c>
      <c r="AF217">
        <v>2018</v>
      </c>
      <c r="AG217" t="s">
        <v>13</v>
      </c>
      <c r="AH217">
        <v>12160</v>
      </c>
      <c r="AI217">
        <v>1980.7692440000001</v>
      </c>
      <c r="AJ217">
        <v>4.2495989999999999</v>
      </c>
      <c r="AK217">
        <v>58.929287000000002</v>
      </c>
      <c r="AL217">
        <v>157.63368</v>
      </c>
      <c r="AM217" t="s">
        <v>56</v>
      </c>
      <c r="AN217" t="s">
        <v>390</v>
      </c>
      <c r="AO217">
        <v>0</v>
      </c>
      <c r="AP217" t="s">
        <v>181</v>
      </c>
      <c r="AR217">
        <v>0</v>
      </c>
      <c r="AS217">
        <v>0</v>
      </c>
      <c r="AT217" t="s">
        <v>85</v>
      </c>
      <c r="AV217">
        <v>0</v>
      </c>
      <c r="AW217">
        <v>0</v>
      </c>
      <c r="AX217" t="s">
        <v>60</v>
      </c>
      <c r="BB217">
        <v>0</v>
      </c>
      <c r="BF217">
        <v>0</v>
      </c>
      <c r="BI217">
        <v>2489.1979609999999</v>
      </c>
      <c r="BJ217">
        <v>83</v>
      </c>
      <c r="BK217">
        <v>1.698863</v>
      </c>
      <c r="BL217">
        <v>2.0319470000000002</v>
      </c>
      <c r="BM217">
        <v>6.7641220000000004</v>
      </c>
    </row>
    <row r="218" spans="1:65">
      <c r="A218">
        <v>236</v>
      </c>
      <c r="F218">
        <v>0</v>
      </c>
      <c r="G218">
        <v>2.0000429999999998</v>
      </c>
      <c r="H218">
        <v>2.2470240000000001</v>
      </c>
      <c r="I218">
        <v>3.2000679999999999</v>
      </c>
      <c r="J218">
        <v>0</v>
      </c>
      <c r="K218">
        <v>1.2520260000000001</v>
      </c>
      <c r="L218">
        <v>1.9099710000000001</v>
      </c>
      <c r="V218">
        <v>0</v>
      </c>
      <c r="W218">
        <v>0</v>
      </c>
      <c r="X218">
        <v>0</v>
      </c>
      <c r="Y218">
        <v>0</v>
      </c>
      <c r="AA218">
        <v>466990.26020800002</v>
      </c>
      <c r="AB218">
        <v>1088842.4438720001</v>
      </c>
      <c r="AD218">
        <v>0</v>
      </c>
      <c r="AE218">
        <v>0</v>
      </c>
      <c r="AF218">
        <v>0</v>
      </c>
      <c r="AG218" t="s">
        <v>13</v>
      </c>
      <c r="AH218">
        <v>12180</v>
      </c>
      <c r="AI218">
        <v>0</v>
      </c>
      <c r="AJ218">
        <v>0</v>
      </c>
      <c r="AK218">
        <v>0</v>
      </c>
      <c r="AL218">
        <v>0</v>
      </c>
      <c r="AM218" t="s">
        <v>56</v>
      </c>
      <c r="AN218" t="s">
        <v>92</v>
      </c>
      <c r="AO218">
        <v>0</v>
      </c>
      <c r="AP218" t="s">
        <v>181</v>
      </c>
      <c r="AR218">
        <v>0</v>
      </c>
      <c r="AS218">
        <v>0</v>
      </c>
      <c r="AT218" t="s">
        <v>85</v>
      </c>
      <c r="AV218">
        <v>0</v>
      </c>
      <c r="AW218">
        <v>0</v>
      </c>
      <c r="AX218" t="s">
        <v>60</v>
      </c>
      <c r="BB218">
        <v>0</v>
      </c>
      <c r="BF218">
        <v>0</v>
      </c>
      <c r="BI218">
        <v>796.58070499999997</v>
      </c>
      <c r="BJ218">
        <v>0</v>
      </c>
      <c r="BK218">
        <v>2.0000429999999998</v>
      </c>
      <c r="BL218">
        <v>2.2470240000000001</v>
      </c>
      <c r="BM218">
        <v>6.8170310000000001</v>
      </c>
    </row>
    <row r="219" spans="1:65">
      <c r="A219">
        <v>237</v>
      </c>
      <c r="F219">
        <v>0</v>
      </c>
      <c r="G219">
        <v>2.3387570000000002</v>
      </c>
      <c r="H219">
        <v>2.4611269999999998</v>
      </c>
      <c r="I219">
        <v>3.7420110000000002</v>
      </c>
      <c r="J219">
        <v>0</v>
      </c>
      <c r="K219">
        <v>1.4640610000000001</v>
      </c>
      <c r="L219">
        <v>2.091958</v>
      </c>
      <c r="V219">
        <v>0</v>
      </c>
      <c r="W219">
        <v>0</v>
      </c>
      <c r="X219">
        <v>0</v>
      </c>
      <c r="Y219">
        <v>0</v>
      </c>
      <c r="AA219">
        <v>467491.91980799998</v>
      </c>
      <c r="AB219">
        <v>1089675.5835520001</v>
      </c>
      <c r="AD219">
        <v>0</v>
      </c>
      <c r="AE219">
        <v>0</v>
      </c>
      <c r="AF219">
        <v>0</v>
      </c>
      <c r="AG219" t="s">
        <v>13</v>
      </c>
      <c r="AH219">
        <v>12190</v>
      </c>
      <c r="AI219">
        <v>0</v>
      </c>
      <c r="AJ219">
        <v>0</v>
      </c>
      <c r="AK219">
        <v>0</v>
      </c>
      <c r="AL219">
        <v>0</v>
      </c>
      <c r="AM219" t="s">
        <v>56</v>
      </c>
      <c r="AN219" t="s">
        <v>108</v>
      </c>
      <c r="AO219">
        <v>0</v>
      </c>
      <c r="AP219" t="s">
        <v>181</v>
      </c>
      <c r="AR219">
        <v>0</v>
      </c>
      <c r="AS219">
        <v>0</v>
      </c>
      <c r="AT219" t="s">
        <v>85</v>
      </c>
      <c r="AV219">
        <v>0</v>
      </c>
      <c r="AW219">
        <v>0</v>
      </c>
      <c r="AX219" t="s">
        <v>60</v>
      </c>
      <c r="BB219">
        <v>0</v>
      </c>
      <c r="BF219">
        <v>0</v>
      </c>
      <c r="BI219">
        <v>571.39806199999998</v>
      </c>
      <c r="BJ219">
        <v>0</v>
      </c>
      <c r="BK219">
        <v>2.3387570000000002</v>
      </c>
      <c r="BL219">
        <v>2.4611269999999998</v>
      </c>
      <c r="BM219">
        <v>6.8651999999999997</v>
      </c>
    </row>
    <row r="220" spans="1:65">
      <c r="A220">
        <v>238</v>
      </c>
      <c r="F220">
        <v>0</v>
      </c>
      <c r="G220">
        <v>2.566319</v>
      </c>
      <c r="H220">
        <v>2.5587089999999999</v>
      </c>
      <c r="I220">
        <v>4.1061100000000001</v>
      </c>
      <c r="J220">
        <v>0</v>
      </c>
      <c r="K220">
        <v>1.6065149999999999</v>
      </c>
      <c r="L220">
        <v>2.174903</v>
      </c>
      <c r="V220">
        <v>0</v>
      </c>
      <c r="W220">
        <v>0</v>
      </c>
      <c r="X220">
        <v>0</v>
      </c>
      <c r="Y220">
        <v>0</v>
      </c>
      <c r="AA220">
        <v>468228.70752</v>
      </c>
      <c r="AB220">
        <v>1090321.3325680001</v>
      </c>
      <c r="AD220">
        <v>0</v>
      </c>
      <c r="AE220">
        <v>0</v>
      </c>
      <c r="AF220">
        <v>0</v>
      </c>
      <c r="AG220" t="s">
        <v>13</v>
      </c>
      <c r="AH220">
        <v>12200</v>
      </c>
      <c r="AI220">
        <v>0</v>
      </c>
      <c r="AJ220">
        <v>0</v>
      </c>
      <c r="AK220">
        <v>0</v>
      </c>
      <c r="AL220">
        <v>0</v>
      </c>
      <c r="AM220" t="s">
        <v>56</v>
      </c>
      <c r="AN220" t="s">
        <v>95</v>
      </c>
      <c r="AO220">
        <v>0</v>
      </c>
      <c r="AP220" t="s">
        <v>181</v>
      </c>
      <c r="AR220">
        <v>0</v>
      </c>
      <c r="AS220">
        <v>0</v>
      </c>
      <c r="AT220" t="s">
        <v>85</v>
      </c>
      <c r="AV220">
        <v>0</v>
      </c>
      <c r="AW220">
        <v>0</v>
      </c>
      <c r="AX220" t="s">
        <v>60</v>
      </c>
      <c r="BB220">
        <v>0</v>
      </c>
      <c r="BF220">
        <v>0</v>
      </c>
      <c r="BI220">
        <v>207.13782800000001</v>
      </c>
      <c r="BJ220">
        <v>0</v>
      </c>
      <c r="BK220">
        <v>2.566319</v>
      </c>
      <c r="BL220">
        <v>2.5587089999999999</v>
      </c>
      <c r="BM220">
        <v>6.9195779999999996</v>
      </c>
    </row>
    <row r="221" spans="1:65">
      <c r="A221">
        <v>239</v>
      </c>
      <c r="F221">
        <v>0</v>
      </c>
      <c r="G221">
        <v>2.8172069999999998</v>
      </c>
      <c r="H221">
        <v>2.68669</v>
      </c>
      <c r="I221">
        <v>4.5075310000000002</v>
      </c>
      <c r="J221">
        <v>0</v>
      </c>
      <c r="K221">
        <v>1.763571</v>
      </c>
      <c r="L221">
        <v>2.2836859999999999</v>
      </c>
      <c r="V221">
        <v>0</v>
      </c>
      <c r="W221">
        <v>0</v>
      </c>
      <c r="X221">
        <v>0</v>
      </c>
      <c r="Y221">
        <v>0</v>
      </c>
      <c r="AA221">
        <v>469553.16496000002</v>
      </c>
      <c r="AB221">
        <v>1090607.6486879999</v>
      </c>
      <c r="AD221">
        <v>0</v>
      </c>
      <c r="AE221">
        <v>0</v>
      </c>
      <c r="AF221">
        <v>0</v>
      </c>
      <c r="AG221" t="s">
        <v>13</v>
      </c>
      <c r="AH221">
        <v>12210</v>
      </c>
      <c r="AI221">
        <v>0</v>
      </c>
      <c r="AJ221">
        <v>0</v>
      </c>
      <c r="AK221">
        <v>0</v>
      </c>
      <c r="AL221">
        <v>0</v>
      </c>
      <c r="AM221" t="s">
        <v>56</v>
      </c>
      <c r="AN221" t="s">
        <v>337</v>
      </c>
      <c r="AO221">
        <v>0</v>
      </c>
      <c r="AP221" t="s">
        <v>181</v>
      </c>
      <c r="AR221">
        <v>0</v>
      </c>
      <c r="AS221">
        <v>0</v>
      </c>
      <c r="AT221" t="s">
        <v>85</v>
      </c>
      <c r="AV221">
        <v>0</v>
      </c>
      <c r="AW221">
        <v>0</v>
      </c>
      <c r="AX221" t="s">
        <v>60</v>
      </c>
      <c r="BB221">
        <v>0</v>
      </c>
      <c r="BF221">
        <v>0</v>
      </c>
      <c r="BI221">
        <v>1214.2018129999999</v>
      </c>
      <c r="BJ221">
        <v>0</v>
      </c>
      <c r="BK221">
        <v>2.8172069999999998</v>
      </c>
      <c r="BL221">
        <v>2.68669</v>
      </c>
      <c r="BM221">
        <v>6.9828539999999997</v>
      </c>
    </row>
    <row r="222" spans="1:65">
      <c r="A222">
        <v>241</v>
      </c>
      <c r="B222">
        <v>84</v>
      </c>
      <c r="C222">
        <v>84</v>
      </c>
      <c r="F222">
        <v>0</v>
      </c>
      <c r="G222">
        <v>3.7711899999999998</v>
      </c>
      <c r="H222">
        <v>3.201775</v>
      </c>
      <c r="I222">
        <v>6.0339039999999997</v>
      </c>
      <c r="J222">
        <v>0</v>
      </c>
      <c r="K222">
        <v>2.3607649999999998</v>
      </c>
      <c r="L222">
        <v>2.7215090000000002</v>
      </c>
      <c r="V222">
        <v>0</v>
      </c>
      <c r="W222">
        <v>0</v>
      </c>
      <c r="X222">
        <v>0</v>
      </c>
      <c r="Y222">
        <v>0</v>
      </c>
      <c r="Z222" t="s">
        <v>391</v>
      </c>
      <c r="AA222">
        <v>470005.53993600002</v>
      </c>
      <c r="AB222">
        <v>1092198.454592</v>
      </c>
      <c r="AD222">
        <v>0</v>
      </c>
      <c r="AE222">
        <v>0</v>
      </c>
      <c r="AF222">
        <v>0</v>
      </c>
      <c r="AG222" t="s">
        <v>13</v>
      </c>
      <c r="AH222">
        <v>12220</v>
      </c>
      <c r="AI222">
        <v>0</v>
      </c>
      <c r="AJ222">
        <v>0</v>
      </c>
      <c r="AK222">
        <v>0</v>
      </c>
      <c r="AL222">
        <v>0</v>
      </c>
      <c r="AM222" t="s">
        <v>56</v>
      </c>
      <c r="AN222" t="s">
        <v>352</v>
      </c>
      <c r="AO222">
        <v>0</v>
      </c>
      <c r="AP222" t="s">
        <v>181</v>
      </c>
      <c r="AR222">
        <v>0</v>
      </c>
      <c r="AS222">
        <v>0</v>
      </c>
      <c r="AT222" t="s">
        <v>85</v>
      </c>
      <c r="AV222">
        <v>0</v>
      </c>
      <c r="AW222">
        <v>0</v>
      </c>
      <c r="AX222" t="s">
        <v>60</v>
      </c>
      <c r="BB222">
        <v>0</v>
      </c>
      <c r="BF222">
        <v>0</v>
      </c>
      <c r="BI222">
        <v>805.35884199999998</v>
      </c>
      <c r="BJ222">
        <v>84</v>
      </c>
      <c r="BK222">
        <v>3.7711899999999998</v>
      </c>
      <c r="BL222">
        <v>3.201775</v>
      </c>
      <c r="BM222">
        <v>7.3240800000000004</v>
      </c>
    </row>
    <row r="223" spans="1:65">
      <c r="A223">
        <v>242</v>
      </c>
      <c r="B223">
        <v>85</v>
      </c>
      <c r="C223">
        <v>85</v>
      </c>
      <c r="F223">
        <v>0</v>
      </c>
      <c r="G223">
        <v>3.73041</v>
      </c>
      <c r="H223">
        <v>3.3315139999999999</v>
      </c>
      <c r="I223">
        <v>5.9686560000000002</v>
      </c>
      <c r="J223">
        <v>0</v>
      </c>
      <c r="K223">
        <v>2.3352360000000001</v>
      </c>
      <c r="L223">
        <v>2.8317869999999998</v>
      </c>
      <c r="V223">
        <v>0</v>
      </c>
      <c r="W223">
        <v>0</v>
      </c>
      <c r="X223">
        <v>0</v>
      </c>
      <c r="Y223">
        <v>0</v>
      </c>
      <c r="Z223" t="s">
        <v>392</v>
      </c>
      <c r="AA223">
        <v>467126.828584</v>
      </c>
      <c r="AB223">
        <v>1092730.557184</v>
      </c>
      <c r="AD223">
        <v>0</v>
      </c>
      <c r="AE223">
        <v>0</v>
      </c>
      <c r="AF223">
        <v>0</v>
      </c>
      <c r="AG223" t="s">
        <v>13</v>
      </c>
      <c r="AH223">
        <v>12230</v>
      </c>
      <c r="AI223">
        <v>0</v>
      </c>
      <c r="AJ223">
        <v>0</v>
      </c>
      <c r="AK223">
        <v>0</v>
      </c>
      <c r="AL223">
        <v>0</v>
      </c>
      <c r="AM223" t="s">
        <v>56</v>
      </c>
      <c r="AN223" t="s">
        <v>393</v>
      </c>
      <c r="AO223">
        <v>0</v>
      </c>
      <c r="AP223" t="s">
        <v>181</v>
      </c>
      <c r="AR223">
        <v>0</v>
      </c>
      <c r="AS223">
        <v>0</v>
      </c>
      <c r="AT223" t="s">
        <v>85</v>
      </c>
      <c r="AV223">
        <v>0</v>
      </c>
      <c r="AW223">
        <v>0</v>
      </c>
      <c r="AX223" t="s">
        <v>60</v>
      </c>
      <c r="BB223">
        <v>0</v>
      </c>
      <c r="BF223">
        <v>0</v>
      </c>
      <c r="BI223">
        <v>1261.6496199999999</v>
      </c>
      <c r="BJ223">
        <v>85</v>
      </c>
      <c r="BK223">
        <v>3.73041</v>
      </c>
      <c r="BL223">
        <v>3.3315139999999999</v>
      </c>
      <c r="BM223">
        <v>7.3987090000000002</v>
      </c>
    </row>
    <row r="224" spans="1:65">
      <c r="A224">
        <v>245</v>
      </c>
      <c r="B224">
        <v>86</v>
      </c>
      <c r="C224">
        <v>86</v>
      </c>
      <c r="F224">
        <v>0</v>
      </c>
      <c r="G224">
        <v>3.4605009999999998</v>
      </c>
      <c r="H224">
        <v>2.9855870000000002</v>
      </c>
      <c r="I224">
        <v>5.5368019999999998</v>
      </c>
      <c r="J224">
        <v>0</v>
      </c>
      <c r="K224">
        <v>2.166274</v>
      </c>
      <c r="L224">
        <v>2.5377489999999998</v>
      </c>
      <c r="V224">
        <v>0</v>
      </c>
      <c r="W224">
        <v>0</v>
      </c>
      <c r="X224">
        <v>0</v>
      </c>
      <c r="Y224">
        <v>0</v>
      </c>
      <c r="Z224" t="s">
        <v>397</v>
      </c>
      <c r="AA224">
        <v>464770.96104000002</v>
      </c>
      <c r="AB224">
        <v>1094888.43704</v>
      </c>
      <c r="AD224">
        <v>0</v>
      </c>
      <c r="AE224">
        <v>0</v>
      </c>
      <c r="AF224">
        <v>0</v>
      </c>
      <c r="AG224" t="s">
        <v>13</v>
      </c>
      <c r="AH224">
        <v>12250</v>
      </c>
      <c r="AI224">
        <v>0</v>
      </c>
      <c r="AJ224">
        <v>0</v>
      </c>
      <c r="AK224">
        <v>0</v>
      </c>
      <c r="AL224">
        <v>0</v>
      </c>
      <c r="AM224" t="s">
        <v>56</v>
      </c>
      <c r="AN224" t="s">
        <v>398</v>
      </c>
      <c r="AO224">
        <v>0</v>
      </c>
      <c r="AP224" t="s">
        <v>181</v>
      </c>
      <c r="AR224">
        <v>0</v>
      </c>
      <c r="AS224">
        <v>0</v>
      </c>
      <c r="AT224" t="s">
        <v>85</v>
      </c>
      <c r="AV224">
        <v>0</v>
      </c>
      <c r="AW224">
        <v>0</v>
      </c>
      <c r="AX224" t="s">
        <v>60</v>
      </c>
      <c r="BB224">
        <v>0</v>
      </c>
      <c r="BF224">
        <v>0</v>
      </c>
      <c r="BI224">
        <v>2342.5025879999998</v>
      </c>
      <c r="BJ224">
        <v>86</v>
      </c>
      <c r="BK224">
        <v>3.4605009999999998</v>
      </c>
      <c r="BL224">
        <v>2.9855870000000002</v>
      </c>
      <c r="BM224">
        <v>7.4016500000000001</v>
      </c>
    </row>
    <row r="225" spans="1:65">
      <c r="A225">
        <v>246</v>
      </c>
      <c r="B225">
        <v>87</v>
      </c>
      <c r="C225">
        <v>87</v>
      </c>
      <c r="F225">
        <v>0</v>
      </c>
      <c r="G225">
        <v>3.3498800000000002</v>
      </c>
      <c r="H225">
        <v>2.9086880000000002</v>
      </c>
      <c r="I225">
        <v>5.3598080000000001</v>
      </c>
      <c r="J225">
        <v>0</v>
      </c>
      <c r="K225">
        <v>2.0970249999999999</v>
      </c>
      <c r="L225">
        <v>2.4723850000000001</v>
      </c>
      <c r="V225">
        <v>0</v>
      </c>
      <c r="W225">
        <v>0</v>
      </c>
      <c r="X225">
        <v>0</v>
      </c>
      <c r="Y225">
        <v>0</v>
      </c>
      <c r="Z225" t="s">
        <v>399</v>
      </c>
      <c r="AA225">
        <v>462369.37423199997</v>
      </c>
      <c r="AB225">
        <v>1096003.3454479999</v>
      </c>
      <c r="AD225">
        <v>0</v>
      </c>
      <c r="AE225">
        <v>0</v>
      </c>
      <c r="AF225">
        <v>0</v>
      </c>
      <c r="AG225" t="s">
        <v>13</v>
      </c>
      <c r="AH225">
        <v>12260</v>
      </c>
      <c r="AI225">
        <v>0</v>
      </c>
      <c r="AJ225">
        <v>0</v>
      </c>
      <c r="AK225">
        <v>0</v>
      </c>
      <c r="AL225">
        <v>0</v>
      </c>
      <c r="AM225" t="s">
        <v>56</v>
      </c>
      <c r="AN225" t="s">
        <v>107</v>
      </c>
      <c r="AO225">
        <v>0</v>
      </c>
      <c r="AP225" t="s">
        <v>181</v>
      </c>
      <c r="AR225">
        <v>0</v>
      </c>
      <c r="AS225">
        <v>0</v>
      </c>
      <c r="AT225" t="s">
        <v>85</v>
      </c>
      <c r="AV225">
        <v>0</v>
      </c>
      <c r="AW225">
        <v>0</v>
      </c>
      <c r="AX225" t="s">
        <v>60</v>
      </c>
      <c r="BB225">
        <v>0</v>
      </c>
      <c r="BF225">
        <v>0</v>
      </c>
      <c r="BI225">
        <v>1369.4217100000001</v>
      </c>
      <c r="BJ225">
        <v>87</v>
      </c>
      <c r="BK225">
        <v>3.3498800000000002</v>
      </c>
      <c r="BL225">
        <v>2.9086880000000002</v>
      </c>
      <c r="BM225">
        <v>7.4220160000000002</v>
      </c>
    </row>
    <row r="226" spans="1:65">
      <c r="A226">
        <v>247</v>
      </c>
      <c r="B226">
        <v>88</v>
      </c>
      <c r="C226">
        <v>88</v>
      </c>
      <c r="F226">
        <v>0</v>
      </c>
      <c r="G226">
        <v>3.1641520000000001</v>
      </c>
      <c r="H226">
        <v>2.8395049999999999</v>
      </c>
      <c r="I226">
        <v>5.0626429999999996</v>
      </c>
      <c r="J226">
        <v>0</v>
      </c>
      <c r="K226">
        <v>1.9807589999999999</v>
      </c>
      <c r="L226">
        <v>2.4135789999999999</v>
      </c>
      <c r="V226">
        <v>0</v>
      </c>
      <c r="W226">
        <v>0</v>
      </c>
      <c r="X226">
        <v>0</v>
      </c>
      <c r="Y226">
        <v>0</v>
      </c>
      <c r="Z226" t="s">
        <v>400</v>
      </c>
      <c r="AA226">
        <v>460208.01167199999</v>
      </c>
      <c r="AB226">
        <v>1097487.4890320001</v>
      </c>
      <c r="AD226">
        <v>0</v>
      </c>
      <c r="AE226">
        <v>0</v>
      </c>
      <c r="AF226">
        <v>0</v>
      </c>
      <c r="AG226" t="s">
        <v>13</v>
      </c>
      <c r="AH226">
        <v>12270</v>
      </c>
      <c r="AI226">
        <v>0</v>
      </c>
      <c r="AJ226">
        <v>0</v>
      </c>
      <c r="AK226">
        <v>0</v>
      </c>
      <c r="AL226">
        <v>0</v>
      </c>
      <c r="AM226" t="s">
        <v>56</v>
      </c>
      <c r="AN226" t="s">
        <v>74</v>
      </c>
      <c r="AO226">
        <v>0</v>
      </c>
      <c r="AP226" t="s">
        <v>181</v>
      </c>
      <c r="AR226">
        <v>0</v>
      </c>
      <c r="AS226">
        <v>0</v>
      </c>
      <c r="AT226" t="s">
        <v>85</v>
      </c>
      <c r="AV226">
        <v>0</v>
      </c>
      <c r="AW226">
        <v>0</v>
      </c>
      <c r="AX226" t="s">
        <v>60</v>
      </c>
      <c r="BB226">
        <v>0</v>
      </c>
      <c r="BF226">
        <v>0</v>
      </c>
      <c r="BI226">
        <v>1283.9575319999999</v>
      </c>
      <c r="BJ226">
        <v>88</v>
      </c>
      <c r="BK226">
        <v>3.1641520000000001</v>
      </c>
      <c r="BL226">
        <v>2.8395049999999999</v>
      </c>
      <c r="BM226">
        <v>7.4514670000000001</v>
      </c>
    </row>
    <row r="227" spans="1:65">
      <c r="A227">
        <v>248</v>
      </c>
      <c r="F227">
        <v>0</v>
      </c>
      <c r="G227">
        <v>3.275007</v>
      </c>
      <c r="H227">
        <v>2.9555310000000001</v>
      </c>
      <c r="I227">
        <v>5.2400120000000001</v>
      </c>
      <c r="J227">
        <v>0</v>
      </c>
      <c r="K227">
        <v>2.050154</v>
      </c>
      <c r="L227">
        <v>2.5122010000000001</v>
      </c>
      <c r="V227">
        <v>0</v>
      </c>
      <c r="W227">
        <v>0</v>
      </c>
      <c r="X227">
        <v>0</v>
      </c>
      <c r="Y227">
        <v>0</v>
      </c>
      <c r="AA227">
        <v>459207.34139999998</v>
      </c>
      <c r="AB227">
        <v>1099300.9656080001</v>
      </c>
      <c r="AD227">
        <v>0</v>
      </c>
      <c r="AE227">
        <v>0</v>
      </c>
      <c r="AF227">
        <v>0</v>
      </c>
      <c r="AG227" t="s">
        <v>13</v>
      </c>
      <c r="AH227">
        <v>12280</v>
      </c>
      <c r="AI227">
        <v>0</v>
      </c>
      <c r="AJ227">
        <v>0</v>
      </c>
      <c r="AK227">
        <v>0</v>
      </c>
      <c r="AL227">
        <v>0</v>
      </c>
      <c r="AM227" t="s">
        <v>56</v>
      </c>
      <c r="AN227" t="s">
        <v>110</v>
      </c>
      <c r="AO227">
        <v>0</v>
      </c>
      <c r="AP227" t="s">
        <v>181</v>
      </c>
      <c r="AR227">
        <v>0</v>
      </c>
      <c r="AS227">
        <v>0</v>
      </c>
      <c r="AT227" t="s">
        <v>85</v>
      </c>
      <c r="AV227">
        <v>0</v>
      </c>
      <c r="AW227">
        <v>0</v>
      </c>
      <c r="AX227" t="s">
        <v>60</v>
      </c>
      <c r="BB227">
        <v>0</v>
      </c>
      <c r="BF227">
        <v>0</v>
      </c>
      <c r="BI227">
        <v>1856.110414</v>
      </c>
      <c r="BJ227">
        <v>0</v>
      </c>
      <c r="BK227">
        <v>3.275007</v>
      </c>
      <c r="BL227">
        <v>2.9555310000000001</v>
      </c>
      <c r="BM227">
        <v>7.5188420000000002</v>
      </c>
    </row>
    <row r="228" spans="1:65">
      <c r="A228">
        <v>249</v>
      </c>
      <c r="B228">
        <v>89</v>
      </c>
      <c r="C228">
        <v>89</v>
      </c>
      <c r="F228">
        <v>0</v>
      </c>
      <c r="G228">
        <v>2.8708770000000001</v>
      </c>
      <c r="H228">
        <v>2.8413149999999998</v>
      </c>
      <c r="I228">
        <v>4.5934039999999996</v>
      </c>
      <c r="J228">
        <v>0</v>
      </c>
      <c r="K228">
        <v>1.797169</v>
      </c>
      <c r="L228">
        <v>2.4151180000000001</v>
      </c>
      <c r="V228">
        <v>0</v>
      </c>
      <c r="W228">
        <v>0</v>
      </c>
      <c r="X228">
        <v>0</v>
      </c>
      <c r="Y228">
        <v>0</v>
      </c>
      <c r="Z228" t="s">
        <v>401</v>
      </c>
      <c r="AA228">
        <v>457847.37730400002</v>
      </c>
      <c r="AB228">
        <v>1100068.5502239999</v>
      </c>
      <c r="AD228">
        <v>0</v>
      </c>
      <c r="AE228">
        <v>0</v>
      </c>
      <c r="AF228">
        <v>0</v>
      </c>
      <c r="AG228" t="s">
        <v>13</v>
      </c>
      <c r="AH228">
        <v>12290</v>
      </c>
      <c r="AI228">
        <v>0</v>
      </c>
      <c r="AJ228">
        <v>0</v>
      </c>
      <c r="AK228">
        <v>0</v>
      </c>
      <c r="AL228">
        <v>0</v>
      </c>
      <c r="AM228" t="s">
        <v>56</v>
      </c>
      <c r="AN228" t="s">
        <v>223</v>
      </c>
      <c r="AO228">
        <v>0</v>
      </c>
      <c r="AP228" t="s">
        <v>181</v>
      </c>
      <c r="AR228">
        <v>0</v>
      </c>
      <c r="AS228">
        <v>0</v>
      </c>
      <c r="AT228" t="s">
        <v>85</v>
      </c>
      <c r="AV228">
        <v>0</v>
      </c>
      <c r="AW228">
        <v>0</v>
      </c>
      <c r="AX228" t="s">
        <v>60</v>
      </c>
      <c r="BB228">
        <v>0</v>
      </c>
      <c r="BF228">
        <v>0</v>
      </c>
      <c r="BI228">
        <v>1417.9417289999999</v>
      </c>
      <c r="BJ228">
        <v>89</v>
      </c>
      <c r="BK228">
        <v>2.8708770000000001</v>
      </c>
      <c r="BL228">
        <v>2.8413149999999998</v>
      </c>
      <c r="BM228">
        <v>7.5234129999999997</v>
      </c>
    </row>
    <row r="229" spans="1:65">
      <c r="A229">
        <v>250</v>
      </c>
      <c r="F229">
        <v>0</v>
      </c>
      <c r="G229">
        <v>2.749609</v>
      </c>
      <c r="H229">
        <v>2.7812299999999999</v>
      </c>
      <c r="I229">
        <v>4.399375</v>
      </c>
      <c r="J229">
        <v>0</v>
      </c>
      <c r="K229">
        <v>1.721255</v>
      </c>
      <c r="L229">
        <v>2.364045</v>
      </c>
      <c r="V229">
        <v>0</v>
      </c>
      <c r="W229">
        <v>0</v>
      </c>
      <c r="X229">
        <v>0</v>
      </c>
      <c r="Y229">
        <v>0</v>
      </c>
      <c r="AA229">
        <v>457141.47899199999</v>
      </c>
      <c r="AB229">
        <v>1100847.4081999999</v>
      </c>
      <c r="AD229">
        <v>27.410408</v>
      </c>
      <c r="AE229">
        <v>2045.87328</v>
      </c>
      <c r="AF229">
        <v>2087</v>
      </c>
      <c r="AG229" t="s">
        <v>13</v>
      </c>
      <c r="AH229">
        <v>12300</v>
      </c>
      <c r="AI229">
        <v>2045.87328</v>
      </c>
      <c r="AJ229">
        <v>8.0213990000000006</v>
      </c>
      <c r="AK229">
        <v>0</v>
      </c>
      <c r="AL229">
        <v>273.24759399999999</v>
      </c>
      <c r="AM229" t="s">
        <v>56</v>
      </c>
      <c r="AN229" t="s">
        <v>390</v>
      </c>
      <c r="AO229">
        <v>0</v>
      </c>
      <c r="AP229" t="s">
        <v>181</v>
      </c>
      <c r="AR229">
        <v>0</v>
      </c>
      <c r="AS229">
        <v>0</v>
      </c>
      <c r="AT229" t="s">
        <v>85</v>
      </c>
      <c r="AV229">
        <v>0</v>
      </c>
      <c r="AW229">
        <v>0</v>
      </c>
      <c r="AX229" t="s">
        <v>60</v>
      </c>
      <c r="BB229">
        <v>0</v>
      </c>
      <c r="BF229">
        <v>0</v>
      </c>
      <c r="BI229">
        <v>2195.5712910000002</v>
      </c>
      <c r="BJ229">
        <v>0</v>
      </c>
      <c r="BK229">
        <v>2.749609</v>
      </c>
      <c r="BL229">
        <v>2.7812299999999999</v>
      </c>
      <c r="BM229">
        <v>7.5586289999999998</v>
      </c>
    </row>
    <row r="230" spans="1:65">
      <c r="A230">
        <v>251</v>
      </c>
      <c r="F230">
        <v>0</v>
      </c>
      <c r="G230">
        <v>2.868252</v>
      </c>
      <c r="H230">
        <v>2.8440349999999999</v>
      </c>
      <c r="I230">
        <v>4.5892039999999996</v>
      </c>
      <c r="J230">
        <v>0</v>
      </c>
      <c r="K230">
        <v>1.795526</v>
      </c>
      <c r="L230">
        <v>2.4174289999999998</v>
      </c>
      <c r="V230">
        <v>0</v>
      </c>
      <c r="W230">
        <v>0</v>
      </c>
      <c r="X230">
        <v>0</v>
      </c>
      <c r="Y230">
        <v>0</v>
      </c>
      <c r="AA230">
        <v>456776.28641599999</v>
      </c>
      <c r="AB230">
        <v>1101481.418752</v>
      </c>
      <c r="AD230">
        <v>0</v>
      </c>
      <c r="AE230">
        <v>0</v>
      </c>
      <c r="AF230">
        <v>0</v>
      </c>
      <c r="AG230" t="s">
        <v>13</v>
      </c>
      <c r="AH230">
        <v>12310</v>
      </c>
      <c r="AI230">
        <v>0</v>
      </c>
      <c r="AJ230">
        <v>0</v>
      </c>
      <c r="AK230">
        <v>0</v>
      </c>
      <c r="AL230">
        <v>0</v>
      </c>
      <c r="AM230" t="s">
        <v>56</v>
      </c>
      <c r="AN230" t="s">
        <v>402</v>
      </c>
      <c r="AO230">
        <v>0</v>
      </c>
      <c r="AP230" t="s">
        <v>181</v>
      </c>
      <c r="AR230">
        <v>0</v>
      </c>
      <c r="AS230">
        <v>0</v>
      </c>
      <c r="AT230" t="s">
        <v>85</v>
      </c>
      <c r="AV230">
        <v>0</v>
      </c>
      <c r="AW230">
        <v>0</v>
      </c>
      <c r="AX230" t="s">
        <v>60</v>
      </c>
      <c r="BB230">
        <v>0</v>
      </c>
      <c r="BF230">
        <v>0</v>
      </c>
      <c r="BI230">
        <v>1845.949282</v>
      </c>
      <c r="BJ230">
        <v>0</v>
      </c>
      <c r="BK230">
        <v>2.868252</v>
      </c>
      <c r="BL230">
        <v>2.8440349999999999</v>
      </c>
      <c r="BM230">
        <v>7.5852950000000003</v>
      </c>
    </row>
    <row r="231" spans="1:65">
      <c r="A231">
        <v>528</v>
      </c>
      <c r="F231">
        <v>0</v>
      </c>
      <c r="G231">
        <v>2.9524530000000002</v>
      </c>
      <c r="H231">
        <v>2.8601730000000001</v>
      </c>
      <c r="I231">
        <v>4.7239259999999996</v>
      </c>
      <c r="J231">
        <v>0</v>
      </c>
      <c r="K231">
        <v>1.848236</v>
      </c>
      <c r="L231">
        <v>2.4311470000000002</v>
      </c>
      <c r="V231">
        <v>0</v>
      </c>
      <c r="W231">
        <v>0</v>
      </c>
      <c r="X231">
        <v>0</v>
      </c>
      <c r="Y231">
        <v>0</v>
      </c>
      <c r="AA231">
        <v>456365.69503200002</v>
      </c>
      <c r="AB231">
        <v>1102160.0127040001</v>
      </c>
      <c r="AD231">
        <v>0</v>
      </c>
      <c r="AE231">
        <v>0</v>
      </c>
      <c r="AF231">
        <v>0</v>
      </c>
      <c r="AG231" t="s">
        <v>13</v>
      </c>
      <c r="AH231">
        <v>12320</v>
      </c>
      <c r="AI231">
        <v>0</v>
      </c>
      <c r="AJ231">
        <v>0</v>
      </c>
      <c r="AK231">
        <v>0</v>
      </c>
      <c r="AL231">
        <v>0</v>
      </c>
      <c r="AM231" t="s">
        <v>56</v>
      </c>
      <c r="AN231" t="s">
        <v>349</v>
      </c>
      <c r="AO231">
        <v>0</v>
      </c>
      <c r="AP231" t="s">
        <v>181</v>
      </c>
      <c r="AR231">
        <v>0</v>
      </c>
      <c r="AS231">
        <v>0</v>
      </c>
      <c r="AT231" t="s">
        <v>85</v>
      </c>
      <c r="AV231">
        <v>0</v>
      </c>
      <c r="AW231">
        <v>0</v>
      </c>
      <c r="AX231" t="s">
        <v>60</v>
      </c>
      <c r="BB231">
        <v>0</v>
      </c>
      <c r="BF231">
        <v>0</v>
      </c>
      <c r="BI231">
        <v>763.46090200000003</v>
      </c>
      <c r="BJ231">
        <v>0</v>
      </c>
      <c r="BK231">
        <v>2.9524530000000002</v>
      </c>
      <c r="BL231">
        <v>2.8601730000000001</v>
      </c>
      <c r="BM231">
        <v>7.6093419999999998</v>
      </c>
    </row>
    <row r="232" spans="1:65">
      <c r="A232">
        <v>253</v>
      </c>
      <c r="B232">
        <v>90</v>
      </c>
      <c r="C232">
        <v>90</v>
      </c>
      <c r="F232">
        <v>0</v>
      </c>
      <c r="G232">
        <v>2.9230160000000001</v>
      </c>
      <c r="H232">
        <v>2.8435739999999998</v>
      </c>
      <c r="I232">
        <v>4.6768260000000001</v>
      </c>
      <c r="J232">
        <v>0</v>
      </c>
      <c r="K232">
        <v>1.8298080000000001</v>
      </c>
      <c r="L232">
        <v>2.4170370000000001</v>
      </c>
      <c r="V232">
        <v>0</v>
      </c>
      <c r="W232">
        <v>0</v>
      </c>
      <c r="X232">
        <v>0</v>
      </c>
      <c r="Y232">
        <v>0</v>
      </c>
      <c r="Z232" t="s">
        <v>403</v>
      </c>
      <c r="AA232">
        <v>455912.60140799999</v>
      </c>
      <c r="AB232">
        <v>1102991.131904</v>
      </c>
      <c r="AD232">
        <v>0</v>
      </c>
      <c r="AE232">
        <v>0</v>
      </c>
      <c r="AF232">
        <v>0</v>
      </c>
      <c r="AG232" t="s">
        <v>13</v>
      </c>
      <c r="AH232">
        <v>12330</v>
      </c>
      <c r="AI232">
        <v>0</v>
      </c>
      <c r="AJ232">
        <v>0</v>
      </c>
      <c r="AK232">
        <v>0</v>
      </c>
      <c r="AL232">
        <v>0</v>
      </c>
      <c r="AM232" t="s">
        <v>56</v>
      </c>
      <c r="AN232" t="s">
        <v>91</v>
      </c>
      <c r="AO232">
        <v>0</v>
      </c>
      <c r="AP232" t="s">
        <v>181</v>
      </c>
      <c r="AR232">
        <v>0</v>
      </c>
      <c r="AS232">
        <v>0</v>
      </c>
      <c r="AT232" t="s">
        <v>85</v>
      </c>
      <c r="AV232">
        <v>0</v>
      </c>
      <c r="AW232">
        <v>0</v>
      </c>
      <c r="AX232" t="s">
        <v>60</v>
      </c>
      <c r="BB232">
        <v>0</v>
      </c>
      <c r="BF232">
        <v>0</v>
      </c>
      <c r="BI232">
        <v>1826.525877</v>
      </c>
      <c r="BJ232">
        <v>90</v>
      </c>
      <c r="BK232">
        <v>2.9230160000000001</v>
      </c>
      <c r="BL232">
        <v>2.8435739999999998</v>
      </c>
      <c r="BM232">
        <v>7.6171170000000004</v>
      </c>
    </row>
    <row r="233" spans="1:65">
      <c r="A233">
        <v>255</v>
      </c>
      <c r="B233">
        <v>91</v>
      </c>
      <c r="C233">
        <v>91</v>
      </c>
      <c r="F233">
        <v>0</v>
      </c>
      <c r="G233">
        <v>3.5717780000000001</v>
      </c>
      <c r="H233">
        <v>3.1705860000000001</v>
      </c>
      <c r="I233">
        <v>5.7148450000000004</v>
      </c>
      <c r="J233">
        <v>0</v>
      </c>
      <c r="K233">
        <v>2.2359330000000002</v>
      </c>
      <c r="L233">
        <v>2.694998</v>
      </c>
      <c r="V233">
        <v>0</v>
      </c>
      <c r="W233">
        <v>0</v>
      </c>
      <c r="X233">
        <v>0</v>
      </c>
      <c r="Y233">
        <v>0</v>
      </c>
      <c r="Z233" t="s">
        <v>404</v>
      </c>
      <c r="AA233">
        <v>456181.64964000002</v>
      </c>
      <c r="AB233">
        <v>1106055.4764960001</v>
      </c>
      <c r="AD233">
        <v>0</v>
      </c>
      <c r="AE233">
        <v>0</v>
      </c>
      <c r="AF233">
        <v>0</v>
      </c>
      <c r="AG233" t="s">
        <v>13</v>
      </c>
      <c r="AH233">
        <v>12340</v>
      </c>
      <c r="AI233">
        <v>0</v>
      </c>
      <c r="AJ233">
        <v>0</v>
      </c>
      <c r="AK233">
        <v>0</v>
      </c>
      <c r="AL233">
        <v>0</v>
      </c>
      <c r="AM233" t="s">
        <v>56</v>
      </c>
      <c r="AN233" t="s">
        <v>128</v>
      </c>
      <c r="AO233">
        <v>0</v>
      </c>
      <c r="AP233" t="s">
        <v>181</v>
      </c>
      <c r="AR233">
        <v>0</v>
      </c>
      <c r="AS233">
        <v>0</v>
      </c>
      <c r="AT233" t="s">
        <v>85</v>
      </c>
      <c r="AV233">
        <v>0</v>
      </c>
      <c r="AW233">
        <v>0</v>
      </c>
      <c r="AX233" t="s">
        <v>60</v>
      </c>
      <c r="BB233">
        <v>0</v>
      </c>
      <c r="BF233">
        <v>0</v>
      </c>
      <c r="BI233">
        <v>1384.411848</v>
      </c>
      <c r="BJ233">
        <v>91</v>
      </c>
      <c r="BK233">
        <v>3.5717780000000001</v>
      </c>
      <c r="BL233">
        <v>3.1705860000000001</v>
      </c>
      <c r="BM233">
        <v>7.75868</v>
      </c>
    </row>
    <row r="234" spans="1:65">
      <c r="A234">
        <v>256</v>
      </c>
      <c r="F234">
        <v>0</v>
      </c>
      <c r="G234">
        <v>3.6015769999999998</v>
      </c>
      <c r="H234">
        <v>3.3266439999999999</v>
      </c>
      <c r="I234">
        <v>5.762524</v>
      </c>
      <c r="J234">
        <v>0</v>
      </c>
      <c r="K234">
        <v>2.2545869999999999</v>
      </c>
      <c r="L234">
        <v>2.8276479999999999</v>
      </c>
      <c r="V234">
        <v>0</v>
      </c>
      <c r="W234">
        <v>0</v>
      </c>
      <c r="X234">
        <v>0</v>
      </c>
      <c r="Y234">
        <v>0</v>
      </c>
      <c r="AA234">
        <v>456337.73008000001</v>
      </c>
      <c r="AB234">
        <v>1106545.2700400001</v>
      </c>
      <c r="AD234">
        <v>0</v>
      </c>
      <c r="AE234">
        <v>0</v>
      </c>
      <c r="AF234">
        <v>0</v>
      </c>
      <c r="AG234" t="s">
        <v>13</v>
      </c>
      <c r="AH234">
        <v>12350</v>
      </c>
      <c r="AI234">
        <v>0</v>
      </c>
      <c r="AJ234">
        <v>0</v>
      </c>
      <c r="AK234">
        <v>0</v>
      </c>
      <c r="AL234">
        <v>0</v>
      </c>
      <c r="AM234" t="s">
        <v>56</v>
      </c>
      <c r="AN234" t="s">
        <v>238</v>
      </c>
      <c r="AO234">
        <v>0</v>
      </c>
      <c r="AP234" t="s">
        <v>181</v>
      </c>
      <c r="AR234">
        <v>0</v>
      </c>
      <c r="AS234">
        <v>0</v>
      </c>
      <c r="AT234" t="s">
        <v>85</v>
      </c>
      <c r="AV234">
        <v>0</v>
      </c>
      <c r="AW234">
        <v>0</v>
      </c>
      <c r="AX234" t="s">
        <v>60</v>
      </c>
      <c r="BB234">
        <v>0</v>
      </c>
      <c r="BF234">
        <v>0</v>
      </c>
      <c r="BI234">
        <v>1704.8677339999999</v>
      </c>
      <c r="BJ234">
        <v>0</v>
      </c>
      <c r="BK234">
        <v>3.6015769999999998</v>
      </c>
      <c r="BL234">
        <v>3.3266439999999999</v>
      </c>
      <c r="BM234">
        <v>7.83263</v>
      </c>
    </row>
    <row r="235" spans="1:65">
      <c r="A235">
        <v>257</v>
      </c>
      <c r="F235">
        <v>0</v>
      </c>
      <c r="G235">
        <v>3.9726370000000002</v>
      </c>
      <c r="H235">
        <v>3.4882499999999999</v>
      </c>
      <c r="I235">
        <v>6.3562190000000003</v>
      </c>
      <c r="J235">
        <v>0</v>
      </c>
      <c r="K235">
        <v>2.4868700000000001</v>
      </c>
      <c r="L235">
        <v>2.9650120000000002</v>
      </c>
      <c r="V235">
        <v>0</v>
      </c>
      <c r="W235">
        <v>0</v>
      </c>
      <c r="X235">
        <v>0</v>
      </c>
      <c r="Y235">
        <v>0</v>
      </c>
      <c r="AA235">
        <v>456130.82374399999</v>
      </c>
      <c r="AB235">
        <v>1107358.0979919999</v>
      </c>
      <c r="AD235">
        <v>0</v>
      </c>
      <c r="AE235">
        <v>0</v>
      </c>
      <c r="AF235">
        <v>0</v>
      </c>
      <c r="AG235" t="s">
        <v>13</v>
      </c>
      <c r="AH235">
        <v>12360</v>
      </c>
      <c r="AI235">
        <v>0</v>
      </c>
      <c r="AJ235">
        <v>0</v>
      </c>
      <c r="AK235">
        <v>0</v>
      </c>
      <c r="AL235">
        <v>0</v>
      </c>
      <c r="AM235" t="s">
        <v>56</v>
      </c>
      <c r="AN235" t="s">
        <v>405</v>
      </c>
      <c r="AO235">
        <v>0</v>
      </c>
      <c r="AP235" t="s">
        <v>181</v>
      </c>
      <c r="AR235">
        <v>0</v>
      </c>
      <c r="AS235">
        <v>0</v>
      </c>
      <c r="AT235" t="s">
        <v>85</v>
      </c>
      <c r="AV235">
        <v>0</v>
      </c>
      <c r="AW235">
        <v>0</v>
      </c>
      <c r="AX235" t="s">
        <v>60</v>
      </c>
      <c r="BB235">
        <v>0</v>
      </c>
      <c r="BF235">
        <v>0</v>
      </c>
      <c r="BI235">
        <v>1713.7921859999999</v>
      </c>
      <c r="BJ235">
        <v>0</v>
      </c>
      <c r="BK235">
        <v>3.9726370000000002</v>
      </c>
      <c r="BL235">
        <v>3.4882499999999999</v>
      </c>
      <c r="BM235">
        <v>7.9165349999999997</v>
      </c>
    </row>
    <row r="236" spans="1:65">
      <c r="A236">
        <v>258</v>
      </c>
      <c r="B236">
        <v>92</v>
      </c>
      <c r="C236">
        <v>92</v>
      </c>
      <c r="F236">
        <v>0</v>
      </c>
      <c r="G236">
        <v>4.2740660000000004</v>
      </c>
      <c r="H236">
        <v>3.4234089999999999</v>
      </c>
      <c r="I236">
        <v>6.8385059999999998</v>
      </c>
      <c r="J236">
        <v>0</v>
      </c>
      <c r="K236">
        <v>2.6755650000000002</v>
      </c>
      <c r="L236">
        <v>2.909897</v>
      </c>
      <c r="V236">
        <v>0</v>
      </c>
      <c r="W236">
        <v>0</v>
      </c>
      <c r="X236">
        <v>0</v>
      </c>
      <c r="Y236">
        <v>0</v>
      </c>
      <c r="Z236" t="s">
        <v>406</v>
      </c>
      <c r="AA236">
        <v>455591.10794399999</v>
      </c>
      <c r="AB236">
        <v>1107678.293232</v>
      </c>
      <c r="AD236">
        <v>0</v>
      </c>
      <c r="AE236">
        <v>0</v>
      </c>
      <c r="AF236">
        <v>0</v>
      </c>
      <c r="AG236" t="s">
        <v>13</v>
      </c>
      <c r="AH236">
        <v>12370</v>
      </c>
      <c r="AI236">
        <v>0</v>
      </c>
      <c r="AJ236">
        <v>0</v>
      </c>
      <c r="AK236">
        <v>0</v>
      </c>
      <c r="AL236">
        <v>0</v>
      </c>
      <c r="AM236" t="s">
        <v>56</v>
      </c>
      <c r="AN236" t="s">
        <v>183</v>
      </c>
      <c r="AO236">
        <v>0</v>
      </c>
      <c r="AP236" t="s">
        <v>181</v>
      </c>
      <c r="AR236">
        <v>0</v>
      </c>
      <c r="AS236">
        <v>0</v>
      </c>
      <c r="AT236" t="s">
        <v>85</v>
      </c>
      <c r="AV236">
        <v>0</v>
      </c>
      <c r="AW236">
        <v>0</v>
      </c>
      <c r="AX236" t="s">
        <v>60</v>
      </c>
      <c r="BB236">
        <v>0</v>
      </c>
      <c r="BF236">
        <v>0</v>
      </c>
      <c r="BI236">
        <v>1243.7970539999999</v>
      </c>
      <c r="BJ236">
        <v>92</v>
      </c>
      <c r="BK236">
        <v>4.2740660000000004</v>
      </c>
      <c r="BL236">
        <v>3.4234089999999999</v>
      </c>
      <c r="BM236">
        <v>7.979247</v>
      </c>
    </row>
    <row r="237" spans="1:65">
      <c r="A237">
        <v>259</v>
      </c>
      <c r="F237">
        <v>0</v>
      </c>
      <c r="G237">
        <v>4.00359</v>
      </c>
      <c r="H237">
        <v>3.3009409999999999</v>
      </c>
      <c r="I237">
        <v>6.4057449999999996</v>
      </c>
      <c r="J237">
        <v>0</v>
      </c>
      <c r="K237">
        <v>2.5062470000000001</v>
      </c>
      <c r="L237">
        <v>2.8058000000000001</v>
      </c>
      <c r="V237">
        <v>0</v>
      </c>
      <c r="W237">
        <v>0</v>
      </c>
      <c r="X237">
        <v>0</v>
      </c>
      <c r="Y237">
        <v>0</v>
      </c>
      <c r="AA237">
        <v>454536.76539199997</v>
      </c>
      <c r="AB237">
        <v>1108418.9214959999</v>
      </c>
      <c r="AD237">
        <v>0</v>
      </c>
      <c r="AE237">
        <v>0</v>
      </c>
      <c r="AF237">
        <v>0</v>
      </c>
      <c r="AG237" t="s">
        <v>13</v>
      </c>
      <c r="AH237">
        <v>12380</v>
      </c>
      <c r="AI237">
        <v>0</v>
      </c>
      <c r="AJ237">
        <v>0</v>
      </c>
      <c r="AK237">
        <v>0</v>
      </c>
      <c r="AL237">
        <v>0</v>
      </c>
      <c r="AM237" t="s">
        <v>56</v>
      </c>
      <c r="AN237" t="s">
        <v>407</v>
      </c>
      <c r="AO237">
        <v>0</v>
      </c>
      <c r="AP237" t="s">
        <v>181</v>
      </c>
      <c r="AR237">
        <v>0</v>
      </c>
      <c r="AS237">
        <v>0</v>
      </c>
      <c r="AT237" t="s">
        <v>85</v>
      </c>
      <c r="AV237">
        <v>0</v>
      </c>
      <c r="AW237">
        <v>0</v>
      </c>
      <c r="AX237" t="s">
        <v>60</v>
      </c>
      <c r="BB237">
        <v>0</v>
      </c>
      <c r="BF237">
        <v>0</v>
      </c>
      <c r="BI237">
        <v>1027.5497009999999</v>
      </c>
      <c r="BJ237">
        <v>0</v>
      </c>
      <c r="BK237">
        <v>4.00359</v>
      </c>
      <c r="BL237">
        <v>3.3009409999999999</v>
      </c>
      <c r="BM237">
        <v>7.955673</v>
      </c>
    </row>
    <row r="238" spans="1:65">
      <c r="A238">
        <v>260</v>
      </c>
      <c r="B238">
        <v>93</v>
      </c>
      <c r="C238">
        <v>93</v>
      </c>
      <c r="F238">
        <v>0</v>
      </c>
      <c r="G238">
        <v>3.8495689999999998</v>
      </c>
      <c r="H238">
        <v>3.385796</v>
      </c>
      <c r="I238">
        <v>6.1593109999999998</v>
      </c>
      <c r="J238">
        <v>0</v>
      </c>
      <c r="K238">
        <v>2.4098299999999999</v>
      </c>
      <c r="L238">
        <v>2.877926</v>
      </c>
      <c r="V238">
        <v>0</v>
      </c>
      <c r="W238">
        <v>0</v>
      </c>
      <c r="X238">
        <v>0</v>
      </c>
      <c r="Y238">
        <v>0</v>
      </c>
      <c r="Z238" t="s">
        <v>408</v>
      </c>
      <c r="AA238">
        <v>453396.81615199998</v>
      </c>
      <c r="AB238">
        <v>1108974.770304</v>
      </c>
      <c r="AD238">
        <v>0</v>
      </c>
      <c r="AE238">
        <v>0</v>
      </c>
      <c r="AF238">
        <v>0</v>
      </c>
      <c r="AG238" t="s">
        <v>13</v>
      </c>
      <c r="AH238">
        <v>12390</v>
      </c>
      <c r="AI238">
        <v>0</v>
      </c>
      <c r="AJ238">
        <v>0</v>
      </c>
      <c r="AK238">
        <v>0</v>
      </c>
      <c r="AL238">
        <v>0</v>
      </c>
      <c r="AM238" t="s">
        <v>56</v>
      </c>
      <c r="AN238" t="s">
        <v>107</v>
      </c>
      <c r="AO238">
        <v>0</v>
      </c>
      <c r="AP238" t="s">
        <v>181</v>
      </c>
      <c r="AR238">
        <v>0</v>
      </c>
      <c r="AS238">
        <v>0</v>
      </c>
      <c r="AT238" t="s">
        <v>85</v>
      </c>
      <c r="AV238">
        <v>0</v>
      </c>
      <c r="AW238">
        <v>0</v>
      </c>
      <c r="AX238" t="s">
        <v>60</v>
      </c>
      <c r="BB238">
        <v>0</v>
      </c>
      <c r="BF238">
        <v>0</v>
      </c>
      <c r="BI238">
        <v>1323.1118799999999</v>
      </c>
      <c r="BJ238">
        <v>93</v>
      </c>
      <c r="BK238">
        <v>3.8495689999999998</v>
      </c>
      <c r="BL238">
        <v>3.385796</v>
      </c>
      <c r="BM238">
        <v>7.9755560000000001</v>
      </c>
    </row>
    <row r="239" spans="1:65">
      <c r="A239">
        <v>261</v>
      </c>
      <c r="F239">
        <v>0</v>
      </c>
      <c r="G239">
        <v>2.3895390000000001</v>
      </c>
      <c r="H239">
        <v>2.3889629999999999</v>
      </c>
      <c r="I239">
        <v>3.8232629999999999</v>
      </c>
      <c r="J239">
        <v>0</v>
      </c>
      <c r="K239">
        <v>1.495851</v>
      </c>
      <c r="L239">
        <v>2.0306190000000002</v>
      </c>
      <c r="V239">
        <v>0</v>
      </c>
      <c r="W239">
        <v>0</v>
      </c>
      <c r="X239">
        <v>0</v>
      </c>
      <c r="Y239">
        <v>0</v>
      </c>
      <c r="AA239">
        <v>450568.50036000001</v>
      </c>
      <c r="AB239">
        <v>1107099.7320640001</v>
      </c>
      <c r="AD239">
        <v>133.35584700000001</v>
      </c>
      <c r="AE239">
        <v>269.86371400000002</v>
      </c>
      <c r="AF239">
        <v>277</v>
      </c>
      <c r="AG239" t="s">
        <v>13</v>
      </c>
      <c r="AH239">
        <v>12400</v>
      </c>
      <c r="AI239">
        <v>269.86371400000002</v>
      </c>
      <c r="AJ239">
        <v>6.7352999999999996</v>
      </c>
      <c r="AK239">
        <v>133.35584700000001</v>
      </c>
      <c r="AL239">
        <v>152.59911099999999</v>
      </c>
      <c r="AM239" t="s">
        <v>56</v>
      </c>
      <c r="AN239" t="s">
        <v>396</v>
      </c>
      <c r="AO239">
        <v>0</v>
      </c>
      <c r="AP239" t="s">
        <v>181</v>
      </c>
      <c r="AR239">
        <v>0</v>
      </c>
      <c r="AS239">
        <v>0</v>
      </c>
      <c r="AT239" t="s">
        <v>85</v>
      </c>
      <c r="AV239">
        <v>0</v>
      </c>
      <c r="AW239">
        <v>0</v>
      </c>
      <c r="AX239" t="s">
        <v>60</v>
      </c>
      <c r="BB239">
        <v>0</v>
      </c>
      <c r="BF239">
        <v>0</v>
      </c>
      <c r="BI239">
        <v>579.707133</v>
      </c>
      <c r="BJ239">
        <v>0</v>
      </c>
      <c r="BK239">
        <v>2.3895390000000001</v>
      </c>
      <c r="BL239">
        <v>2.3889629999999999</v>
      </c>
      <c r="BM239">
        <v>7.6280270000000003</v>
      </c>
    </row>
    <row r="240" spans="1:65">
      <c r="A240">
        <v>262</v>
      </c>
      <c r="F240">
        <v>0</v>
      </c>
      <c r="G240">
        <v>2.3707220000000002</v>
      </c>
      <c r="H240">
        <v>2.369745</v>
      </c>
      <c r="I240">
        <v>3.7931560000000002</v>
      </c>
      <c r="J240">
        <v>0</v>
      </c>
      <c r="K240">
        <v>1.4840720000000001</v>
      </c>
      <c r="L240">
        <v>2.0142829999999998</v>
      </c>
      <c r="V240">
        <v>0</v>
      </c>
      <c r="W240">
        <v>0</v>
      </c>
      <c r="X240">
        <v>0</v>
      </c>
      <c r="Y240">
        <v>0</v>
      </c>
      <c r="AA240">
        <v>450280.52127999999</v>
      </c>
      <c r="AB240">
        <v>1107955.752696</v>
      </c>
      <c r="AD240">
        <v>455.77006</v>
      </c>
      <c r="AE240">
        <v>554.85071700000003</v>
      </c>
      <c r="AF240">
        <v>594</v>
      </c>
      <c r="AG240" t="s">
        <v>13</v>
      </c>
      <c r="AH240">
        <v>12410</v>
      </c>
      <c r="AI240">
        <v>554.85071700000003</v>
      </c>
      <c r="AJ240">
        <v>8.3401999999999994</v>
      </c>
      <c r="AK240">
        <v>455.77006</v>
      </c>
      <c r="AL240">
        <v>650.32215599999995</v>
      </c>
      <c r="AM240" t="s">
        <v>56</v>
      </c>
      <c r="AN240" t="s">
        <v>337</v>
      </c>
      <c r="AO240">
        <v>0</v>
      </c>
      <c r="AP240" t="s">
        <v>181</v>
      </c>
      <c r="AR240">
        <v>0</v>
      </c>
      <c r="AS240">
        <v>0</v>
      </c>
      <c r="AT240" t="s">
        <v>85</v>
      </c>
      <c r="AV240">
        <v>0</v>
      </c>
      <c r="AW240">
        <v>0</v>
      </c>
      <c r="AX240" t="s">
        <v>60</v>
      </c>
      <c r="BB240">
        <v>0</v>
      </c>
      <c r="BF240">
        <v>0</v>
      </c>
      <c r="BI240">
        <v>822.367974</v>
      </c>
      <c r="BJ240">
        <v>0</v>
      </c>
      <c r="BK240">
        <v>2.3707220000000002</v>
      </c>
      <c r="BL240">
        <v>2.369745</v>
      </c>
      <c r="BM240">
        <v>7.6370880000000003</v>
      </c>
    </row>
    <row r="241" spans="1:65">
      <c r="A241">
        <v>263</v>
      </c>
      <c r="F241">
        <v>0</v>
      </c>
      <c r="G241">
        <v>2.7464409999999999</v>
      </c>
      <c r="H241">
        <v>2.5685280000000001</v>
      </c>
      <c r="I241">
        <v>4.3943060000000003</v>
      </c>
      <c r="J241">
        <v>0</v>
      </c>
      <c r="K241">
        <v>1.7192719999999999</v>
      </c>
      <c r="L241">
        <v>2.183249</v>
      </c>
      <c r="V241">
        <v>0</v>
      </c>
      <c r="W241">
        <v>0</v>
      </c>
      <c r="X241">
        <v>0</v>
      </c>
      <c r="Y241">
        <v>0</v>
      </c>
      <c r="AA241">
        <v>450358.25990399998</v>
      </c>
      <c r="AB241">
        <v>1108798.3682959999</v>
      </c>
      <c r="AD241">
        <v>719.29008699999997</v>
      </c>
      <c r="AE241">
        <v>1079.3655900000001</v>
      </c>
      <c r="AF241">
        <v>1084</v>
      </c>
      <c r="AG241" t="s">
        <v>13</v>
      </c>
      <c r="AH241">
        <v>12420</v>
      </c>
      <c r="AI241">
        <v>1079.3655900000001</v>
      </c>
      <c r="AJ241">
        <v>10.0138</v>
      </c>
      <c r="AK241">
        <v>719.29008699999997</v>
      </c>
      <c r="AL241">
        <v>740.13510299999996</v>
      </c>
      <c r="AM241" t="s">
        <v>56</v>
      </c>
      <c r="AN241" t="s">
        <v>409</v>
      </c>
      <c r="AO241">
        <v>0</v>
      </c>
      <c r="AP241" t="s">
        <v>181</v>
      </c>
      <c r="AR241">
        <v>0</v>
      </c>
      <c r="AS241">
        <v>0</v>
      </c>
      <c r="AT241" t="s">
        <v>85</v>
      </c>
      <c r="AV241">
        <v>0</v>
      </c>
      <c r="AW241">
        <v>0</v>
      </c>
      <c r="AX241" t="s">
        <v>60</v>
      </c>
      <c r="BB241">
        <v>0</v>
      </c>
      <c r="BF241">
        <v>0</v>
      </c>
      <c r="BI241">
        <v>1299.236402</v>
      </c>
      <c r="BJ241">
        <v>0</v>
      </c>
      <c r="BK241">
        <v>2.7464409999999999</v>
      </c>
      <c r="BL241">
        <v>2.5685280000000001</v>
      </c>
      <c r="BM241">
        <v>7.7067110000000003</v>
      </c>
    </row>
    <row r="242" spans="1:65">
      <c r="A242">
        <v>264</v>
      </c>
      <c r="F242">
        <v>0</v>
      </c>
      <c r="G242">
        <v>2.6449539999999998</v>
      </c>
      <c r="H242">
        <v>2.5384660000000001</v>
      </c>
      <c r="I242">
        <v>4.2319269999999998</v>
      </c>
      <c r="J242">
        <v>0</v>
      </c>
      <c r="K242">
        <v>1.6557409999999999</v>
      </c>
      <c r="L242">
        <v>2.1576960000000001</v>
      </c>
      <c r="V242">
        <v>0</v>
      </c>
      <c r="W242">
        <v>0</v>
      </c>
      <c r="X242">
        <v>0</v>
      </c>
      <c r="Y242">
        <v>0</v>
      </c>
      <c r="AA242">
        <v>450050.77532000002</v>
      </c>
      <c r="AB242">
        <v>1109878.3765199999</v>
      </c>
      <c r="AD242">
        <v>958.31446000000005</v>
      </c>
      <c r="AE242">
        <v>1286.9478899999999</v>
      </c>
      <c r="AF242">
        <v>1339</v>
      </c>
      <c r="AG242" t="s">
        <v>13</v>
      </c>
      <c r="AH242">
        <v>12430</v>
      </c>
      <c r="AI242">
        <v>1286.9478899999999</v>
      </c>
      <c r="AJ242">
        <v>9.3257999999999992</v>
      </c>
      <c r="AK242">
        <v>958.31446000000005</v>
      </c>
      <c r="AL242">
        <v>1101.903669</v>
      </c>
      <c r="AM242" t="s">
        <v>56</v>
      </c>
      <c r="AN242" t="s">
        <v>128</v>
      </c>
      <c r="AO242">
        <v>0</v>
      </c>
      <c r="AP242" t="s">
        <v>181</v>
      </c>
      <c r="AR242">
        <v>0</v>
      </c>
      <c r="AS242">
        <v>0</v>
      </c>
      <c r="AT242" t="s">
        <v>85</v>
      </c>
      <c r="AV242">
        <v>0</v>
      </c>
      <c r="AW242">
        <v>0</v>
      </c>
      <c r="AX242" t="s">
        <v>60</v>
      </c>
      <c r="BB242">
        <v>0</v>
      </c>
      <c r="BF242">
        <v>0</v>
      </c>
      <c r="BI242">
        <v>1566.28558</v>
      </c>
      <c r="BJ242">
        <v>0</v>
      </c>
      <c r="BK242">
        <v>2.6449539999999998</v>
      </c>
      <c r="BL242">
        <v>2.5384660000000001</v>
      </c>
      <c r="BM242">
        <v>7.7381840000000004</v>
      </c>
    </row>
    <row r="243" spans="1:65">
      <c r="A243">
        <v>265</v>
      </c>
      <c r="B243">
        <v>94</v>
      </c>
      <c r="C243">
        <v>94</v>
      </c>
      <c r="F243">
        <v>0</v>
      </c>
      <c r="G243">
        <v>4.1785870000000003</v>
      </c>
      <c r="H243">
        <v>3.589442</v>
      </c>
      <c r="I243">
        <v>6.68574</v>
      </c>
      <c r="J243">
        <v>0</v>
      </c>
      <c r="K243">
        <v>2.615796</v>
      </c>
      <c r="L243">
        <v>3.0510259999999998</v>
      </c>
      <c r="V243">
        <v>0</v>
      </c>
      <c r="W243">
        <v>0</v>
      </c>
      <c r="X243">
        <v>0</v>
      </c>
      <c r="Y243">
        <v>0</v>
      </c>
      <c r="Z243" t="s">
        <v>410</v>
      </c>
      <c r="AA243">
        <v>453603.91961600003</v>
      </c>
      <c r="AB243">
        <v>1113035.81112</v>
      </c>
      <c r="AD243">
        <v>0</v>
      </c>
      <c r="AE243">
        <v>0</v>
      </c>
      <c r="AF243">
        <v>0</v>
      </c>
      <c r="AG243" t="s">
        <v>13</v>
      </c>
      <c r="AH243">
        <v>12440</v>
      </c>
      <c r="AI243">
        <v>0</v>
      </c>
      <c r="AJ243">
        <v>0</v>
      </c>
      <c r="AK243">
        <v>0</v>
      </c>
      <c r="AL243">
        <v>0</v>
      </c>
      <c r="AM243" t="s">
        <v>56</v>
      </c>
      <c r="AN243" t="s">
        <v>352</v>
      </c>
      <c r="AO243">
        <v>0</v>
      </c>
      <c r="AP243" t="s">
        <v>181</v>
      </c>
      <c r="AR243">
        <v>0</v>
      </c>
      <c r="AS243">
        <v>0</v>
      </c>
      <c r="AT243" t="s">
        <v>85</v>
      </c>
      <c r="AV243">
        <v>0</v>
      </c>
      <c r="AW243">
        <v>0</v>
      </c>
      <c r="AX243" t="s">
        <v>60</v>
      </c>
      <c r="BB243">
        <v>0</v>
      </c>
      <c r="BF243">
        <v>0</v>
      </c>
      <c r="BI243">
        <v>863.78201999999999</v>
      </c>
      <c r="BJ243">
        <v>94</v>
      </c>
      <c r="BK243">
        <v>4.1785870000000003</v>
      </c>
      <c r="BL243">
        <v>3.589442</v>
      </c>
      <c r="BM243">
        <v>7.9744489999999999</v>
      </c>
    </row>
    <row r="244" spans="1:65">
      <c r="A244">
        <v>267</v>
      </c>
      <c r="B244">
        <v>95</v>
      </c>
      <c r="C244">
        <v>95</v>
      </c>
      <c r="F244">
        <v>0</v>
      </c>
      <c r="G244">
        <v>3.177673</v>
      </c>
      <c r="H244">
        <v>2.8298359999999998</v>
      </c>
      <c r="I244">
        <v>5.0842780000000003</v>
      </c>
      <c r="J244">
        <v>0</v>
      </c>
      <c r="K244">
        <v>1.989223</v>
      </c>
      <c r="L244">
        <v>2.4053599999999999</v>
      </c>
      <c r="V244">
        <v>0</v>
      </c>
      <c r="W244">
        <v>0</v>
      </c>
      <c r="X244">
        <v>0</v>
      </c>
      <c r="Y244">
        <v>0</v>
      </c>
      <c r="Z244" t="s">
        <v>415</v>
      </c>
      <c r="AA244">
        <v>472929.59072799998</v>
      </c>
      <c r="AB244">
        <v>1080752.7486320001</v>
      </c>
      <c r="AD244">
        <v>0</v>
      </c>
      <c r="AE244">
        <v>0</v>
      </c>
      <c r="AF244">
        <v>0</v>
      </c>
      <c r="AG244" t="s">
        <v>13</v>
      </c>
      <c r="AH244">
        <v>12460</v>
      </c>
      <c r="AI244">
        <v>0</v>
      </c>
      <c r="AJ244">
        <v>0</v>
      </c>
      <c r="AK244">
        <v>0</v>
      </c>
      <c r="AL244">
        <v>0</v>
      </c>
      <c r="AM244" t="s">
        <v>56</v>
      </c>
      <c r="AN244" t="s">
        <v>226</v>
      </c>
      <c r="AO244">
        <v>0</v>
      </c>
      <c r="AP244" t="s">
        <v>181</v>
      </c>
      <c r="AR244">
        <v>0</v>
      </c>
      <c r="AS244">
        <v>0</v>
      </c>
      <c r="AT244" t="s">
        <v>85</v>
      </c>
      <c r="AV244">
        <v>0</v>
      </c>
      <c r="AW244">
        <v>0</v>
      </c>
      <c r="AX244" t="s">
        <v>60</v>
      </c>
      <c r="BB244">
        <v>0</v>
      </c>
      <c r="BF244">
        <v>0</v>
      </c>
      <c r="BI244">
        <v>1207.2233160000001</v>
      </c>
      <c r="BJ244">
        <v>95</v>
      </c>
      <c r="BK244">
        <v>3.177673</v>
      </c>
      <c r="BL244">
        <v>2.8298359999999998</v>
      </c>
      <c r="BM244">
        <v>6.6895210000000001</v>
      </c>
    </row>
    <row r="245" spans="1:65">
      <c r="A245">
        <v>268</v>
      </c>
      <c r="B245">
        <v>96</v>
      </c>
      <c r="C245">
        <v>96</v>
      </c>
      <c r="F245">
        <v>0</v>
      </c>
      <c r="G245">
        <v>2.4574549999999999</v>
      </c>
      <c r="H245">
        <v>2.4291339999999999</v>
      </c>
      <c r="I245">
        <v>3.9319289999999998</v>
      </c>
      <c r="J245">
        <v>0</v>
      </c>
      <c r="K245">
        <v>1.538367</v>
      </c>
      <c r="L245">
        <v>2.0647630000000001</v>
      </c>
      <c r="V245">
        <v>0</v>
      </c>
      <c r="W245">
        <v>0</v>
      </c>
      <c r="X245">
        <v>0</v>
      </c>
      <c r="Y245">
        <v>0</v>
      </c>
      <c r="Z245" t="s">
        <v>416</v>
      </c>
      <c r="AA245">
        <v>471523.50130399998</v>
      </c>
      <c r="AB245">
        <v>1082489.7943200001</v>
      </c>
      <c r="AD245">
        <v>0</v>
      </c>
      <c r="AE245">
        <v>0</v>
      </c>
      <c r="AF245">
        <v>0</v>
      </c>
      <c r="AG245" t="s">
        <v>13</v>
      </c>
      <c r="AH245">
        <v>12470</v>
      </c>
      <c r="AI245">
        <v>0</v>
      </c>
      <c r="AJ245">
        <v>0</v>
      </c>
      <c r="AK245">
        <v>0</v>
      </c>
      <c r="AL245">
        <v>0</v>
      </c>
      <c r="AM245" t="s">
        <v>56</v>
      </c>
      <c r="AN245" t="s">
        <v>417</v>
      </c>
      <c r="AO245">
        <v>0</v>
      </c>
      <c r="AP245" t="s">
        <v>181</v>
      </c>
      <c r="AR245">
        <v>0</v>
      </c>
      <c r="AS245">
        <v>0</v>
      </c>
      <c r="AT245" t="s">
        <v>85</v>
      </c>
      <c r="AV245">
        <v>0</v>
      </c>
      <c r="AW245">
        <v>0</v>
      </c>
      <c r="AX245" t="s">
        <v>60</v>
      </c>
      <c r="BB245">
        <v>0</v>
      </c>
      <c r="BF245">
        <v>0</v>
      </c>
      <c r="BI245">
        <v>1460.612768</v>
      </c>
      <c r="BJ245">
        <v>96</v>
      </c>
      <c r="BK245">
        <v>2.4574549999999999</v>
      </c>
      <c r="BL245">
        <v>2.4291339999999999</v>
      </c>
      <c r="BM245">
        <v>6.6993600000000004</v>
      </c>
    </row>
    <row r="246" spans="1:65">
      <c r="A246">
        <v>603</v>
      </c>
      <c r="F246">
        <v>0</v>
      </c>
      <c r="G246">
        <v>2.9945879999999998</v>
      </c>
      <c r="H246">
        <v>2.8708469999999999</v>
      </c>
      <c r="I246">
        <v>4.7913410000000001</v>
      </c>
      <c r="J246">
        <v>0</v>
      </c>
      <c r="K246">
        <v>1.8746119999999999</v>
      </c>
      <c r="L246">
        <v>2.4402200000000001</v>
      </c>
      <c r="V246">
        <v>0</v>
      </c>
      <c r="W246">
        <v>0</v>
      </c>
      <c r="X246">
        <v>0</v>
      </c>
      <c r="Y246">
        <v>0</v>
      </c>
      <c r="AA246">
        <v>471366.262368</v>
      </c>
      <c r="AB246">
        <v>1084398.771376</v>
      </c>
      <c r="AD246">
        <v>0</v>
      </c>
      <c r="AE246">
        <v>0</v>
      </c>
      <c r="AF246">
        <v>0</v>
      </c>
      <c r="AG246" t="s">
        <v>13</v>
      </c>
      <c r="AH246">
        <v>12471</v>
      </c>
      <c r="AI246">
        <v>0</v>
      </c>
      <c r="AJ246">
        <v>0</v>
      </c>
      <c r="AK246">
        <v>0</v>
      </c>
      <c r="AL246">
        <v>0</v>
      </c>
      <c r="AM246" t="s">
        <v>56</v>
      </c>
      <c r="AN246" t="s">
        <v>207</v>
      </c>
      <c r="AO246">
        <v>0</v>
      </c>
      <c r="AP246" t="s">
        <v>181</v>
      </c>
      <c r="AR246">
        <v>0</v>
      </c>
      <c r="AS246">
        <v>0</v>
      </c>
      <c r="AT246" t="s">
        <v>85</v>
      </c>
      <c r="AV246">
        <v>0</v>
      </c>
      <c r="AW246">
        <v>0</v>
      </c>
      <c r="AX246" t="s">
        <v>60</v>
      </c>
      <c r="BB246">
        <v>0</v>
      </c>
      <c r="BF246">
        <v>0</v>
      </c>
      <c r="BI246">
        <v>1790.922507</v>
      </c>
      <c r="BJ246">
        <v>0</v>
      </c>
      <c r="BK246">
        <v>2.9945879999999998</v>
      </c>
      <c r="BL246">
        <v>2.8708469999999999</v>
      </c>
      <c r="BM246">
        <v>6.8050899999999999</v>
      </c>
    </row>
    <row r="247" spans="1:65">
      <c r="A247">
        <v>269</v>
      </c>
      <c r="F247">
        <v>0</v>
      </c>
      <c r="G247">
        <v>2.8451409999999999</v>
      </c>
      <c r="H247">
        <v>2.7318720000000001</v>
      </c>
      <c r="I247">
        <v>4.5522260000000001</v>
      </c>
      <c r="J247">
        <v>0</v>
      </c>
      <c r="K247">
        <v>1.781058</v>
      </c>
      <c r="L247">
        <v>2.3220909999999999</v>
      </c>
      <c r="V247">
        <v>0</v>
      </c>
      <c r="W247">
        <v>0</v>
      </c>
      <c r="X247">
        <v>0</v>
      </c>
      <c r="Y247">
        <v>0</v>
      </c>
      <c r="AA247">
        <v>473144.77053600003</v>
      </c>
      <c r="AB247">
        <v>1085539.7108479999</v>
      </c>
      <c r="AD247">
        <v>0</v>
      </c>
      <c r="AE247">
        <v>0</v>
      </c>
      <c r="AF247">
        <v>0</v>
      </c>
      <c r="AG247" t="s">
        <v>13</v>
      </c>
      <c r="AH247">
        <v>12480</v>
      </c>
      <c r="AI247">
        <v>0</v>
      </c>
      <c r="AJ247">
        <v>0</v>
      </c>
      <c r="AK247">
        <v>0</v>
      </c>
      <c r="AL247">
        <v>0</v>
      </c>
      <c r="AM247" t="s">
        <v>56</v>
      </c>
      <c r="AN247" t="s">
        <v>418</v>
      </c>
      <c r="AO247">
        <v>0</v>
      </c>
      <c r="AP247" t="s">
        <v>181</v>
      </c>
      <c r="AR247">
        <v>0</v>
      </c>
      <c r="AS247">
        <v>0</v>
      </c>
      <c r="AT247" t="s">
        <v>85</v>
      </c>
      <c r="AV247">
        <v>0</v>
      </c>
      <c r="AW247">
        <v>0</v>
      </c>
      <c r="AX247" t="s">
        <v>60</v>
      </c>
      <c r="BB247">
        <v>0</v>
      </c>
      <c r="BF247">
        <v>0</v>
      </c>
      <c r="BI247">
        <v>1456.9798350000001</v>
      </c>
      <c r="BJ247">
        <v>0</v>
      </c>
      <c r="BK247">
        <v>2.8451409999999999</v>
      </c>
      <c r="BL247">
        <v>2.7318720000000001</v>
      </c>
      <c r="BM247">
        <v>6.8136029999999996</v>
      </c>
    </row>
    <row r="248" spans="1:65">
      <c r="A248">
        <v>270</v>
      </c>
      <c r="B248">
        <v>97</v>
      </c>
      <c r="C248">
        <v>97</v>
      </c>
      <c r="F248">
        <v>0</v>
      </c>
      <c r="G248">
        <v>3.0615869999999998</v>
      </c>
      <c r="H248">
        <v>2.7381099999999998</v>
      </c>
      <c r="I248">
        <v>4.8985399999999997</v>
      </c>
      <c r="J248">
        <v>0</v>
      </c>
      <c r="K248">
        <v>1.916553</v>
      </c>
      <c r="L248">
        <v>2.3273929999999998</v>
      </c>
      <c r="V248">
        <v>0</v>
      </c>
      <c r="W248">
        <v>0</v>
      </c>
      <c r="X248">
        <v>0</v>
      </c>
      <c r="Y248">
        <v>0</v>
      </c>
      <c r="Z248" t="s">
        <v>419</v>
      </c>
      <c r="AA248">
        <v>473490.98732800002</v>
      </c>
      <c r="AB248">
        <v>1083721.791184</v>
      </c>
      <c r="AD248">
        <v>0</v>
      </c>
      <c r="AE248">
        <v>0</v>
      </c>
      <c r="AF248">
        <v>0</v>
      </c>
      <c r="AG248" t="s">
        <v>13</v>
      </c>
      <c r="AH248">
        <v>12490</v>
      </c>
      <c r="AI248">
        <v>0</v>
      </c>
      <c r="AJ248">
        <v>0</v>
      </c>
      <c r="AK248">
        <v>0</v>
      </c>
      <c r="AL248">
        <v>0</v>
      </c>
      <c r="AM248" t="s">
        <v>56</v>
      </c>
      <c r="AN248" t="s">
        <v>103</v>
      </c>
      <c r="AO248">
        <v>0</v>
      </c>
      <c r="AP248" t="s">
        <v>181</v>
      </c>
      <c r="AR248">
        <v>0</v>
      </c>
      <c r="AS248">
        <v>0</v>
      </c>
      <c r="AT248" t="s">
        <v>85</v>
      </c>
      <c r="AV248">
        <v>0</v>
      </c>
      <c r="AW248">
        <v>0</v>
      </c>
      <c r="AX248" t="s">
        <v>60</v>
      </c>
      <c r="BB248">
        <v>0</v>
      </c>
      <c r="BF248">
        <v>0</v>
      </c>
      <c r="BI248">
        <v>922.32459400000005</v>
      </c>
      <c r="BJ248">
        <v>97</v>
      </c>
      <c r="BK248">
        <v>3.0615869999999998</v>
      </c>
      <c r="BL248">
        <v>2.7381099999999998</v>
      </c>
      <c r="BM248">
        <v>6.7604680000000004</v>
      </c>
    </row>
    <row r="249" spans="1:65">
      <c r="A249">
        <v>271</v>
      </c>
      <c r="F249">
        <v>0</v>
      </c>
      <c r="G249">
        <v>3.0391659999999998</v>
      </c>
      <c r="H249">
        <v>2.7277559999999998</v>
      </c>
      <c r="I249">
        <v>4.8626659999999999</v>
      </c>
      <c r="J249">
        <v>0</v>
      </c>
      <c r="K249">
        <v>1.9025179999999999</v>
      </c>
      <c r="L249">
        <v>2.3185920000000002</v>
      </c>
      <c r="V249">
        <v>0</v>
      </c>
      <c r="W249">
        <v>0</v>
      </c>
      <c r="X249">
        <v>0</v>
      </c>
      <c r="Y249">
        <v>0</v>
      </c>
      <c r="AA249">
        <v>473731.02592799999</v>
      </c>
      <c r="AB249">
        <v>1083305.84684</v>
      </c>
      <c r="AD249">
        <v>0</v>
      </c>
      <c r="AE249">
        <v>0</v>
      </c>
      <c r="AF249">
        <v>0</v>
      </c>
      <c r="AG249" t="s">
        <v>13</v>
      </c>
      <c r="AH249">
        <v>12500</v>
      </c>
      <c r="AI249">
        <v>0</v>
      </c>
      <c r="AJ249">
        <v>0</v>
      </c>
      <c r="AK249">
        <v>0</v>
      </c>
      <c r="AL249">
        <v>0</v>
      </c>
      <c r="AM249" t="s">
        <v>56</v>
      </c>
      <c r="AN249" t="s">
        <v>340</v>
      </c>
      <c r="AO249">
        <v>0</v>
      </c>
      <c r="AP249" t="s">
        <v>181</v>
      </c>
      <c r="AR249">
        <v>0</v>
      </c>
      <c r="AS249">
        <v>0</v>
      </c>
      <c r="AT249" t="s">
        <v>85</v>
      </c>
      <c r="AV249">
        <v>0</v>
      </c>
      <c r="AW249">
        <v>0</v>
      </c>
      <c r="AX249" t="s">
        <v>60</v>
      </c>
      <c r="BB249">
        <v>0</v>
      </c>
      <c r="BF249">
        <v>0</v>
      </c>
      <c r="BI249">
        <v>1250.0904419999999</v>
      </c>
      <c r="BJ249">
        <v>0</v>
      </c>
      <c r="BK249">
        <v>3.0391659999999998</v>
      </c>
      <c r="BL249">
        <v>2.7277559999999998</v>
      </c>
      <c r="BM249">
        <v>6.7499000000000002</v>
      </c>
    </row>
    <row r="250" spans="1:65">
      <c r="A250">
        <v>273</v>
      </c>
      <c r="B250">
        <v>98</v>
      </c>
      <c r="C250">
        <v>98</v>
      </c>
      <c r="F250">
        <v>0</v>
      </c>
      <c r="G250">
        <v>3.2751990000000002</v>
      </c>
      <c r="H250">
        <v>2.9882770000000001</v>
      </c>
      <c r="I250">
        <v>5.2403190000000004</v>
      </c>
      <c r="J250">
        <v>0</v>
      </c>
      <c r="K250">
        <v>2.0502739999999999</v>
      </c>
      <c r="L250">
        <v>2.5400360000000002</v>
      </c>
      <c r="V250">
        <v>0</v>
      </c>
      <c r="W250">
        <v>0</v>
      </c>
      <c r="X250">
        <v>0</v>
      </c>
      <c r="Y250">
        <v>0</v>
      </c>
      <c r="Z250" t="s">
        <v>420</v>
      </c>
      <c r="AA250">
        <v>474953.09324800002</v>
      </c>
      <c r="AB250">
        <v>1082760.4786159999</v>
      </c>
      <c r="AD250">
        <v>0</v>
      </c>
      <c r="AE250">
        <v>0</v>
      </c>
      <c r="AF250">
        <v>0</v>
      </c>
      <c r="AG250" t="s">
        <v>13</v>
      </c>
      <c r="AH250">
        <v>12510</v>
      </c>
      <c r="AI250">
        <v>0</v>
      </c>
      <c r="AJ250">
        <v>0</v>
      </c>
      <c r="AK250">
        <v>0</v>
      </c>
      <c r="AL250">
        <v>0</v>
      </c>
      <c r="AM250" t="s">
        <v>56</v>
      </c>
      <c r="AN250" t="s">
        <v>191</v>
      </c>
      <c r="AO250">
        <v>0</v>
      </c>
      <c r="AP250" t="s">
        <v>181</v>
      </c>
      <c r="AR250">
        <v>0</v>
      </c>
      <c r="AS250">
        <v>0</v>
      </c>
      <c r="AT250" t="s">
        <v>85</v>
      </c>
      <c r="AV250">
        <v>0</v>
      </c>
      <c r="AW250">
        <v>0</v>
      </c>
      <c r="AX250" t="s">
        <v>60</v>
      </c>
      <c r="BB250">
        <v>0</v>
      </c>
      <c r="BF250">
        <v>0</v>
      </c>
      <c r="BI250">
        <v>833.01127499999996</v>
      </c>
      <c r="BJ250">
        <v>98</v>
      </c>
      <c r="BK250">
        <v>3.2751990000000002</v>
      </c>
      <c r="BL250">
        <v>2.9882770000000001</v>
      </c>
      <c r="BM250">
        <v>6.8038340000000002</v>
      </c>
    </row>
    <row r="251" spans="1:65">
      <c r="A251">
        <v>274</v>
      </c>
      <c r="F251">
        <v>0</v>
      </c>
      <c r="G251">
        <v>3.0306440000000001</v>
      </c>
      <c r="H251">
        <v>2.8802150000000002</v>
      </c>
      <c r="I251">
        <v>4.8490310000000001</v>
      </c>
      <c r="J251">
        <v>0</v>
      </c>
      <c r="K251">
        <v>1.8971830000000001</v>
      </c>
      <c r="L251">
        <v>2.4481830000000002</v>
      </c>
      <c r="V251">
        <v>0</v>
      </c>
      <c r="W251">
        <v>0</v>
      </c>
      <c r="X251">
        <v>0</v>
      </c>
      <c r="Y251">
        <v>0</v>
      </c>
      <c r="AA251">
        <v>475662.95675200003</v>
      </c>
      <c r="AB251">
        <v>1084423.2070480001</v>
      </c>
      <c r="AD251">
        <v>0</v>
      </c>
      <c r="AE251">
        <v>0</v>
      </c>
      <c r="AF251">
        <v>0</v>
      </c>
      <c r="AG251" t="s">
        <v>13</v>
      </c>
      <c r="AH251">
        <v>12520</v>
      </c>
      <c r="AI251">
        <v>0</v>
      </c>
      <c r="AJ251">
        <v>0</v>
      </c>
      <c r="AK251">
        <v>0</v>
      </c>
      <c r="AL251">
        <v>0</v>
      </c>
      <c r="AM251" t="s">
        <v>56</v>
      </c>
      <c r="AN251" t="s">
        <v>74</v>
      </c>
      <c r="AO251">
        <v>0</v>
      </c>
      <c r="AP251" t="s">
        <v>181</v>
      </c>
      <c r="AR251">
        <v>0</v>
      </c>
      <c r="AS251">
        <v>0</v>
      </c>
      <c r="AT251" t="s">
        <v>85</v>
      </c>
      <c r="AV251">
        <v>0</v>
      </c>
      <c r="AW251">
        <v>0</v>
      </c>
      <c r="AX251" t="s">
        <v>60</v>
      </c>
      <c r="BB251">
        <v>0</v>
      </c>
      <c r="BF251">
        <v>0</v>
      </c>
      <c r="BI251">
        <v>1155.7918729999999</v>
      </c>
      <c r="BJ251">
        <v>0</v>
      </c>
      <c r="BK251">
        <v>3.0306440000000001</v>
      </c>
      <c r="BL251">
        <v>2.8802150000000002</v>
      </c>
      <c r="BM251">
        <v>6.8977830000000004</v>
      </c>
    </row>
    <row r="252" spans="1:65">
      <c r="A252">
        <v>275</v>
      </c>
      <c r="B252">
        <v>99</v>
      </c>
      <c r="C252">
        <v>99</v>
      </c>
      <c r="F252">
        <v>0</v>
      </c>
      <c r="G252">
        <v>2.9774759999999998</v>
      </c>
      <c r="H252">
        <v>2.8935110000000002</v>
      </c>
      <c r="I252">
        <v>4.7639620000000003</v>
      </c>
      <c r="J252">
        <v>0</v>
      </c>
      <c r="K252">
        <v>1.8638999999999999</v>
      </c>
      <c r="L252">
        <v>2.4594839999999998</v>
      </c>
      <c r="V252">
        <v>0</v>
      </c>
      <c r="W252">
        <v>0</v>
      </c>
      <c r="X252">
        <v>0</v>
      </c>
      <c r="Y252">
        <v>0</v>
      </c>
      <c r="Z252" t="s">
        <v>421</v>
      </c>
      <c r="AA252">
        <v>475844.410944</v>
      </c>
      <c r="AB252">
        <v>1085088.20704</v>
      </c>
      <c r="AD252">
        <v>0</v>
      </c>
      <c r="AE252">
        <v>0</v>
      </c>
      <c r="AF252">
        <v>0</v>
      </c>
      <c r="AG252" t="s">
        <v>13</v>
      </c>
      <c r="AH252">
        <v>12530</v>
      </c>
      <c r="AI252">
        <v>0</v>
      </c>
      <c r="AJ252">
        <v>0</v>
      </c>
      <c r="AK252">
        <v>0</v>
      </c>
      <c r="AL252">
        <v>0</v>
      </c>
      <c r="AM252" t="s">
        <v>56</v>
      </c>
      <c r="AN252" t="s">
        <v>414</v>
      </c>
      <c r="AO252">
        <v>0</v>
      </c>
      <c r="AP252" t="s">
        <v>181</v>
      </c>
      <c r="AR252">
        <v>0</v>
      </c>
      <c r="AS252">
        <v>0</v>
      </c>
      <c r="AT252" t="s">
        <v>85</v>
      </c>
      <c r="AV252">
        <v>0</v>
      </c>
      <c r="AW252">
        <v>0</v>
      </c>
      <c r="AX252" t="s">
        <v>60</v>
      </c>
      <c r="BB252">
        <v>0</v>
      </c>
      <c r="BF252">
        <v>0</v>
      </c>
      <c r="BI252">
        <v>947.51412200000004</v>
      </c>
      <c r="BJ252">
        <v>99</v>
      </c>
      <c r="BK252">
        <v>2.9774759999999998</v>
      </c>
      <c r="BL252">
        <v>2.8935110000000002</v>
      </c>
      <c r="BM252">
        <v>6.9247310000000004</v>
      </c>
    </row>
    <row r="253" spans="1:65">
      <c r="A253">
        <v>276</v>
      </c>
      <c r="B253">
        <v>100</v>
      </c>
      <c r="C253">
        <v>100</v>
      </c>
      <c r="F253">
        <v>0</v>
      </c>
      <c r="G253">
        <v>2.6644739999999998</v>
      </c>
      <c r="H253">
        <v>2.7407889999999999</v>
      </c>
      <c r="I253">
        <v>4.2631589999999999</v>
      </c>
      <c r="J253">
        <v>0</v>
      </c>
      <c r="K253">
        <v>1.667961</v>
      </c>
      <c r="L253">
        <v>2.3296700000000001</v>
      </c>
      <c r="V253">
        <v>0</v>
      </c>
      <c r="W253">
        <v>0</v>
      </c>
      <c r="X253">
        <v>0</v>
      </c>
      <c r="Y253">
        <v>0</v>
      </c>
      <c r="Z253" t="s">
        <v>422</v>
      </c>
      <c r="AA253">
        <v>475346.93039200001</v>
      </c>
      <c r="AB253">
        <v>1086690.8462</v>
      </c>
      <c r="AD253">
        <v>0</v>
      </c>
      <c r="AE253">
        <v>0</v>
      </c>
      <c r="AF253">
        <v>0</v>
      </c>
      <c r="AG253" t="s">
        <v>13</v>
      </c>
      <c r="AH253">
        <v>12540</v>
      </c>
      <c r="AI253">
        <v>0</v>
      </c>
      <c r="AJ253">
        <v>0</v>
      </c>
      <c r="AK253">
        <v>0</v>
      </c>
      <c r="AL253">
        <v>0</v>
      </c>
      <c r="AM253" t="s">
        <v>56</v>
      </c>
      <c r="AN253" t="s">
        <v>423</v>
      </c>
      <c r="AO253">
        <v>0</v>
      </c>
      <c r="AP253" t="s">
        <v>181</v>
      </c>
      <c r="AR253">
        <v>0</v>
      </c>
      <c r="AS253">
        <v>0</v>
      </c>
      <c r="AT253" t="s">
        <v>85</v>
      </c>
      <c r="AV253">
        <v>0</v>
      </c>
      <c r="AW253">
        <v>0</v>
      </c>
      <c r="AX253" t="s">
        <v>60</v>
      </c>
      <c r="BB253">
        <v>0</v>
      </c>
      <c r="BF253">
        <v>0</v>
      </c>
      <c r="BI253">
        <v>967.93003899999997</v>
      </c>
      <c r="BJ253">
        <v>100</v>
      </c>
      <c r="BK253">
        <v>2.6644739999999998</v>
      </c>
      <c r="BL253">
        <v>2.7407889999999999</v>
      </c>
      <c r="BM253">
        <v>7.0290699999999999</v>
      </c>
    </row>
    <row r="254" spans="1:65">
      <c r="A254">
        <v>277</v>
      </c>
      <c r="B254">
        <v>101</v>
      </c>
      <c r="C254">
        <v>101</v>
      </c>
      <c r="F254">
        <v>0</v>
      </c>
      <c r="G254">
        <v>3.9265940000000001</v>
      </c>
      <c r="H254">
        <v>3.3035060000000001</v>
      </c>
      <c r="I254">
        <v>6.2825499999999996</v>
      </c>
      <c r="J254">
        <v>0</v>
      </c>
      <c r="K254">
        <v>2.4580479999999998</v>
      </c>
      <c r="L254">
        <v>2.8079800000000001</v>
      </c>
      <c r="V254">
        <v>0</v>
      </c>
      <c r="W254">
        <v>0</v>
      </c>
      <c r="X254">
        <v>0</v>
      </c>
      <c r="Y254">
        <v>0</v>
      </c>
      <c r="Z254" t="s">
        <v>424</v>
      </c>
      <c r="AA254">
        <v>477459.86900000001</v>
      </c>
      <c r="AB254">
        <v>1090101.5266480001</v>
      </c>
      <c r="AD254">
        <v>0</v>
      </c>
      <c r="AE254">
        <v>0</v>
      </c>
      <c r="AF254">
        <v>0</v>
      </c>
      <c r="AG254" t="s">
        <v>13</v>
      </c>
      <c r="AH254">
        <v>12550</v>
      </c>
      <c r="AI254">
        <v>0</v>
      </c>
      <c r="AJ254">
        <v>0</v>
      </c>
      <c r="AK254">
        <v>0</v>
      </c>
      <c r="AL254">
        <v>0</v>
      </c>
      <c r="AM254" t="s">
        <v>56</v>
      </c>
      <c r="AN254" t="s">
        <v>425</v>
      </c>
      <c r="AO254">
        <v>0</v>
      </c>
      <c r="AP254" t="s">
        <v>181</v>
      </c>
      <c r="AR254">
        <v>0</v>
      </c>
      <c r="AS254">
        <v>0</v>
      </c>
      <c r="AT254" t="s">
        <v>85</v>
      </c>
      <c r="AV254">
        <v>0</v>
      </c>
      <c r="AW254">
        <v>0</v>
      </c>
      <c r="AX254" t="s">
        <v>60</v>
      </c>
      <c r="BB254">
        <v>0</v>
      </c>
      <c r="BF254">
        <v>0</v>
      </c>
      <c r="BI254">
        <v>599.34578899999997</v>
      </c>
      <c r="BJ254">
        <v>101</v>
      </c>
      <c r="BK254">
        <v>3.9265940000000001</v>
      </c>
      <c r="BL254">
        <v>3.3035060000000001</v>
      </c>
      <c r="BM254">
        <v>7.182868</v>
      </c>
    </row>
    <row r="255" spans="1:65">
      <c r="A255">
        <v>278</v>
      </c>
      <c r="F255">
        <v>0</v>
      </c>
      <c r="G255">
        <v>3.8887200000000002</v>
      </c>
      <c r="H255">
        <v>3.3277389999999998</v>
      </c>
      <c r="I255">
        <v>6.2219519999999999</v>
      </c>
      <c r="J255">
        <v>0</v>
      </c>
      <c r="K255">
        <v>2.4343379999999999</v>
      </c>
      <c r="L255">
        <v>2.8285779999999998</v>
      </c>
      <c r="V255">
        <v>0</v>
      </c>
      <c r="W255">
        <v>0</v>
      </c>
      <c r="X255">
        <v>0</v>
      </c>
      <c r="Y255">
        <v>0</v>
      </c>
      <c r="AA255">
        <v>478682.99149599997</v>
      </c>
      <c r="AB255">
        <v>1091252.6780719999</v>
      </c>
      <c r="AD255">
        <v>0</v>
      </c>
      <c r="AE255">
        <v>0</v>
      </c>
      <c r="AF255">
        <v>0</v>
      </c>
      <c r="AG255" t="s">
        <v>13</v>
      </c>
      <c r="AH255">
        <v>12560</v>
      </c>
      <c r="AI255">
        <v>0</v>
      </c>
      <c r="AJ255">
        <v>0</v>
      </c>
      <c r="AK255">
        <v>0</v>
      </c>
      <c r="AL255">
        <v>0</v>
      </c>
      <c r="AM255" t="s">
        <v>56</v>
      </c>
      <c r="AN255" t="s">
        <v>244</v>
      </c>
      <c r="AO255">
        <v>0</v>
      </c>
      <c r="AP255" t="s">
        <v>181</v>
      </c>
      <c r="AR255">
        <v>0</v>
      </c>
      <c r="AS255">
        <v>0</v>
      </c>
      <c r="AT255" t="s">
        <v>85</v>
      </c>
      <c r="AV255">
        <v>0</v>
      </c>
      <c r="AW255">
        <v>0</v>
      </c>
      <c r="AX255" t="s">
        <v>60</v>
      </c>
      <c r="BB255">
        <v>0</v>
      </c>
      <c r="BF255">
        <v>0</v>
      </c>
      <c r="BI255">
        <v>2505.0000909999999</v>
      </c>
      <c r="BJ255">
        <v>0</v>
      </c>
      <c r="BK255">
        <v>3.8887200000000002</v>
      </c>
      <c r="BL255">
        <v>3.3277389999999998</v>
      </c>
      <c r="BM255">
        <v>7.1694789999999999</v>
      </c>
    </row>
    <row r="256" spans="1:65">
      <c r="A256">
        <v>280</v>
      </c>
      <c r="B256">
        <v>102</v>
      </c>
      <c r="C256">
        <v>102</v>
      </c>
      <c r="F256">
        <v>0</v>
      </c>
      <c r="G256">
        <v>4.0995980000000003</v>
      </c>
      <c r="H256">
        <v>3.3990749999999998</v>
      </c>
      <c r="I256">
        <v>6.5593579999999996</v>
      </c>
      <c r="J256">
        <v>0</v>
      </c>
      <c r="K256">
        <v>2.5663480000000001</v>
      </c>
      <c r="L256">
        <v>2.8892139999999999</v>
      </c>
      <c r="V256">
        <v>0</v>
      </c>
      <c r="W256">
        <v>0</v>
      </c>
      <c r="X256">
        <v>0</v>
      </c>
      <c r="Y256">
        <v>0</v>
      </c>
      <c r="Z256" t="s">
        <v>426</v>
      </c>
      <c r="AA256">
        <v>478907.726272</v>
      </c>
      <c r="AB256">
        <v>1089873.6916159999</v>
      </c>
      <c r="AD256">
        <v>0</v>
      </c>
      <c r="AE256">
        <v>0</v>
      </c>
      <c r="AF256">
        <v>0</v>
      </c>
      <c r="AG256" t="s">
        <v>13</v>
      </c>
      <c r="AH256">
        <v>12570</v>
      </c>
      <c r="AI256">
        <v>0</v>
      </c>
      <c r="AJ256">
        <v>0</v>
      </c>
      <c r="AK256">
        <v>0</v>
      </c>
      <c r="AL256">
        <v>0</v>
      </c>
      <c r="AM256" t="s">
        <v>56</v>
      </c>
      <c r="AN256" t="s">
        <v>425</v>
      </c>
      <c r="AO256">
        <v>0</v>
      </c>
      <c r="AP256" t="s">
        <v>181</v>
      </c>
      <c r="AR256">
        <v>0</v>
      </c>
      <c r="AS256">
        <v>0</v>
      </c>
      <c r="AT256" t="s">
        <v>85</v>
      </c>
      <c r="AV256">
        <v>0</v>
      </c>
      <c r="AW256">
        <v>0</v>
      </c>
      <c r="AX256" t="s">
        <v>60</v>
      </c>
      <c r="BB256">
        <v>0</v>
      </c>
      <c r="BF256">
        <v>0</v>
      </c>
      <c r="BI256">
        <v>2504.9923760000001</v>
      </c>
      <c r="BJ256">
        <v>102</v>
      </c>
      <c r="BK256">
        <v>4.0995980000000003</v>
      </c>
      <c r="BL256">
        <v>3.3990749999999998</v>
      </c>
      <c r="BM256">
        <v>7.226064</v>
      </c>
    </row>
    <row r="257" spans="1:65">
      <c r="A257">
        <v>282</v>
      </c>
      <c r="F257">
        <v>0</v>
      </c>
      <c r="G257">
        <v>3.8263790000000002</v>
      </c>
      <c r="H257">
        <v>3.313358</v>
      </c>
      <c r="I257">
        <v>6.1222060000000003</v>
      </c>
      <c r="J257">
        <v>0</v>
      </c>
      <c r="K257">
        <v>2.3953129999999998</v>
      </c>
      <c r="L257">
        <v>2.816354</v>
      </c>
      <c r="V257">
        <v>0</v>
      </c>
      <c r="W257">
        <v>0</v>
      </c>
      <c r="X257">
        <v>0</v>
      </c>
      <c r="Y257">
        <v>0</v>
      </c>
      <c r="AA257">
        <v>480355.182072</v>
      </c>
      <c r="AB257">
        <v>1089372.6332400001</v>
      </c>
      <c r="AD257">
        <v>0</v>
      </c>
      <c r="AE257">
        <v>0</v>
      </c>
      <c r="AF257">
        <v>0</v>
      </c>
      <c r="AG257" t="s">
        <v>13</v>
      </c>
      <c r="AH257">
        <v>12580</v>
      </c>
      <c r="AI257">
        <v>0</v>
      </c>
      <c r="AJ257">
        <v>0</v>
      </c>
      <c r="AK257">
        <v>0</v>
      </c>
      <c r="AL257">
        <v>0</v>
      </c>
      <c r="AM257" t="s">
        <v>56</v>
      </c>
      <c r="AN257" t="s">
        <v>427</v>
      </c>
      <c r="AO257">
        <v>0</v>
      </c>
      <c r="AP257" t="s">
        <v>181</v>
      </c>
      <c r="AR257">
        <v>0</v>
      </c>
      <c r="AS257">
        <v>0</v>
      </c>
      <c r="AT257" t="s">
        <v>85</v>
      </c>
      <c r="AV257">
        <v>0</v>
      </c>
      <c r="AW257">
        <v>0</v>
      </c>
      <c r="AX257" t="s">
        <v>60</v>
      </c>
      <c r="BB257">
        <v>0</v>
      </c>
      <c r="BF257">
        <v>0</v>
      </c>
      <c r="BI257">
        <v>2504.9998850000002</v>
      </c>
      <c r="BJ257">
        <v>0</v>
      </c>
      <c r="BK257">
        <v>3.8263790000000002</v>
      </c>
      <c r="BL257">
        <v>3.313358</v>
      </c>
      <c r="BM257">
        <v>7.1617600000000001</v>
      </c>
    </row>
    <row r="258" spans="1:65">
      <c r="A258">
        <v>283</v>
      </c>
      <c r="B258">
        <v>103</v>
      </c>
      <c r="C258">
        <v>103</v>
      </c>
      <c r="F258">
        <v>0</v>
      </c>
      <c r="G258">
        <v>3.7546170000000001</v>
      </c>
      <c r="H258">
        <v>3.30389</v>
      </c>
      <c r="I258">
        <v>6.0073879999999997</v>
      </c>
      <c r="J258">
        <v>0</v>
      </c>
      <c r="K258">
        <v>2.35039</v>
      </c>
      <c r="L258">
        <v>2.8083070000000001</v>
      </c>
      <c r="V258">
        <v>0</v>
      </c>
      <c r="W258">
        <v>0</v>
      </c>
      <c r="X258">
        <v>0</v>
      </c>
      <c r="Y258">
        <v>0</v>
      </c>
      <c r="Z258" t="s">
        <v>428</v>
      </c>
      <c r="AA258">
        <v>480578.19452000002</v>
      </c>
      <c r="AB258">
        <v>1088664.076816</v>
      </c>
      <c r="AD258">
        <v>0</v>
      </c>
      <c r="AE258">
        <v>0</v>
      </c>
      <c r="AF258">
        <v>0</v>
      </c>
      <c r="AG258" t="s">
        <v>13</v>
      </c>
      <c r="AH258">
        <v>12590</v>
      </c>
      <c r="AI258">
        <v>0</v>
      </c>
      <c r="AJ258">
        <v>0</v>
      </c>
      <c r="AK258">
        <v>0</v>
      </c>
      <c r="AL258">
        <v>0</v>
      </c>
      <c r="AM258" t="s">
        <v>56</v>
      </c>
      <c r="AN258" t="s">
        <v>115</v>
      </c>
      <c r="AO258">
        <v>0</v>
      </c>
      <c r="AP258" t="s">
        <v>181</v>
      </c>
      <c r="AR258">
        <v>0</v>
      </c>
      <c r="AS258">
        <v>0</v>
      </c>
      <c r="AT258" t="s">
        <v>85</v>
      </c>
      <c r="AV258">
        <v>0</v>
      </c>
      <c r="AW258">
        <v>0</v>
      </c>
      <c r="AX258" t="s">
        <v>60</v>
      </c>
      <c r="BB258">
        <v>0</v>
      </c>
      <c r="BF258">
        <v>0</v>
      </c>
      <c r="BI258">
        <v>2501.0371060000002</v>
      </c>
      <c r="BJ258">
        <v>103</v>
      </c>
      <c r="BK258">
        <v>3.7546170000000001</v>
      </c>
      <c r="BL258">
        <v>3.30389</v>
      </c>
      <c r="BM258">
        <v>7.1386279999999998</v>
      </c>
    </row>
    <row r="259" spans="1:65">
      <c r="A259">
        <v>284</v>
      </c>
      <c r="F259">
        <v>0</v>
      </c>
      <c r="G259">
        <v>3.9716230000000001</v>
      </c>
      <c r="H259">
        <v>3.3774090000000001</v>
      </c>
      <c r="I259">
        <v>6.3545970000000001</v>
      </c>
      <c r="J259">
        <v>0</v>
      </c>
      <c r="K259">
        <v>2.4862359999999999</v>
      </c>
      <c r="L259">
        <v>2.8707980000000002</v>
      </c>
      <c r="V259">
        <v>0</v>
      </c>
      <c r="W259">
        <v>0</v>
      </c>
      <c r="X259">
        <v>0</v>
      </c>
      <c r="Y259">
        <v>0</v>
      </c>
      <c r="AA259">
        <v>480474.69805599999</v>
      </c>
      <c r="AB259">
        <v>1087764.238992</v>
      </c>
      <c r="AD259">
        <v>0</v>
      </c>
      <c r="AE259">
        <v>0</v>
      </c>
      <c r="AF259">
        <v>0</v>
      </c>
      <c r="AG259" t="s">
        <v>13</v>
      </c>
      <c r="AH259">
        <v>12600</v>
      </c>
      <c r="AI259">
        <v>0</v>
      </c>
      <c r="AJ259">
        <v>0</v>
      </c>
      <c r="AK259">
        <v>0</v>
      </c>
      <c r="AL259">
        <v>0</v>
      </c>
      <c r="AM259" t="s">
        <v>56</v>
      </c>
      <c r="AN259" t="s">
        <v>126</v>
      </c>
      <c r="AO259">
        <v>0</v>
      </c>
      <c r="AP259" t="s">
        <v>181</v>
      </c>
      <c r="AR259">
        <v>0</v>
      </c>
      <c r="AS259">
        <v>0</v>
      </c>
      <c r="AT259" t="s">
        <v>85</v>
      </c>
      <c r="AV259">
        <v>0</v>
      </c>
      <c r="AW259">
        <v>0</v>
      </c>
      <c r="AX259" t="s">
        <v>60</v>
      </c>
      <c r="BB259">
        <v>0</v>
      </c>
      <c r="BF259">
        <v>0</v>
      </c>
      <c r="BI259">
        <v>2500.8319860000001</v>
      </c>
      <c r="BJ259">
        <v>0</v>
      </c>
      <c r="BK259">
        <v>3.9716230000000001</v>
      </c>
      <c r="BL259">
        <v>3.3774090000000001</v>
      </c>
      <c r="BM259">
        <v>7.1897549999999999</v>
      </c>
    </row>
    <row r="260" spans="1:65">
      <c r="A260">
        <v>285</v>
      </c>
      <c r="B260">
        <v>104</v>
      </c>
      <c r="C260">
        <v>104</v>
      </c>
      <c r="F260">
        <v>0</v>
      </c>
      <c r="G260">
        <v>3.6465510000000001</v>
      </c>
      <c r="H260">
        <v>3.2755779999999999</v>
      </c>
      <c r="I260">
        <v>5.8344810000000003</v>
      </c>
      <c r="J260">
        <v>0</v>
      </c>
      <c r="K260">
        <v>2.2827410000000001</v>
      </c>
      <c r="L260">
        <v>2.7842410000000002</v>
      </c>
      <c r="V260">
        <v>0</v>
      </c>
      <c r="W260">
        <v>0</v>
      </c>
      <c r="X260">
        <v>0</v>
      </c>
      <c r="Y260">
        <v>0</v>
      </c>
      <c r="Z260" t="s">
        <v>429</v>
      </c>
      <c r="AA260">
        <v>479867.08231999999</v>
      </c>
      <c r="AB260">
        <v>1086643.5856639999</v>
      </c>
      <c r="AD260">
        <v>0</v>
      </c>
      <c r="AE260">
        <v>0</v>
      </c>
      <c r="AF260">
        <v>0</v>
      </c>
      <c r="AG260" t="s">
        <v>13</v>
      </c>
      <c r="AH260">
        <v>12610</v>
      </c>
      <c r="AI260">
        <v>0</v>
      </c>
      <c r="AJ260">
        <v>0</v>
      </c>
      <c r="AK260">
        <v>0</v>
      </c>
      <c r="AL260">
        <v>0</v>
      </c>
      <c r="AM260" t="s">
        <v>56</v>
      </c>
      <c r="AN260" t="s">
        <v>357</v>
      </c>
      <c r="AO260">
        <v>0</v>
      </c>
      <c r="AP260" t="s">
        <v>181</v>
      </c>
      <c r="AR260">
        <v>0</v>
      </c>
      <c r="AS260">
        <v>0</v>
      </c>
      <c r="AT260" t="s">
        <v>85</v>
      </c>
      <c r="AV260">
        <v>0</v>
      </c>
      <c r="AW260">
        <v>0</v>
      </c>
      <c r="AX260" t="s">
        <v>60</v>
      </c>
      <c r="BB260">
        <v>0</v>
      </c>
      <c r="BF260">
        <v>0</v>
      </c>
      <c r="BI260">
        <v>2635.6856779999998</v>
      </c>
      <c r="BJ260">
        <v>104</v>
      </c>
      <c r="BK260">
        <v>3.6465510000000001</v>
      </c>
      <c r="BL260">
        <v>3.2755779999999999</v>
      </c>
      <c r="BM260">
        <v>7.1085279999999997</v>
      </c>
    </row>
    <row r="261" spans="1:65">
      <c r="A261">
        <v>286</v>
      </c>
      <c r="F261">
        <v>0</v>
      </c>
      <c r="G261">
        <v>3.6419220000000001</v>
      </c>
      <c r="H261">
        <v>3.2704209999999998</v>
      </c>
      <c r="I261">
        <v>5.8270749999999998</v>
      </c>
      <c r="J261">
        <v>0</v>
      </c>
      <c r="K261">
        <v>2.2798430000000001</v>
      </c>
      <c r="L261">
        <v>2.7798579999999999</v>
      </c>
      <c r="V261">
        <v>0</v>
      </c>
      <c r="W261">
        <v>0</v>
      </c>
      <c r="X261">
        <v>0</v>
      </c>
      <c r="Y261">
        <v>0</v>
      </c>
      <c r="AA261">
        <v>479593.68185599998</v>
      </c>
      <c r="AB261">
        <v>1085653.5734240001</v>
      </c>
      <c r="AD261">
        <v>0</v>
      </c>
      <c r="AE261">
        <v>0</v>
      </c>
      <c r="AF261">
        <v>0</v>
      </c>
      <c r="AG261" t="s">
        <v>13</v>
      </c>
      <c r="AH261">
        <v>12620</v>
      </c>
      <c r="AI261">
        <v>0</v>
      </c>
      <c r="AJ261">
        <v>0</v>
      </c>
      <c r="AK261">
        <v>0</v>
      </c>
      <c r="AL261">
        <v>0</v>
      </c>
      <c r="AM261" t="s">
        <v>56</v>
      </c>
      <c r="AN261" t="s">
        <v>110</v>
      </c>
      <c r="AO261">
        <v>0</v>
      </c>
      <c r="AP261" t="s">
        <v>181</v>
      </c>
      <c r="AR261">
        <v>0</v>
      </c>
      <c r="AS261">
        <v>0</v>
      </c>
      <c r="AT261" t="s">
        <v>85</v>
      </c>
      <c r="AV261">
        <v>0</v>
      </c>
      <c r="AW261">
        <v>0</v>
      </c>
      <c r="AX261" t="s">
        <v>60</v>
      </c>
      <c r="BB261">
        <v>0</v>
      </c>
      <c r="BF261">
        <v>0</v>
      </c>
      <c r="BI261">
        <v>2999.8626060000001</v>
      </c>
      <c r="BJ261">
        <v>0</v>
      </c>
      <c r="BK261">
        <v>3.6419220000000001</v>
      </c>
      <c r="BL261">
        <v>3.2704209999999998</v>
      </c>
      <c r="BM261">
        <v>7.0656970000000001</v>
      </c>
    </row>
    <row r="262" spans="1:65">
      <c r="A262">
        <v>287</v>
      </c>
      <c r="B262">
        <v>105</v>
      </c>
      <c r="C262">
        <v>105</v>
      </c>
      <c r="F262">
        <v>0</v>
      </c>
      <c r="G262">
        <v>3.5395650000000001</v>
      </c>
      <c r="H262">
        <v>3.0911599999999999</v>
      </c>
      <c r="I262">
        <v>5.6633040000000001</v>
      </c>
      <c r="J262">
        <v>0</v>
      </c>
      <c r="K262">
        <v>2.215767</v>
      </c>
      <c r="L262">
        <v>2.6274860000000002</v>
      </c>
      <c r="V262">
        <v>0</v>
      </c>
      <c r="W262">
        <v>0</v>
      </c>
      <c r="X262">
        <v>0</v>
      </c>
      <c r="Y262">
        <v>0</v>
      </c>
      <c r="Z262" t="s">
        <v>430</v>
      </c>
      <c r="AA262">
        <v>479206.33255200001</v>
      </c>
      <c r="AB262">
        <v>1084543.7959199999</v>
      </c>
      <c r="AD262">
        <v>0</v>
      </c>
      <c r="AE262">
        <v>0</v>
      </c>
      <c r="AF262">
        <v>0</v>
      </c>
      <c r="AG262" t="s">
        <v>13</v>
      </c>
      <c r="AH262">
        <v>12630</v>
      </c>
      <c r="AI262">
        <v>0</v>
      </c>
      <c r="AJ262">
        <v>0</v>
      </c>
      <c r="AK262">
        <v>0</v>
      </c>
      <c r="AL262">
        <v>0</v>
      </c>
      <c r="AM262" t="s">
        <v>56</v>
      </c>
      <c r="AN262" t="s">
        <v>270</v>
      </c>
      <c r="AO262">
        <v>0</v>
      </c>
      <c r="AP262" t="s">
        <v>181</v>
      </c>
      <c r="AR262">
        <v>0</v>
      </c>
      <c r="AS262">
        <v>0</v>
      </c>
      <c r="AT262" t="s">
        <v>85</v>
      </c>
      <c r="AV262">
        <v>0</v>
      </c>
      <c r="AW262">
        <v>0</v>
      </c>
      <c r="AX262" t="s">
        <v>60</v>
      </c>
      <c r="BB262">
        <v>0</v>
      </c>
      <c r="BF262">
        <v>0</v>
      </c>
      <c r="BI262">
        <v>500.081211</v>
      </c>
      <c r="BJ262">
        <v>105</v>
      </c>
      <c r="BK262">
        <v>3.5395650000000001</v>
      </c>
      <c r="BL262">
        <v>3.0911599999999999</v>
      </c>
      <c r="BM262">
        <v>6.9375770000000001</v>
      </c>
    </row>
    <row r="263" spans="1:65">
      <c r="A263">
        <v>288</v>
      </c>
      <c r="F263">
        <v>0</v>
      </c>
      <c r="G263">
        <v>3.9231050000000001</v>
      </c>
      <c r="H263">
        <v>3.1705570000000001</v>
      </c>
      <c r="I263">
        <v>6.2769680000000001</v>
      </c>
      <c r="J263">
        <v>0</v>
      </c>
      <c r="K263">
        <v>2.4558629999999999</v>
      </c>
      <c r="L263">
        <v>2.6949730000000001</v>
      </c>
      <c r="V263">
        <v>0</v>
      </c>
      <c r="W263">
        <v>0</v>
      </c>
      <c r="X263">
        <v>0</v>
      </c>
      <c r="Y263">
        <v>0</v>
      </c>
      <c r="AA263">
        <v>480767.664376</v>
      </c>
      <c r="AB263">
        <v>1084409.945024</v>
      </c>
      <c r="AD263">
        <v>0</v>
      </c>
      <c r="AE263">
        <v>0</v>
      </c>
      <c r="AF263">
        <v>0</v>
      </c>
      <c r="AG263" t="s">
        <v>13</v>
      </c>
      <c r="AH263">
        <v>12640</v>
      </c>
      <c r="AI263">
        <v>0</v>
      </c>
      <c r="AJ263">
        <v>0</v>
      </c>
      <c r="AK263">
        <v>0</v>
      </c>
      <c r="AL263">
        <v>0</v>
      </c>
      <c r="AM263" t="s">
        <v>56</v>
      </c>
      <c r="AN263" t="s">
        <v>119</v>
      </c>
      <c r="AO263">
        <v>0</v>
      </c>
      <c r="AP263" t="s">
        <v>181</v>
      </c>
      <c r="AR263">
        <v>0</v>
      </c>
      <c r="AS263">
        <v>0</v>
      </c>
      <c r="AT263" t="s">
        <v>85</v>
      </c>
      <c r="AV263">
        <v>0</v>
      </c>
      <c r="AW263">
        <v>0</v>
      </c>
      <c r="AX263" t="s">
        <v>60</v>
      </c>
      <c r="BB263">
        <v>0</v>
      </c>
      <c r="BF263">
        <v>0</v>
      </c>
      <c r="BI263">
        <v>2505.0000340000001</v>
      </c>
      <c r="BJ263">
        <v>0</v>
      </c>
      <c r="BK263">
        <v>3.9231050000000001</v>
      </c>
      <c r="BL263">
        <v>3.1705570000000001</v>
      </c>
      <c r="BM263">
        <v>6.9648180000000002</v>
      </c>
    </row>
    <row r="264" spans="1:65">
      <c r="A264">
        <v>289</v>
      </c>
      <c r="F264">
        <v>0</v>
      </c>
      <c r="G264">
        <v>3.9369160000000001</v>
      </c>
      <c r="H264">
        <v>3.2100919999999999</v>
      </c>
      <c r="I264">
        <v>6.2990659999999998</v>
      </c>
      <c r="J264">
        <v>0</v>
      </c>
      <c r="K264">
        <v>2.4645090000000001</v>
      </c>
      <c r="L264">
        <v>2.7285780000000002</v>
      </c>
      <c r="V264">
        <v>0</v>
      </c>
      <c r="W264">
        <v>0</v>
      </c>
      <c r="X264">
        <v>0</v>
      </c>
      <c r="Y264">
        <v>0</v>
      </c>
      <c r="AA264">
        <v>480910.06262400001</v>
      </c>
      <c r="AB264">
        <v>1083809.056568</v>
      </c>
      <c r="AD264">
        <v>0</v>
      </c>
      <c r="AE264">
        <v>0</v>
      </c>
      <c r="AF264">
        <v>0</v>
      </c>
      <c r="AG264" t="s">
        <v>13</v>
      </c>
      <c r="AH264">
        <v>12650</v>
      </c>
      <c r="AI264">
        <v>0</v>
      </c>
      <c r="AJ264">
        <v>0</v>
      </c>
      <c r="AK264">
        <v>0</v>
      </c>
      <c r="AL264">
        <v>0</v>
      </c>
      <c r="AM264" t="s">
        <v>56</v>
      </c>
      <c r="AN264" t="s">
        <v>352</v>
      </c>
      <c r="AO264">
        <v>0</v>
      </c>
      <c r="AP264" t="s">
        <v>181</v>
      </c>
      <c r="AR264">
        <v>0</v>
      </c>
      <c r="AS264">
        <v>0</v>
      </c>
      <c r="AT264" t="s">
        <v>85</v>
      </c>
      <c r="AV264">
        <v>0</v>
      </c>
      <c r="AW264">
        <v>0</v>
      </c>
      <c r="AX264" t="s">
        <v>60</v>
      </c>
      <c r="BB264">
        <v>0</v>
      </c>
      <c r="BF264">
        <v>0</v>
      </c>
      <c r="BI264">
        <v>2505.0002450000002</v>
      </c>
      <c r="BJ264">
        <v>0</v>
      </c>
      <c r="BK264">
        <v>3.9369160000000001</v>
      </c>
      <c r="BL264">
        <v>3.2100919999999999</v>
      </c>
      <c r="BM264">
        <v>6.9939980000000004</v>
      </c>
    </row>
    <row r="265" spans="1:65">
      <c r="A265">
        <v>290</v>
      </c>
      <c r="B265">
        <v>106</v>
      </c>
      <c r="C265">
        <v>106</v>
      </c>
      <c r="F265">
        <v>0</v>
      </c>
      <c r="G265">
        <v>3.9640879999999998</v>
      </c>
      <c r="H265">
        <v>3.2033779999999998</v>
      </c>
      <c r="I265">
        <v>6.3425419999999999</v>
      </c>
      <c r="J265">
        <v>0</v>
      </c>
      <c r="K265">
        <v>2.481519</v>
      </c>
      <c r="L265">
        <v>2.722871</v>
      </c>
      <c r="V265">
        <v>0</v>
      </c>
      <c r="W265">
        <v>0</v>
      </c>
      <c r="X265">
        <v>0</v>
      </c>
      <c r="Y265">
        <v>0</v>
      </c>
      <c r="Z265" t="s">
        <v>431</v>
      </c>
      <c r="AA265">
        <v>480985.87719999999</v>
      </c>
      <c r="AB265">
        <v>1083073.576264</v>
      </c>
      <c r="AD265">
        <v>0</v>
      </c>
      <c r="AE265">
        <v>0</v>
      </c>
      <c r="AF265">
        <v>0</v>
      </c>
      <c r="AG265" t="s">
        <v>13</v>
      </c>
      <c r="AH265">
        <v>12660</v>
      </c>
      <c r="AI265">
        <v>0</v>
      </c>
      <c r="AJ265">
        <v>0</v>
      </c>
      <c r="AK265">
        <v>0</v>
      </c>
      <c r="AL265">
        <v>0</v>
      </c>
      <c r="AM265" t="s">
        <v>56</v>
      </c>
      <c r="AN265" t="s">
        <v>196</v>
      </c>
      <c r="AO265">
        <v>0</v>
      </c>
      <c r="AP265" t="s">
        <v>181</v>
      </c>
      <c r="AR265">
        <v>0</v>
      </c>
      <c r="AS265">
        <v>0</v>
      </c>
      <c r="AT265" t="s">
        <v>85</v>
      </c>
      <c r="AV265">
        <v>0</v>
      </c>
      <c r="AW265">
        <v>0</v>
      </c>
      <c r="AX265" t="s">
        <v>60</v>
      </c>
      <c r="BB265">
        <v>0</v>
      </c>
      <c r="BF265">
        <v>0</v>
      </c>
      <c r="BI265">
        <v>2505.013015</v>
      </c>
      <c r="BJ265">
        <v>106</v>
      </c>
      <c r="BK265">
        <v>3.9640879999999998</v>
      </c>
      <c r="BL265">
        <v>3.2033779999999998</v>
      </c>
      <c r="BM265">
        <v>6.9701510000000004</v>
      </c>
    </row>
    <row r="266" spans="1:65">
      <c r="A266">
        <v>291</v>
      </c>
      <c r="F266">
        <v>0</v>
      </c>
      <c r="G266">
        <v>3.9017219999999999</v>
      </c>
      <c r="H266">
        <v>3.1442990000000002</v>
      </c>
      <c r="I266">
        <v>6.242756</v>
      </c>
      <c r="J266">
        <v>0</v>
      </c>
      <c r="K266">
        <v>2.4424779999999999</v>
      </c>
      <c r="L266">
        <v>2.6726540000000001</v>
      </c>
      <c r="V266">
        <v>0</v>
      </c>
      <c r="W266">
        <v>0</v>
      </c>
      <c r="X266">
        <v>0</v>
      </c>
      <c r="Y266">
        <v>0</v>
      </c>
      <c r="AA266">
        <v>480948.190328</v>
      </c>
      <c r="AB266">
        <v>1081834.74388</v>
      </c>
      <c r="AD266">
        <v>0</v>
      </c>
      <c r="AE266">
        <v>0</v>
      </c>
      <c r="AF266">
        <v>0</v>
      </c>
      <c r="AG266" t="s">
        <v>13</v>
      </c>
      <c r="AH266">
        <v>12670</v>
      </c>
      <c r="AI266">
        <v>0</v>
      </c>
      <c r="AJ266">
        <v>0</v>
      </c>
      <c r="AK266">
        <v>0</v>
      </c>
      <c r="AL266">
        <v>0</v>
      </c>
      <c r="AM266" t="s">
        <v>56</v>
      </c>
      <c r="AN266" t="s">
        <v>432</v>
      </c>
      <c r="AO266">
        <v>0</v>
      </c>
      <c r="AP266" t="s">
        <v>181</v>
      </c>
      <c r="AR266">
        <v>0</v>
      </c>
      <c r="AS266">
        <v>0</v>
      </c>
      <c r="AT266" t="s">
        <v>85</v>
      </c>
      <c r="AV266">
        <v>0</v>
      </c>
      <c r="AW266">
        <v>0</v>
      </c>
      <c r="AX266" t="s">
        <v>60</v>
      </c>
      <c r="BB266">
        <v>0</v>
      </c>
      <c r="BF266">
        <v>0</v>
      </c>
      <c r="BI266">
        <v>2504.999898</v>
      </c>
      <c r="BJ266">
        <v>0</v>
      </c>
      <c r="BK266">
        <v>3.9017219999999999</v>
      </c>
      <c r="BL266">
        <v>3.1442990000000002</v>
      </c>
      <c r="BM266">
        <v>6.9514009999999997</v>
      </c>
    </row>
    <row r="267" spans="1:65">
      <c r="A267">
        <v>292</v>
      </c>
      <c r="F267">
        <v>0</v>
      </c>
      <c r="G267">
        <v>3.7641990000000001</v>
      </c>
      <c r="H267">
        <v>3.1028220000000002</v>
      </c>
      <c r="I267">
        <v>6.0227180000000002</v>
      </c>
      <c r="J267">
        <v>0</v>
      </c>
      <c r="K267">
        <v>2.3563879999999999</v>
      </c>
      <c r="L267">
        <v>2.6373980000000001</v>
      </c>
      <c r="V267">
        <v>0</v>
      </c>
      <c r="W267">
        <v>0</v>
      </c>
      <c r="X267">
        <v>0</v>
      </c>
      <c r="Y267">
        <v>0</v>
      </c>
      <c r="AA267">
        <v>480791.65429600002</v>
      </c>
      <c r="AB267">
        <v>1081134.362528</v>
      </c>
      <c r="AD267">
        <v>0</v>
      </c>
      <c r="AE267">
        <v>0</v>
      </c>
      <c r="AF267">
        <v>0</v>
      </c>
      <c r="AG267" t="s">
        <v>13</v>
      </c>
      <c r="AH267">
        <v>12680</v>
      </c>
      <c r="AI267">
        <v>0</v>
      </c>
      <c r="AJ267">
        <v>0</v>
      </c>
      <c r="AK267">
        <v>0</v>
      </c>
      <c r="AL267">
        <v>0</v>
      </c>
      <c r="AM267" t="s">
        <v>56</v>
      </c>
      <c r="AN267" t="s">
        <v>434</v>
      </c>
      <c r="AO267">
        <v>0</v>
      </c>
      <c r="AP267" t="s">
        <v>181</v>
      </c>
      <c r="AR267">
        <v>0</v>
      </c>
      <c r="AS267">
        <v>0</v>
      </c>
      <c r="AT267" t="s">
        <v>85</v>
      </c>
      <c r="AV267">
        <v>0</v>
      </c>
      <c r="AW267">
        <v>0</v>
      </c>
      <c r="AX267" t="s">
        <v>60</v>
      </c>
      <c r="BB267">
        <v>0</v>
      </c>
      <c r="BF267">
        <v>0</v>
      </c>
      <c r="BI267">
        <v>2505.0001480000001</v>
      </c>
      <c r="BJ267">
        <v>0</v>
      </c>
      <c r="BK267">
        <v>3.7641990000000001</v>
      </c>
      <c r="BL267">
        <v>3.1028220000000002</v>
      </c>
      <c r="BM267">
        <v>6.9378580000000003</v>
      </c>
    </row>
    <row r="268" spans="1:65">
      <c r="A268">
        <v>293</v>
      </c>
      <c r="B268">
        <v>116</v>
      </c>
      <c r="C268">
        <v>116</v>
      </c>
      <c r="F268">
        <v>0</v>
      </c>
      <c r="G268">
        <v>3.717241</v>
      </c>
      <c r="H268">
        <v>3.084997</v>
      </c>
      <c r="I268">
        <v>5.9475860000000003</v>
      </c>
      <c r="J268">
        <v>0</v>
      </c>
      <c r="K268">
        <v>2.3269929999999999</v>
      </c>
      <c r="L268">
        <v>2.6222470000000002</v>
      </c>
      <c r="V268">
        <v>0</v>
      </c>
      <c r="W268">
        <v>0</v>
      </c>
      <c r="X268">
        <v>0</v>
      </c>
      <c r="Y268">
        <v>0</v>
      </c>
      <c r="Z268" t="s">
        <v>435</v>
      </c>
      <c r="AA268">
        <v>480674.12041600002</v>
      </c>
      <c r="AB268">
        <v>1080860.12632</v>
      </c>
      <c r="AD268">
        <v>0</v>
      </c>
      <c r="AE268">
        <v>0</v>
      </c>
      <c r="AF268">
        <v>0</v>
      </c>
      <c r="AG268" t="s">
        <v>13</v>
      </c>
      <c r="AH268">
        <v>12690</v>
      </c>
      <c r="AI268">
        <v>0</v>
      </c>
      <c r="AJ268">
        <v>0</v>
      </c>
      <c r="AK268">
        <v>0</v>
      </c>
      <c r="AL268">
        <v>0</v>
      </c>
      <c r="AM268" t="s">
        <v>56</v>
      </c>
      <c r="AN268" t="s">
        <v>94</v>
      </c>
      <c r="AO268">
        <v>0</v>
      </c>
      <c r="AP268" t="s">
        <v>181</v>
      </c>
      <c r="AR268">
        <v>0</v>
      </c>
      <c r="AS268">
        <v>0</v>
      </c>
      <c r="AT268" t="s">
        <v>85</v>
      </c>
      <c r="AV268">
        <v>0</v>
      </c>
      <c r="AW268">
        <v>0</v>
      </c>
      <c r="AX268" t="s">
        <v>60</v>
      </c>
      <c r="BB268">
        <v>0</v>
      </c>
      <c r="BF268">
        <v>0</v>
      </c>
      <c r="BI268">
        <v>2504.9838239999999</v>
      </c>
      <c r="BJ268">
        <v>116</v>
      </c>
      <c r="BK268">
        <v>3.717241</v>
      </c>
      <c r="BL268">
        <v>3.084997</v>
      </c>
      <c r="BM268">
        <v>6.9357040000000003</v>
      </c>
    </row>
    <row r="269" spans="1:65">
      <c r="A269">
        <v>545</v>
      </c>
      <c r="B269">
        <v>107</v>
      </c>
      <c r="C269">
        <v>107</v>
      </c>
      <c r="F269">
        <v>0</v>
      </c>
      <c r="G269">
        <v>3.2041520000000001</v>
      </c>
      <c r="H269">
        <v>2.956188</v>
      </c>
      <c r="I269">
        <v>5.1266439999999998</v>
      </c>
      <c r="J269">
        <v>0</v>
      </c>
      <c r="K269">
        <v>2.0057990000000001</v>
      </c>
      <c r="L269">
        <v>2.5127600000000001</v>
      </c>
      <c r="V269">
        <v>0</v>
      </c>
      <c r="W269">
        <v>0</v>
      </c>
      <c r="X269">
        <v>0</v>
      </c>
      <c r="Y269">
        <v>0</v>
      </c>
      <c r="Z269" t="s">
        <v>217</v>
      </c>
      <c r="AA269">
        <v>479653.50676000002</v>
      </c>
      <c r="AB269">
        <v>1078963.8796000001</v>
      </c>
      <c r="AD269">
        <v>0</v>
      </c>
      <c r="AE269">
        <v>0</v>
      </c>
      <c r="AF269">
        <v>0</v>
      </c>
      <c r="AG269" t="s">
        <v>13</v>
      </c>
      <c r="AH269">
        <v>12700</v>
      </c>
      <c r="AI269">
        <v>0</v>
      </c>
      <c r="AJ269">
        <v>0</v>
      </c>
      <c r="AK269">
        <v>0</v>
      </c>
      <c r="AL269">
        <v>0</v>
      </c>
      <c r="AM269" t="s">
        <v>56</v>
      </c>
      <c r="AN269" t="s">
        <v>218</v>
      </c>
      <c r="AO269">
        <v>0</v>
      </c>
      <c r="AP269" t="s">
        <v>181</v>
      </c>
      <c r="AR269">
        <v>0</v>
      </c>
      <c r="AS269">
        <v>0</v>
      </c>
      <c r="AT269" t="s">
        <v>85</v>
      </c>
      <c r="AV269">
        <v>0</v>
      </c>
      <c r="AW269">
        <v>0</v>
      </c>
      <c r="AX269" t="s">
        <v>60</v>
      </c>
      <c r="BB269">
        <v>0</v>
      </c>
      <c r="BF269">
        <v>0</v>
      </c>
      <c r="BI269">
        <v>606.45071600000006</v>
      </c>
      <c r="BJ269">
        <v>107</v>
      </c>
      <c r="BK269">
        <v>3.2041520000000001</v>
      </c>
      <c r="BL269">
        <v>2.956188</v>
      </c>
      <c r="BM269">
        <v>6.9013350000000004</v>
      </c>
    </row>
    <row r="270" spans="1:65">
      <c r="A270">
        <v>297</v>
      </c>
      <c r="B270">
        <v>108</v>
      </c>
      <c r="C270">
        <v>108</v>
      </c>
      <c r="F270">
        <v>0</v>
      </c>
      <c r="G270">
        <v>3.1164399999999999</v>
      </c>
      <c r="H270">
        <v>2.9200189999999999</v>
      </c>
      <c r="I270">
        <v>4.9863049999999998</v>
      </c>
      <c r="J270">
        <v>0</v>
      </c>
      <c r="K270">
        <v>1.9508920000000001</v>
      </c>
      <c r="L270">
        <v>2.4820159999999998</v>
      </c>
      <c r="V270">
        <v>0</v>
      </c>
      <c r="W270">
        <v>0</v>
      </c>
      <c r="X270">
        <v>0</v>
      </c>
      <c r="Y270">
        <v>0</v>
      </c>
      <c r="Z270" t="s">
        <v>436</v>
      </c>
      <c r="AA270">
        <v>480797.67998399999</v>
      </c>
      <c r="AB270">
        <v>1077635.649832</v>
      </c>
      <c r="AD270">
        <v>0</v>
      </c>
      <c r="AE270">
        <v>0</v>
      </c>
      <c r="AF270">
        <v>0</v>
      </c>
      <c r="AG270" t="s">
        <v>13</v>
      </c>
      <c r="AH270">
        <v>12710</v>
      </c>
      <c r="AI270">
        <v>0</v>
      </c>
      <c r="AJ270">
        <v>0</v>
      </c>
      <c r="AK270">
        <v>0</v>
      </c>
      <c r="AL270">
        <v>0</v>
      </c>
      <c r="AM270" t="s">
        <v>56</v>
      </c>
      <c r="AN270" t="s">
        <v>437</v>
      </c>
      <c r="AO270">
        <v>0</v>
      </c>
      <c r="AP270" t="s">
        <v>181</v>
      </c>
      <c r="AR270">
        <v>0</v>
      </c>
      <c r="AS270">
        <v>0</v>
      </c>
      <c r="AT270" t="s">
        <v>85</v>
      </c>
      <c r="AV270">
        <v>0</v>
      </c>
      <c r="AW270">
        <v>0</v>
      </c>
      <c r="AX270" t="s">
        <v>60</v>
      </c>
      <c r="BB270">
        <v>0</v>
      </c>
      <c r="BF270">
        <v>0</v>
      </c>
      <c r="BI270">
        <v>2505.18397</v>
      </c>
      <c r="BJ270">
        <v>108</v>
      </c>
      <c r="BK270">
        <v>3.1164399999999999</v>
      </c>
      <c r="BL270">
        <v>2.9200189999999999</v>
      </c>
      <c r="BM270">
        <v>6.8796600000000003</v>
      </c>
    </row>
    <row r="271" spans="1:65">
      <c r="A271">
        <v>546</v>
      </c>
      <c r="F271">
        <v>0</v>
      </c>
      <c r="G271">
        <v>3.0123890000000002</v>
      </c>
      <c r="H271">
        <v>2.8955009999999999</v>
      </c>
      <c r="I271">
        <v>4.8198220000000003</v>
      </c>
      <c r="J271">
        <v>0</v>
      </c>
      <c r="K271">
        <v>1.8857550000000001</v>
      </c>
      <c r="L271">
        <v>2.461176</v>
      </c>
      <c r="V271">
        <v>0</v>
      </c>
      <c r="W271">
        <v>0</v>
      </c>
      <c r="X271">
        <v>0</v>
      </c>
      <c r="Y271">
        <v>0</v>
      </c>
      <c r="AA271">
        <v>480317.09996000002</v>
      </c>
      <c r="AB271">
        <v>1076210.58036</v>
      </c>
      <c r="AD271">
        <v>0</v>
      </c>
      <c r="AE271">
        <v>0</v>
      </c>
      <c r="AF271">
        <v>0</v>
      </c>
      <c r="AG271" t="s">
        <v>13</v>
      </c>
      <c r="AH271">
        <v>12711</v>
      </c>
      <c r="AI271">
        <v>0</v>
      </c>
      <c r="AJ271">
        <v>0</v>
      </c>
      <c r="AK271">
        <v>0</v>
      </c>
      <c r="AL271">
        <v>0</v>
      </c>
      <c r="AM271" t="s">
        <v>56</v>
      </c>
      <c r="AN271" t="s">
        <v>396</v>
      </c>
      <c r="AO271">
        <v>0</v>
      </c>
      <c r="AP271" t="s">
        <v>181</v>
      </c>
      <c r="AR271">
        <v>0</v>
      </c>
      <c r="AS271">
        <v>0</v>
      </c>
      <c r="AT271" t="s">
        <v>85</v>
      </c>
      <c r="AV271">
        <v>0</v>
      </c>
      <c r="AW271">
        <v>0</v>
      </c>
      <c r="AX271" t="s">
        <v>60</v>
      </c>
      <c r="BB271">
        <v>0</v>
      </c>
      <c r="BF271">
        <v>0</v>
      </c>
      <c r="BI271">
        <v>2067.7017390000001</v>
      </c>
      <c r="BJ271">
        <v>0</v>
      </c>
      <c r="BK271">
        <v>3.0123890000000002</v>
      </c>
      <c r="BL271">
        <v>2.8955009999999999</v>
      </c>
      <c r="BM271">
        <v>6.8533770000000001</v>
      </c>
    </row>
    <row r="272" spans="1:65">
      <c r="A272">
        <v>501</v>
      </c>
      <c r="B272">
        <v>109</v>
      </c>
      <c r="C272">
        <v>109</v>
      </c>
      <c r="F272">
        <v>0</v>
      </c>
      <c r="G272">
        <v>2.901599</v>
      </c>
      <c r="H272">
        <v>2.9115099999999998</v>
      </c>
      <c r="I272">
        <v>4.6425590000000003</v>
      </c>
      <c r="J272">
        <v>0</v>
      </c>
      <c r="K272">
        <v>1.8164009999999999</v>
      </c>
      <c r="L272">
        <v>2.474783</v>
      </c>
      <c r="V272">
        <v>0</v>
      </c>
      <c r="W272">
        <v>0</v>
      </c>
      <c r="X272">
        <v>0</v>
      </c>
      <c r="Y272">
        <v>0</v>
      </c>
      <c r="Z272" t="s">
        <v>394</v>
      </c>
      <c r="AA272">
        <v>480048.331512</v>
      </c>
      <c r="AB272">
        <v>1075410.6437919999</v>
      </c>
      <c r="AD272">
        <v>0</v>
      </c>
      <c r="AE272">
        <v>0</v>
      </c>
      <c r="AF272">
        <v>0</v>
      </c>
      <c r="AG272" t="s">
        <v>13</v>
      </c>
      <c r="AH272">
        <v>12720</v>
      </c>
      <c r="AI272">
        <v>0</v>
      </c>
      <c r="AJ272">
        <v>0</v>
      </c>
      <c r="AK272">
        <v>0</v>
      </c>
      <c r="AL272">
        <v>0</v>
      </c>
      <c r="AM272" t="s">
        <v>56</v>
      </c>
      <c r="AN272" t="s">
        <v>118</v>
      </c>
      <c r="AO272">
        <v>0</v>
      </c>
      <c r="AP272" t="s">
        <v>181</v>
      </c>
      <c r="AR272">
        <v>0</v>
      </c>
      <c r="AS272">
        <v>0</v>
      </c>
      <c r="AT272" t="s">
        <v>85</v>
      </c>
      <c r="AV272">
        <v>0</v>
      </c>
      <c r="AW272">
        <v>0</v>
      </c>
      <c r="AX272" t="s">
        <v>60</v>
      </c>
      <c r="BB272">
        <v>0</v>
      </c>
      <c r="BF272">
        <v>0</v>
      </c>
      <c r="BI272">
        <v>532.20021299999996</v>
      </c>
      <c r="BJ272">
        <v>109</v>
      </c>
      <c r="BK272">
        <v>2.901599</v>
      </c>
      <c r="BL272">
        <v>2.9115099999999998</v>
      </c>
      <c r="BM272">
        <v>6.8649610000000001</v>
      </c>
    </row>
    <row r="273" spans="1:65">
      <c r="A273">
        <v>299</v>
      </c>
      <c r="F273">
        <v>0</v>
      </c>
      <c r="G273">
        <v>2.7190940000000001</v>
      </c>
      <c r="H273">
        <v>2.5780940000000001</v>
      </c>
      <c r="I273">
        <v>4.3505500000000001</v>
      </c>
      <c r="J273">
        <v>0</v>
      </c>
      <c r="K273">
        <v>1.7021520000000001</v>
      </c>
      <c r="L273">
        <v>2.1913800000000001</v>
      </c>
      <c r="V273">
        <v>0</v>
      </c>
      <c r="W273">
        <v>0</v>
      </c>
      <c r="X273">
        <v>0</v>
      </c>
      <c r="Y273">
        <v>0</v>
      </c>
      <c r="AA273">
        <v>480347.06374399998</v>
      </c>
      <c r="AB273">
        <v>1073676.0472800001</v>
      </c>
      <c r="AD273">
        <v>0</v>
      </c>
      <c r="AE273">
        <v>0</v>
      </c>
      <c r="AF273">
        <v>0</v>
      </c>
      <c r="AG273" t="s">
        <v>13</v>
      </c>
      <c r="AH273">
        <v>12730</v>
      </c>
      <c r="AI273">
        <v>0</v>
      </c>
      <c r="AJ273">
        <v>0</v>
      </c>
      <c r="AK273">
        <v>0</v>
      </c>
      <c r="AL273">
        <v>0</v>
      </c>
      <c r="AM273" t="s">
        <v>56</v>
      </c>
      <c r="AN273" t="s">
        <v>119</v>
      </c>
      <c r="AO273">
        <v>0</v>
      </c>
      <c r="AP273" t="s">
        <v>181</v>
      </c>
      <c r="AR273">
        <v>0</v>
      </c>
      <c r="AS273">
        <v>0</v>
      </c>
      <c r="AT273" t="s">
        <v>85</v>
      </c>
      <c r="AV273">
        <v>0</v>
      </c>
      <c r="AW273">
        <v>0</v>
      </c>
      <c r="AX273" t="s">
        <v>60</v>
      </c>
      <c r="BB273">
        <v>0</v>
      </c>
      <c r="BF273">
        <v>0</v>
      </c>
      <c r="BI273">
        <v>2505.0002319999999</v>
      </c>
      <c r="BJ273">
        <v>0</v>
      </c>
      <c r="BK273">
        <v>2.7190940000000001</v>
      </c>
      <c r="BL273">
        <v>2.5780940000000001</v>
      </c>
      <c r="BM273">
        <v>6.7816080000000003</v>
      </c>
    </row>
    <row r="274" spans="1:65">
      <c r="A274">
        <v>300</v>
      </c>
      <c r="B274">
        <v>110</v>
      </c>
      <c r="C274">
        <v>110</v>
      </c>
      <c r="F274">
        <v>0</v>
      </c>
      <c r="G274">
        <v>2.5888610000000001</v>
      </c>
      <c r="H274">
        <v>2.5269200000000001</v>
      </c>
      <c r="I274">
        <v>4.1421780000000004</v>
      </c>
      <c r="J274">
        <v>0</v>
      </c>
      <c r="K274">
        <v>1.620627</v>
      </c>
      <c r="L274">
        <v>2.1478820000000001</v>
      </c>
      <c r="V274">
        <v>0</v>
      </c>
      <c r="W274">
        <v>0</v>
      </c>
      <c r="X274">
        <v>0</v>
      </c>
      <c r="Y274">
        <v>0</v>
      </c>
      <c r="Z274" t="s">
        <v>438</v>
      </c>
      <c r="AA274">
        <v>480571.09168000001</v>
      </c>
      <c r="AB274">
        <v>1072801.1069519999</v>
      </c>
      <c r="AD274">
        <v>0</v>
      </c>
      <c r="AE274">
        <v>0</v>
      </c>
      <c r="AF274">
        <v>0</v>
      </c>
      <c r="AG274" t="s">
        <v>13</v>
      </c>
      <c r="AH274">
        <v>12740</v>
      </c>
      <c r="AI274">
        <v>0</v>
      </c>
      <c r="AJ274">
        <v>0</v>
      </c>
      <c r="AK274">
        <v>0</v>
      </c>
      <c r="AL274">
        <v>0</v>
      </c>
      <c r="AM274" t="s">
        <v>56</v>
      </c>
      <c r="AN274" t="s">
        <v>390</v>
      </c>
      <c r="AO274">
        <v>0</v>
      </c>
      <c r="AP274" t="s">
        <v>181</v>
      </c>
      <c r="AR274">
        <v>0</v>
      </c>
      <c r="AS274">
        <v>0</v>
      </c>
      <c r="AT274" t="s">
        <v>85</v>
      </c>
      <c r="AV274">
        <v>0</v>
      </c>
      <c r="AW274">
        <v>0</v>
      </c>
      <c r="AX274" t="s">
        <v>60</v>
      </c>
      <c r="BB274">
        <v>0</v>
      </c>
      <c r="BF274">
        <v>0</v>
      </c>
      <c r="BI274">
        <v>2500.8143500000001</v>
      </c>
      <c r="BJ274">
        <v>110</v>
      </c>
      <c r="BK274">
        <v>2.5888610000000001</v>
      </c>
      <c r="BL274">
        <v>2.5269200000000001</v>
      </c>
      <c r="BM274">
        <v>6.7715329999999998</v>
      </c>
    </row>
    <row r="275" spans="1:65">
      <c r="A275">
        <v>301</v>
      </c>
      <c r="F275">
        <v>0</v>
      </c>
      <c r="G275">
        <v>2.2196920000000002</v>
      </c>
      <c r="H275">
        <v>2.360948</v>
      </c>
      <c r="I275">
        <v>3.5515080000000001</v>
      </c>
      <c r="J275">
        <v>0</v>
      </c>
      <c r="K275">
        <v>1.389527</v>
      </c>
      <c r="L275">
        <v>2.0068060000000001</v>
      </c>
      <c r="V275">
        <v>0</v>
      </c>
      <c r="W275">
        <v>0</v>
      </c>
      <c r="X275">
        <v>0</v>
      </c>
      <c r="Y275">
        <v>0</v>
      </c>
      <c r="AA275">
        <v>480710.89184</v>
      </c>
      <c r="AB275">
        <v>1071699.533384</v>
      </c>
      <c r="AD275">
        <v>0</v>
      </c>
      <c r="AE275">
        <v>0</v>
      </c>
      <c r="AF275">
        <v>0</v>
      </c>
      <c r="AG275" t="s">
        <v>13</v>
      </c>
      <c r="AH275">
        <v>12750</v>
      </c>
      <c r="AI275">
        <v>0</v>
      </c>
      <c r="AJ275">
        <v>0</v>
      </c>
      <c r="AK275">
        <v>0</v>
      </c>
      <c r="AL275">
        <v>0</v>
      </c>
      <c r="AM275" t="s">
        <v>56</v>
      </c>
      <c r="AN275" t="s">
        <v>353</v>
      </c>
      <c r="AO275">
        <v>0</v>
      </c>
      <c r="AP275" t="s">
        <v>181</v>
      </c>
      <c r="AR275">
        <v>0</v>
      </c>
      <c r="AS275">
        <v>0</v>
      </c>
      <c r="AT275" t="s">
        <v>85</v>
      </c>
      <c r="AV275">
        <v>0</v>
      </c>
      <c r="AW275">
        <v>0</v>
      </c>
      <c r="AX275" t="s">
        <v>60</v>
      </c>
      <c r="BB275">
        <v>0</v>
      </c>
      <c r="BF275">
        <v>0</v>
      </c>
      <c r="BI275">
        <v>2505.0000169999998</v>
      </c>
      <c r="BJ275">
        <v>0</v>
      </c>
      <c r="BK275">
        <v>2.2196920000000002</v>
      </c>
      <c r="BL275">
        <v>2.360948</v>
      </c>
      <c r="BM275">
        <v>6.7584720000000003</v>
      </c>
    </row>
    <row r="276" spans="1:65">
      <c r="A276">
        <v>554</v>
      </c>
      <c r="B276">
        <v>111</v>
      </c>
      <c r="C276">
        <v>111</v>
      </c>
      <c r="F276">
        <v>0</v>
      </c>
      <c r="G276">
        <v>2.4826130000000002</v>
      </c>
      <c r="H276">
        <v>2.5726330000000002</v>
      </c>
      <c r="I276">
        <v>3.972181</v>
      </c>
      <c r="J276">
        <v>0</v>
      </c>
      <c r="K276">
        <v>1.5541160000000001</v>
      </c>
      <c r="L276">
        <v>2.1867380000000001</v>
      </c>
      <c r="V276">
        <v>0</v>
      </c>
      <c r="W276">
        <v>0</v>
      </c>
      <c r="X276">
        <v>0</v>
      </c>
      <c r="Y276">
        <v>0</v>
      </c>
      <c r="Z276" t="s">
        <v>243</v>
      </c>
      <c r="AA276">
        <v>480254.51591999998</v>
      </c>
      <c r="AB276">
        <v>1070644.8274079999</v>
      </c>
      <c r="AD276">
        <v>0</v>
      </c>
      <c r="AE276">
        <v>0</v>
      </c>
      <c r="AF276">
        <v>0</v>
      </c>
      <c r="AG276" t="s">
        <v>13</v>
      </c>
      <c r="AH276">
        <v>12760</v>
      </c>
      <c r="AI276">
        <v>0</v>
      </c>
      <c r="AJ276">
        <v>0</v>
      </c>
      <c r="AK276">
        <v>0</v>
      </c>
      <c r="AL276">
        <v>0</v>
      </c>
      <c r="AM276" t="s">
        <v>56</v>
      </c>
      <c r="AN276" t="s">
        <v>216</v>
      </c>
      <c r="AO276">
        <v>0</v>
      </c>
      <c r="AP276" t="s">
        <v>181</v>
      </c>
      <c r="AR276">
        <v>0</v>
      </c>
      <c r="AS276">
        <v>0</v>
      </c>
      <c r="AT276" t="s">
        <v>85</v>
      </c>
      <c r="AV276">
        <v>0</v>
      </c>
      <c r="AW276">
        <v>0</v>
      </c>
      <c r="AX276" t="s">
        <v>60</v>
      </c>
      <c r="BB276">
        <v>0</v>
      </c>
      <c r="BF276">
        <v>0</v>
      </c>
      <c r="BI276">
        <v>818.05715699999996</v>
      </c>
      <c r="BJ276">
        <v>111</v>
      </c>
      <c r="BK276">
        <v>2.4826130000000002</v>
      </c>
      <c r="BL276">
        <v>2.5726330000000002</v>
      </c>
      <c r="BM276">
        <v>6.7796279999999998</v>
      </c>
    </row>
    <row r="277" spans="1:65">
      <c r="A277">
        <v>303</v>
      </c>
      <c r="F277">
        <v>0</v>
      </c>
      <c r="G277">
        <v>1.996157</v>
      </c>
      <c r="H277">
        <v>2.2818679999999998</v>
      </c>
      <c r="I277">
        <v>3.1938520000000001</v>
      </c>
      <c r="J277">
        <v>0</v>
      </c>
      <c r="K277">
        <v>1.2495940000000001</v>
      </c>
      <c r="L277">
        <v>1.9395880000000001</v>
      </c>
      <c r="V277">
        <v>0</v>
      </c>
      <c r="W277">
        <v>0</v>
      </c>
      <c r="X277">
        <v>0</v>
      </c>
      <c r="Y277">
        <v>0</v>
      </c>
      <c r="AA277">
        <v>479247.08884799998</v>
      </c>
      <c r="AB277">
        <v>1070278.3956480001</v>
      </c>
      <c r="AD277">
        <v>0</v>
      </c>
      <c r="AE277">
        <v>0</v>
      </c>
      <c r="AF277">
        <v>0</v>
      </c>
      <c r="AG277" t="s">
        <v>13</v>
      </c>
      <c r="AH277">
        <v>12770</v>
      </c>
      <c r="AI277">
        <v>0</v>
      </c>
      <c r="AJ277">
        <v>0</v>
      </c>
      <c r="AK277">
        <v>0</v>
      </c>
      <c r="AL277">
        <v>0</v>
      </c>
      <c r="AM277" t="s">
        <v>56</v>
      </c>
      <c r="AN277" t="s">
        <v>445</v>
      </c>
      <c r="AO277">
        <v>0</v>
      </c>
      <c r="AP277" t="s">
        <v>181</v>
      </c>
      <c r="AR277">
        <v>0</v>
      </c>
      <c r="AS277">
        <v>0</v>
      </c>
      <c r="AT277" t="s">
        <v>85</v>
      </c>
      <c r="AV277">
        <v>0</v>
      </c>
      <c r="AW277">
        <v>0</v>
      </c>
      <c r="AX277" t="s">
        <v>60</v>
      </c>
      <c r="BB277">
        <v>0</v>
      </c>
      <c r="BF277">
        <v>0</v>
      </c>
      <c r="BI277">
        <v>3000.000016</v>
      </c>
      <c r="BJ277">
        <v>0</v>
      </c>
      <c r="BK277">
        <v>1.996157</v>
      </c>
      <c r="BL277">
        <v>2.2818679999999998</v>
      </c>
      <c r="BM277">
        <v>6.7301089999999997</v>
      </c>
    </row>
    <row r="278" spans="1:65">
      <c r="A278">
        <v>304</v>
      </c>
      <c r="B278">
        <v>112</v>
      </c>
      <c r="C278">
        <v>112</v>
      </c>
      <c r="F278">
        <v>0</v>
      </c>
      <c r="G278">
        <v>2.0376310000000002</v>
      </c>
      <c r="H278">
        <v>2.262378</v>
      </c>
      <c r="I278">
        <v>3.2602099999999998</v>
      </c>
      <c r="J278">
        <v>0</v>
      </c>
      <c r="K278">
        <v>1.2755570000000001</v>
      </c>
      <c r="L278">
        <v>1.923022</v>
      </c>
      <c r="V278">
        <v>0</v>
      </c>
      <c r="W278">
        <v>0</v>
      </c>
      <c r="X278">
        <v>0</v>
      </c>
      <c r="Y278">
        <v>0</v>
      </c>
      <c r="Z278" t="s">
        <v>446</v>
      </c>
      <c r="AA278">
        <v>478509.77108799998</v>
      </c>
      <c r="AB278">
        <v>1070795.6729679999</v>
      </c>
      <c r="AD278">
        <v>0</v>
      </c>
      <c r="AE278">
        <v>0</v>
      </c>
      <c r="AF278">
        <v>0</v>
      </c>
      <c r="AG278" t="s">
        <v>13</v>
      </c>
      <c r="AH278">
        <v>12780</v>
      </c>
      <c r="AI278">
        <v>0</v>
      </c>
      <c r="AJ278">
        <v>0</v>
      </c>
      <c r="AK278">
        <v>0</v>
      </c>
      <c r="AL278">
        <v>0</v>
      </c>
      <c r="AM278" t="s">
        <v>56</v>
      </c>
      <c r="AN278" t="s">
        <v>447</v>
      </c>
      <c r="AO278">
        <v>0</v>
      </c>
      <c r="AP278" t="s">
        <v>181</v>
      </c>
      <c r="AR278">
        <v>0</v>
      </c>
      <c r="AS278">
        <v>0</v>
      </c>
      <c r="AT278" t="s">
        <v>85</v>
      </c>
      <c r="AV278">
        <v>0</v>
      </c>
      <c r="AW278">
        <v>0</v>
      </c>
      <c r="AX278" t="s">
        <v>60</v>
      </c>
      <c r="BB278">
        <v>0</v>
      </c>
      <c r="BF278">
        <v>0</v>
      </c>
      <c r="BI278">
        <v>3000.003138</v>
      </c>
      <c r="BJ278">
        <v>112</v>
      </c>
      <c r="BK278">
        <v>2.0376310000000002</v>
      </c>
      <c r="BL278">
        <v>2.262378</v>
      </c>
      <c r="BM278">
        <v>6.7458970000000003</v>
      </c>
    </row>
    <row r="279" spans="1:65">
      <c r="A279">
        <v>550</v>
      </c>
      <c r="F279">
        <v>0</v>
      </c>
      <c r="G279">
        <v>2.1655790000000001</v>
      </c>
      <c r="H279">
        <v>2.310924</v>
      </c>
      <c r="I279">
        <v>3.4649269999999999</v>
      </c>
      <c r="J279">
        <v>0</v>
      </c>
      <c r="K279">
        <v>1.3556520000000001</v>
      </c>
      <c r="L279">
        <v>1.964286</v>
      </c>
      <c r="V279">
        <v>0</v>
      </c>
      <c r="W279">
        <v>0</v>
      </c>
      <c r="X279">
        <v>0</v>
      </c>
      <c r="Y279">
        <v>0</v>
      </c>
      <c r="AA279">
        <v>477813.15550400002</v>
      </c>
      <c r="AB279">
        <v>1071978.4983679999</v>
      </c>
      <c r="AD279">
        <v>0</v>
      </c>
      <c r="AE279">
        <v>0</v>
      </c>
      <c r="AF279">
        <v>0</v>
      </c>
      <c r="AG279" t="s">
        <v>13</v>
      </c>
      <c r="AH279">
        <v>12790</v>
      </c>
      <c r="AI279">
        <v>0</v>
      </c>
      <c r="AJ279">
        <v>0</v>
      </c>
      <c r="AK279">
        <v>0</v>
      </c>
      <c r="AL279">
        <v>0</v>
      </c>
      <c r="AM279" t="s">
        <v>56</v>
      </c>
      <c r="AN279" t="s">
        <v>444</v>
      </c>
      <c r="AO279">
        <v>0</v>
      </c>
      <c r="AP279" t="s">
        <v>181</v>
      </c>
      <c r="AR279">
        <v>0</v>
      </c>
      <c r="AS279">
        <v>0</v>
      </c>
      <c r="AT279" t="s">
        <v>85</v>
      </c>
      <c r="AV279">
        <v>0</v>
      </c>
      <c r="AW279">
        <v>0</v>
      </c>
      <c r="AX279" t="s">
        <v>60</v>
      </c>
      <c r="BB279">
        <v>0</v>
      </c>
      <c r="BF279">
        <v>0</v>
      </c>
      <c r="BI279">
        <v>1152.1320089999999</v>
      </c>
      <c r="BJ279">
        <v>0</v>
      </c>
      <c r="BK279">
        <v>2.1655790000000001</v>
      </c>
      <c r="BL279">
        <v>2.310924</v>
      </c>
      <c r="BM279">
        <v>6.7516790000000002</v>
      </c>
    </row>
    <row r="280" spans="1:65">
      <c r="A280">
        <v>549</v>
      </c>
      <c r="B280">
        <v>113</v>
      </c>
      <c r="C280">
        <v>113</v>
      </c>
      <c r="F280">
        <v>0</v>
      </c>
      <c r="G280">
        <v>2.2268059999999998</v>
      </c>
      <c r="H280">
        <v>2.3092160000000002</v>
      </c>
      <c r="I280">
        <v>3.5628890000000002</v>
      </c>
      <c r="J280">
        <v>0</v>
      </c>
      <c r="K280">
        <v>1.39398</v>
      </c>
      <c r="L280">
        <v>1.962834</v>
      </c>
      <c r="V280">
        <v>0</v>
      </c>
      <c r="W280">
        <v>0</v>
      </c>
      <c r="X280">
        <v>0</v>
      </c>
      <c r="Y280">
        <v>0</v>
      </c>
      <c r="Z280" t="s">
        <v>459</v>
      </c>
      <c r="AA280">
        <v>477421.52908000001</v>
      </c>
      <c r="AB280">
        <v>1072775.4790000001</v>
      </c>
      <c r="AD280">
        <v>0</v>
      </c>
      <c r="AE280">
        <v>0</v>
      </c>
      <c r="AF280">
        <v>0</v>
      </c>
      <c r="AG280" t="s">
        <v>13</v>
      </c>
      <c r="AH280">
        <v>12800</v>
      </c>
      <c r="AI280">
        <v>0</v>
      </c>
      <c r="AJ280">
        <v>0</v>
      </c>
      <c r="AK280">
        <v>0</v>
      </c>
      <c r="AL280">
        <v>0</v>
      </c>
      <c r="AM280" t="s">
        <v>56</v>
      </c>
      <c r="AN280" t="s">
        <v>460</v>
      </c>
      <c r="AO280">
        <v>0</v>
      </c>
      <c r="AP280" t="s">
        <v>181</v>
      </c>
      <c r="AR280">
        <v>0</v>
      </c>
      <c r="AS280">
        <v>0</v>
      </c>
      <c r="AT280" t="s">
        <v>85</v>
      </c>
      <c r="AV280">
        <v>0</v>
      </c>
      <c r="AW280">
        <v>0</v>
      </c>
      <c r="AX280" t="s">
        <v>60</v>
      </c>
      <c r="BB280">
        <v>0</v>
      </c>
      <c r="BF280">
        <v>0</v>
      </c>
      <c r="BI280">
        <v>833.81440599999996</v>
      </c>
      <c r="BJ280">
        <v>113</v>
      </c>
      <c r="BK280">
        <v>2.2268059999999998</v>
      </c>
      <c r="BL280">
        <v>2.3092160000000002</v>
      </c>
      <c r="BM280">
        <v>6.7504619999999997</v>
      </c>
    </row>
    <row r="281" spans="1:65">
      <c r="A281">
        <v>307</v>
      </c>
      <c r="F281">
        <v>0</v>
      </c>
      <c r="G281">
        <v>2.3171309999999998</v>
      </c>
      <c r="H281">
        <v>2.336973</v>
      </c>
      <c r="I281">
        <v>3.7074099999999999</v>
      </c>
      <c r="J281">
        <v>0</v>
      </c>
      <c r="K281">
        <v>1.4505239999999999</v>
      </c>
      <c r="L281">
        <v>1.9864269999999999</v>
      </c>
      <c r="V281">
        <v>0</v>
      </c>
      <c r="W281">
        <v>0</v>
      </c>
      <c r="X281">
        <v>0</v>
      </c>
      <c r="Y281">
        <v>0</v>
      </c>
      <c r="AA281">
        <v>476994.72793599998</v>
      </c>
      <c r="AB281">
        <v>1073775.2623600001</v>
      </c>
      <c r="AD281">
        <v>0</v>
      </c>
      <c r="AE281">
        <v>0</v>
      </c>
      <c r="AF281">
        <v>0</v>
      </c>
      <c r="AG281" t="s">
        <v>13</v>
      </c>
      <c r="AH281">
        <v>12810</v>
      </c>
      <c r="AI281">
        <v>0</v>
      </c>
      <c r="AJ281">
        <v>0</v>
      </c>
      <c r="AK281">
        <v>0</v>
      </c>
      <c r="AL281">
        <v>0</v>
      </c>
      <c r="AM281" t="s">
        <v>56</v>
      </c>
      <c r="AN281" t="s">
        <v>448</v>
      </c>
      <c r="AO281">
        <v>0</v>
      </c>
      <c r="AP281" t="s">
        <v>181</v>
      </c>
      <c r="AR281">
        <v>0</v>
      </c>
      <c r="AS281">
        <v>0</v>
      </c>
      <c r="AT281" t="s">
        <v>85</v>
      </c>
      <c r="AV281">
        <v>0</v>
      </c>
      <c r="AW281">
        <v>0</v>
      </c>
      <c r="AX281" t="s">
        <v>60</v>
      </c>
      <c r="BB281">
        <v>0</v>
      </c>
      <c r="BF281">
        <v>0</v>
      </c>
      <c r="BI281">
        <v>2999.9998329999999</v>
      </c>
      <c r="BJ281">
        <v>0</v>
      </c>
      <c r="BK281">
        <v>2.3171309999999998</v>
      </c>
      <c r="BL281">
        <v>2.336973</v>
      </c>
      <c r="BM281">
        <v>6.744802</v>
      </c>
    </row>
    <row r="282" spans="1:65">
      <c r="A282">
        <v>502</v>
      </c>
      <c r="B282">
        <v>114</v>
      </c>
      <c r="C282">
        <v>114</v>
      </c>
      <c r="F282">
        <v>0</v>
      </c>
      <c r="G282">
        <v>2.4181699999999999</v>
      </c>
      <c r="H282">
        <v>2.347858</v>
      </c>
      <c r="I282">
        <v>3.8690730000000002</v>
      </c>
      <c r="J282">
        <v>0</v>
      </c>
      <c r="K282">
        <v>1.513774</v>
      </c>
      <c r="L282">
        <v>1.9956799999999999</v>
      </c>
      <c r="V282">
        <v>0</v>
      </c>
      <c r="W282">
        <v>0</v>
      </c>
      <c r="X282">
        <v>0</v>
      </c>
      <c r="Y282">
        <v>0</v>
      </c>
      <c r="Z282" t="s">
        <v>411</v>
      </c>
      <c r="AA282">
        <v>476404.80780000001</v>
      </c>
      <c r="AB282">
        <v>1074384.293416</v>
      </c>
      <c r="AD282">
        <v>0</v>
      </c>
      <c r="AE282">
        <v>0</v>
      </c>
      <c r="AF282">
        <v>0</v>
      </c>
      <c r="AG282" t="s">
        <v>13</v>
      </c>
      <c r="AH282">
        <v>12820</v>
      </c>
      <c r="AI282">
        <v>0</v>
      </c>
      <c r="AJ282">
        <v>0</v>
      </c>
      <c r="AK282">
        <v>0</v>
      </c>
      <c r="AL282">
        <v>0</v>
      </c>
      <c r="AM282" t="s">
        <v>56</v>
      </c>
      <c r="AN282" t="s">
        <v>412</v>
      </c>
      <c r="AO282">
        <v>0</v>
      </c>
      <c r="AP282" t="s">
        <v>181</v>
      </c>
      <c r="AR282">
        <v>0</v>
      </c>
      <c r="AS282">
        <v>0</v>
      </c>
      <c r="AT282" t="s">
        <v>85</v>
      </c>
      <c r="AV282">
        <v>0</v>
      </c>
      <c r="AW282">
        <v>0</v>
      </c>
      <c r="AX282" t="s">
        <v>60</v>
      </c>
      <c r="BB282">
        <v>0</v>
      </c>
      <c r="BF282">
        <v>0</v>
      </c>
      <c r="BI282">
        <v>433.53307000000001</v>
      </c>
      <c r="BJ282">
        <v>114</v>
      </c>
      <c r="BK282">
        <v>2.4181699999999999</v>
      </c>
      <c r="BL282">
        <v>2.347858</v>
      </c>
      <c r="BM282">
        <v>6.7392000000000003</v>
      </c>
    </row>
    <row r="283" spans="1:65">
      <c r="A283">
        <v>309</v>
      </c>
      <c r="F283">
        <v>0</v>
      </c>
      <c r="G283">
        <v>2.347296</v>
      </c>
      <c r="H283">
        <v>2.308055</v>
      </c>
      <c r="I283">
        <v>3.755674</v>
      </c>
      <c r="J283">
        <v>0</v>
      </c>
      <c r="K283">
        <v>1.4694069999999999</v>
      </c>
      <c r="L283">
        <v>1.9618469999999999</v>
      </c>
      <c r="V283">
        <v>0</v>
      </c>
      <c r="W283">
        <v>0</v>
      </c>
      <c r="X283">
        <v>0</v>
      </c>
      <c r="Y283">
        <v>0</v>
      </c>
      <c r="AA283">
        <v>476019.19591200002</v>
      </c>
      <c r="AB283">
        <v>1075010.5047840001</v>
      </c>
      <c r="AD283">
        <v>0</v>
      </c>
      <c r="AE283">
        <v>0</v>
      </c>
      <c r="AF283">
        <v>0</v>
      </c>
      <c r="AG283" t="s">
        <v>13</v>
      </c>
      <c r="AH283">
        <v>12830</v>
      </c>
      <c r="AI283">
        <v>0</v>
      </c>
      <c r="AJ283">
        <v>0</v>
      </c>
      <c r="AK283">
        <v>0</v>
      </c>
      <c r="AL283">
        <v>0</v>
      </c>
      <c r="AM283" t="s">
        <v>56</v>
      </c>
      <c r="AN283" t="s">
        <v>283</v>
      </c>
      <c r="AO283">
        <v>0</v>
      </c>
      <c r="AP283" t="s">
        <v>181</v>
      </c>
      <c r="AR283">
        <v>0</v>
      </c>
      <c r="AS283">
        <v>0</v>
      </c>
      <c r="AT283" t="s">
        <v>85</v>
      </c>
      <c r="AV283">
        <v>0</v>
      </c>
      <c r="AW283">
        <v>0</v>
      </c>
      <c r="AX283" t="s">
        <v>60</v>
      </c>
      <c r="BB283">
        <v>0</v>
      </c>
      <c r="BF283">
        <v>0</v>
      </c>
      <c r="BI283">
        <v>409.70334300000002</v>
      </c>
      <c r="BJ283">
        <v>0</v>
      </c>
      <c r="BK283">
        <v>2.347296</v>
      </c>
      <c r="BL283">
        <v>2.308055</v>
      </c>
      <c r="BM283">
        <v>6.7372240000000003</v>
      </c>
    </row>
    <row r="284" spans="1:65">
      <c r="A284">
        <v>310</v>
      </c>
      <c r="B284">
        <v>115</v>
      </c>
      <c r="C284">
        <v>115</v>
      </c>
      <c r="F284">
        <v>0</v>
      </c>
      <c r="G284">
        <v>2.6387659999999999</v>
      </c>
      <c r="H284">
        <v>2.4816590000000001</v>
      </c>
      <c r="I284">
        <v>4.2220259999999996</v>
      </c>
      <c r="J284">
        <v>0</v>
      </c>
      <c r="K284">
        <v>1.651867</v>
      </c>
      <c r="L284">
        <v>2.10941</v>
      </c>
      <c r="V284">
        <v>0</v>
      </c>
      <c r="W284">
        <v>0</v>
      </c>
      <c r="X284">
        <v>0</v>
      </c>
      <c r="Y284">
        <v>0</v>
      </c>
      <c r="Z284" t="s">
        <v>449</v>
      </c>
      <c r="AA284">
        <v>476178.43072800001</v>
      </c>
      <c r="AB284">
        <v>1076291.615056</v>
      </c>
      <c r="AD284">
        <v>0</v>
      </c>
      <c r="AE284">
        <v>0</v>
      </c>
      <c r="AF284">
        <v>0</v>
      </c>
      <c r="AG284" t="s">
        <v>13</v>
      </c>
      <c r="AH284">
        <v>12840</v>
      </c>
      <c r="AI284">
        <v>0</v>
      </c>
      <c r="AJ284">
        <v>0</v>
      </c>
      <c r="AK284">
        <v>0</v>
      </c>
      <c r="AL284">
        <v>0</v>
      </c>
      <c r="AM284" t="s">
        <v>56</v>
      </c>
      <c r="AN284" t="s">
        <v>216</v>
      </c>
      <c r="AO284">
        <v>0</v>
      </c>
      <c r="AP284" t="s">
        <v>181</v>
      </c>
      <c r="AR284">
        <v>0</v>
      </c>
      <c r="AS284">
        <v>0</v>
      </c>
      <c r="AT284" t="s">
        <v>85</v>
      </c>
      <c r="AV284">
        <v>0</v>
      </c>
      <c r="AW284">
        <v>0</v>
      </c>
      <c r="AX284" t="s">
        <v>60</v>
      </c>
      <c r="BB284">
        <v>0</v>
      </c>
      <c r="BF284">
        <v>0</v>
      </c>
      <c r="BI284">
        <v>561.61591299999998</v>
      </c>
      <c r="BJ284">
        <v>115</v>
      </c>
      <c r="BK284">
        <v>2.6387659999999999</v>
      </c>
      <c r="BL284">
        <v>2.4816590000000001</v>
      </c>
      <c r="BM284">
        <v>6.751131</v>
      </c>
    </row>
    <row r="285" spans="1:65">
      <c r="A285">
        <v>314</v>
      </c>
      <c r="F285">
        <v>0</v>
      </c>
      <c r="G285">
        <v>2.311842</v>
      </c>
      <c r="H285">
        <v>2.530726</v>
      </c>
      <c r="I285">
        <v>3.6989480000000001</v>
      </c>
      <c r="J285">
        <v>0</v>
      </c>
      <c r="K285">
        <v>1.4472130000000001</v>
      </c>
      <c r="L285">
        <v>2.1511170000000002</v>
      </c>
      <c r="V285">
        <v>0</v>
      </c>
      <c r="W285">
        <v>0</v>
      </c>
      <c r="X285">
        <v>0</v>
      </c>
      <c r="Y285">
        <v>0</v>
      </c>
      <c r="AA285">
        <v>476955.35252000001</v>
      </c>
      <c r="AB285">
        <v>1078440.414232</v>
      </c>
      <c r="AD285">
        <v>0</v>
      </c>
      <c r="AE285">
        <v>0</v>
      </c>
      <c r="AF285">
        <v>0</v>
      </c>
      <c r="AG285" t="s">
        <v>13</v>
      </c>
      <c r="AH285">
        <v>12860</v>
      </c>
      <c r="AI285">
        <v>0</v>
      </c>
      <c r="AJ285">
        <v>0</v>
      </c>
      <c r="AK285">
        <v>0</v>
      </c>
      <c r="AL285">
        <v>0</v>
      </c>
      <c r="AM285" t="s">
        <v>56</v>
      </c>
      <c r="AN285" t="s">
        <v>387</v>
      </c>
      <c r="AO285">
        <v>0</v>
      </c>
      <c r="AP285" t="s">
        <v>181</v>
      </c>
      <c r="AR285">
        <v>0</v>
      </c>
      <c r="AS285">
        <v>0</v>
      </c>
      <c r="AT285" t="s">
        <v>85</v>
      </c>
      <c r="AV285">
        <v>0</v>
      </c>
      <c r="AW285">
        <v>0</v>
      </c>
      <c r="AX285" t="s">
        <v>60</v>
      </c>
      <c r="BB285">
        <v>0</v>
      </c>
      <c r="BF285">
        <v>0</v>
      </c>
      <c r="BI285">
        <v>806.69291399999997</v>
      </c>
      <c r="BJ285">
        <v>0</v>
      </c>
      <c r="BK285">
        <v>2.311842</v>
      </c>
      <c r="BL285">
        <v>2.530726</v>
      </c>
      <c r="BM285">
        <v>6.7927569999999999</v>
      </c>
    </row>
    <row r="286" spans="1:65">
      <c r="A286">
        <v>315</v>
      </c>
      <c r="B286">
        <v>117</v>
      </c>
      <c r="C286">
        <v>117</v>
      </c>
      <c r="F286">
        <v>0</v>
      </c>
      <c r="G286">
        <v>2.7851819999999998</v>
      </c>
      <c r="H286">
        <v>2.665972</v>
      </c>
      <c r="I286">
        <v>4.4562910000000002</v>
      </c>
      <c r="J286">
        <v>0</v>
      </c>
      <c r="K286">
        <v>1.7435229999999999</v>
      </c>
      <c r="L286">
        <v>2.266076</v>
      </c>
      <c r="V286">
        <v>0</v>
      </c>
      <c r="W286">
        <v>0</v>
      </c>
      <c r="X286">
        <v>0</v>
      </c>
      <c r="Y286">
        <v>0</v>
      </c>
      <c r="Z286" t="s">
        <v>454</v>
      </c>
      <c r="AA286">
        <v>477503.47331999999</v>
      </c>
      <c r="AB286">
        <v>1078329.0041120001</v>
      </c>
      <c r="AD286">
        <v>0</v>
      </c>
      <c r="AE286">
        <v>0</v>
      </c>
      <c r="AF286">
        <v>0</v>
      </c>
      <c r="AG286" t="s">
        <v>13</v>
      </c>
      <c r="AH286">
        <v>12870</v>
      </c>
      <c r="AI286">
        <v>0</v>
      </c>
      <c r="AJ286">
        <v>0</v>
      </c>
      <c r="AK286">
        <v>0</v>
      </c>
      <c r="AL286">
        <v>0</v>
      </c>
      <c r="AM286" t="s">
        <v>56</v>
      </c>
      <c r="AN286" t="s">
        <v>417</v>
      </c>
      <c r="AO286">
        <v>0</v>
      </c>
      <c r="AP286" t="s">
        <v>181</v>
      </c>
      <c r="AR286">
        <v>0</v>
      </c>
      <c r="AS286">
        <v>0</v>
      </c>
      <c r="AT286" t="s">
        <v>85</v>
      </c>
      <c r="AV286">
        <v>0</v>
      </c>
      <c r="AW286">
        <v>0</v>
      </c>
      <c r="AX286" t="s">
        <v>60</v>
      </c>
      <c r="BB286">
        <v>0</v>
      </c>
      <c r="BF286">
        <v>0</v>
      </c>
      <c r="BI286">
        <v>1559.544729</v>
      </c>
      <c r="BJ286">
        <v>117</v>
      </c>
      <c r="BK286">
        <v>2.7851819999999998</v>
      </c>
      <c r="BL286">
        <v>2.665972</v>
      </c>
      <c r="BM286">
        <v>6.8169199999999996</v>
      </c>
    </row>
    <row r="287" spans="1:65">
      <c r="A287">
        <v>317</v>
      </c>
      <c r="B287">
        <v>118</v>
      </c>
      <c r="C287">
        <v>118</v>
      </c>
      <c r="F287">
        <v>0</v>
      </c>
      <c r="G287">
        <v>3.0915780000000002</v>
      </c>
      <c r="H287">
        <v>2.8521359999999998</v>
      </c>
      <c r="I287">
        <v>4.9465250000000003</v>
      </c>
      <c r="J287">
        <v>0</v>
      </c>
      <c r="K287">
        <v>1.9353279999999999</v>
      </c>
      <c r="L287">
        <v>2.4243160000000001</v>
      </c>
      <c r="V287">
        <v>0</v>
      </c>
      <c r="W287">
        <v>0</v>
      </c>
      <c r="X287">
        <v>0</v>
      </c>
      <c r="Y287">
        <v>0</v>
      </c>
      <c r="Z287" t="s">
        <v>455</v>
      </c>
      <c r="AA287">
        <v>477804.81216799997</v>
      </c>
      <c r="AB287">
        <v>1079943.9472080001</v>
      </c>
      <c r="AD287">
        <v>0</v>
      </c>
      <c r="AE287">
        <v>0</v>
      </c>
      <c r="AF287">
        <v>0</v>
      </c>
      <c r="AG287" t="s">
        <v>13</v>
      </c>
      <c r="AH287">
        <v>12880</v>
      </c>
      <c r="AI287">
        <v>0</v>
      </c>
      <c r="AJ287">
        <v>0</v>
      </c>
      <c r="AK287">
        <v>0</v>
      </c>
      <c r="AL287">
        <v>0</v>
      </c>
      <c r="AM287" t="s">
        <v>56</v>
      </c>
      <c r="AN287" t="s">
        <v>108</v>
      </c>
      <c r="AO287">
        <v>0</v>
      </c>
      <c r="AP287" t="s">
        <v>181</v>
      </c>
      <c r="AR287">
        <v>0</v>
      </c>
      <c r="AS287">
        <v>0</v>
      </c>
      <c r="AT287" t="s">
        <v>85</v>
      </c>
      <c r="AV287">
        <v>0</v>
      </c>
      <c r="AW287">
        <v>0</v>
      </c>
      <c r="AX287" t="s">
        <v>60</v>
      </c>
      <c r="BB287">
        <v>0</v>
      </c>
      <c r="BF287">
        <v>0</v>
      </c>
      <c r="BI287">
        <v>652.10893099999998</v>
      </c>
      <c r="BJ287">
        <v>118</v>
      </c>
      <c r="BK287">
        <v>3.0915780000000002</v>
      </c>
      <c r="BL287">
        <v>2.8521359999999998</v>
      </c>
      <c r="BM287">
        <v>6.8661409999999998</v>
      </c>
    </row>
    <row r="288" spans="1:65">
      <c r="A288">
        <v>318</v>
      </c>
      <c r="F288">
        <v>0</v>
      </c>
      <c r="G288">
        <v>3.0364249999999999</v>
      </c>
      <c r="H288">
        <v>2.9017309999999998</v>
      </c>
      <c r="I288">
        <v>4.8582799999999997</v>
      </c>
      <c r="J288">
        <v>0</v>
      </c>
      <c r="K288">
        <v>1.9008020000000001</v>
      </c>
      <c r="L288">
        <v>2.466472</v>
      </c>
      <c r="V288">
        <v>0</v>
      </c>
      <c r="W288">
        <v>0</v>
      </c>
      <c r="X288">
        <v>0</v>
      </c>
      <c r="Y288">
        <v>0</v>
      </c>
      <c r="AA288">
        <v>476721.21890400001</v>
      </c>
      <c r="AB288">
        <v>1080258.84984</v>
      </c>
      <c r="AD288">
        <v>0</v>
      </c>
      <c r="AE288">
        <v>0</v>
      </c>
      <c r="AF288">
        <v>0</v>
      </c>
      <c r="AG288" t="s">
        <v>13</v>
      </c>
      <c r="AH288">
        <v>12890</v>
      </c>
      <c r="AI288">
        <v>0</v>
      </c>
      <c r="AJ288">
        <v>0</v>
      </c>
      <c r="AK288">
        <v>0</v>
      </c>
      <c r="AL288">
        <v>0</v>
      </c>
      <c r="AM288" t="s">
        <v>56</v>
      </c>
      <c r="AN288" t="s">
        <v>398</v>
      </c>
      <c r="AO288">
        <v>0</v>
      </c>
      <c r="AP288" t="s">
        <v>181</v>
      </c>
      <c r="AR288">
        <v>0</v>
      </c>
      <c r="AS288">
        <v>0</v>
      </c>
      <c r="AT288" t="s">
        <v>85</v>
      </c>
      <c r="AV288">
        <v>0</v>
      </c>
      <c r="AW288">
        <v>0</v>
      </c>
      <c r="AX288" t="s">
        <v>60</v>
      </c>
      <c r="BB288">
        <v>0</v>
      </c>
      <c r="BF288">
        <v>0</v>
      </c>
      <c r="BI288">
        <v>1911.1968879999999</v>
      </c>
      <c r="BJ288">
        <v>0</v>
      </c>
      <c r="BK288">
        <v>3.0364249999999999</v>
      </c>
      <c r="BL288">
        <v>2.9017309999999998</v>
      </c>
      <c r="BM288">
        <v>6.8313639999999998</v>
      </c>
    </row>
    <row r="289" spans="1:65">
      <c r="A289">
        <v>541</v>
      </c>
      <c r="B289">
        <v>119</v>
      </c>
      <c r="C289">
        <v>119</v>
      </c>
      <c r="F289">
        <v>0</v>
      </c>
      <c r="G289">
        <v>2.948915</v>
      </c>
      <c r="H289">
        <v>2.968156</v>
      </c>
      <c r="I289">
        <v>4.7182649999999997</v>
      </c>
      <c r="J289">
        <v>0</v>
      </c>
      <c r="K289">
        <v>1.8460209999999999</v>
      </c>
      <c r="L289">
        <v>2.5229330000000001</v>
      </c>
      <c r="V289">
        <v>0</v>
      </c>
      <c r="W289">
        <v>0</v>
      </c>
      <c r="X289">
        <v>0</v>
      </c>
      <c r="Y289">
        <v>0</v>
      </c>
      <c r="Z289" t="s">
        <v>206</v>
      </c>
      <c r="AA289">
        <v>476279.215616</v>
      </c>
      <c r="AB289">
        <v>1080260.9178800001</v>
      </c>
      <c r="AD289">
        <v>0</v>
      </c>
      <c r="AE289">
        <v>0</v>
      </c>
      <c r="AF289">
        <v>0</v>
      </c>
      <c r="AG289" t="s">
        <v>13</v>
      </c>
      <c r="AH289">
        <v>12900</v>
      </c>
      <c r="AI289">
        <v>0</v>
      </c>
      <c r="AJ289">
        <v>0</v>
      </c>
      <c r="AK289">
        <v>0</v>
      </c>
      <c r="AL289">
        <v>0</v>
      </c>
      <c r="AM289" t="s">
        <v>56</v>
      </c>
      <c r="AN289" t="s">
        <v>190</v>
      </c>
      <c r="AO289">
        <v>0</v>
      </c>
      <c r="AP289" t="s">
        <v>181</v>
      </c>
      <c r="AR289">
        <v>0</v>
      </c>
      <c r="AS289">
        <v>0</v>
      </c>
      <c r="AT289" t="s">
        <v>85</v>
      </c>
      <c r="AV289">
        <v>0</v>
      </c>
      <c r="AW289">
        <v>0</v>
      </c>
      <c r="AX289" t="s">
        <v>60</v>
      </c>
      <c r="BB289">
        <v>0</v>
      </c>
      <c r="BF289">
        <v>0</v>
      </c>
      <c r="BI289">
        <v>1041.726075</v>
      </c>
      <c r="BJ289">
        <v>119</v>
      </c>
      <c r="BK289">
        <v>2.948915</v>
      </c>
      <c r="BL289">
        <v>2.968156</v>
      </c>
      <c r="BM289">
        <v>6.809609</v>
      </c>
    </row>
    <row r="290" spans="1:65">
      <c r="A290">
        <v>320</v>
      </c>
      <c r="B290">
        <v>120</v>
      </c>
      <c r="C290">
        <v>120</v>
      </c>
      <c r="F290">
        <v>0</v>
      </c>
      <c r="G290">
        <v>2.3095889999999999</v>
      </c>
      <c r="H290">
        <v>2.3465539999999998</v>
      </c>
      <c r="I290">
        <v>3.6953429999999998</v>
      </c>
      <c r="J290">
        <v>0</v>
      </c>
      <c r="K290">
        <v>1.4458029999999999</v>
      </c>
      <c r="L290">
        <v>1.9945710000000001</v>
      </c>
      <c r="V290">
        <v>0</v>
      </c>
      <c r="W290">
        <v>0</v>
      </c>
      <c r="X290">
        <v>0</v>
      </c>
      <c r="Y290">
        <v>0</v>
      </c>
      <c r="Z290" t="s">
        <v>456</v>
      </c>
      <c r="AA290">
        <v>484975.63180799998</v>
      </c>
      <c r="AB290">
        <v>1061655.465232</v>
      </c>
      <c r="AD290">
        <v>0</v>
      </c>
      <c r="AE290">
        <v>0</v>
      </c>
      <c r="AF290">
        <v>0</v>
      </c>
      <c r="AG290" t="s">
        <v>13</v>
      </c>
      <c r="AH290">
        <v>12910</v>
      </c>
      <c r="AI290">
        <v>0</v>
      </c>
      <c r="AJ290">
        <v>0</v>
      </c>
      <c r="AK290">
        <v>0</v>
      </c>
      <c r="AL290">
        <v>0</v>
      </c>
      <c r="AM290" t="s">
        <v>56</v>
      </c>
      <c r="AN290" t="s">
        <v>72</v>
      </c>
      <c r="AO290">
        <v>0</v>
      </c>
      <c r="AP290" t="s">
        <v>181</v>
      </c>
      <c r="AR290">
        <v>0</v>
      </c>
      <c r="AS290">
        <v>0</v>
      </c>
      <c r="AT290" t="s">
        <v>85</v>
      </c>
      <c r="AV290">
        <v>0</v>
      </c>
      <c r="AW290">
        <v>0</v>
      </c>
      <c r="AX290" t="s">
        <v>60</v>
      </c>
      <c r="BB290">
        <v>0</v>
      </c>
      <c r="BF290">
        <v>0</v>
      </c>
      <c r="BI290">
        <v>2505.024594</v>
      </c>
      <c r="BJ290">
        <v>120</v>
      </c>
      <c r="BK290">
        <v>2.3095889999999999</v>
      </c>
      <c r="BL290">
        <v>2.3465539999999998</v>
      </c>
      <c r="BM290">
        <v>6.1754759999999997</v>
      </c>
    </row>
    <row r="291" spans="1:65">
      <c r="A291">
        <v>321</v>
      </c>
      <c r="F291">
        <v>0</v>
      </c>
      <c r="G291">
        <v>2.3986930000000002</v>
      </c>
      <c r="H291">
        <v>2.442342</v>
      </c>
      <c r="I291">
        <v>3.8379080000000001</v>
      </c>
      <c r="J291">
        <v>0</v>
      </c>
      <c r="K291">
        <v>1.5015810000000001</v>
      </c>
      <c r="L291">
        <v>2.0759910000000001</v>
      </c>
      <c r="V291">
        <v>0</v>
      </c>
      <c r="W291">
        <v>0</v>
      </c>
      <c r="X291">
        <v>0</v>
      </c>
      <c r="Y291">
        <v>0</v>
      </c>
      <c r="AA291">
        <v>485506.96163199999</v>
      </c>
      <c r="AB291">
        <v>1061344.040056</v>
      </c>
      <c r="AD291">
        <v>0</v>
      </c>
      <c r="AE291">
        <v>0</v>
      </c>
      <c r="AF291">
        <v>0</v>
      </c>
      <c r="AG291" t="s">
        <v>13</v>
      </c>
      <c r="AH291">
        <v>12920</v>
      </c>
      <c r="AI291">
        <v>0</v>
      </c>
      <c r="AJ291">
        <v>0</v>
      </c>
      <c r="AK291">
        <v>0</v>
      </c>
      <c r="AL291">
        <v>0</v>
      </c>
      <c r="AM291" t="s">
        <v>56</v>
      </c>
      <c r="AN291" t="s">
        <v>227</v>
      </c>
      <c r="AO291">
        <v>0</v>
      </c>
      <c r="AP291" t="s">
        <v>181</v>
      </c>
      <c r="AR291">
        <v>0</v>
      </c>
      <c r="AS291">
        <v>0</v>
      </c>
      <c r="AT291" t="s">
        <v>85</v>
      </c>
      <c r="AV291">
        <v>0</v>
      </c>
      <c r="AW291">
        <v>0</v>
      </c>
      <c r="AX291" t="s">
        <v>60</v>
      </c>
      <c r="BB291">
        <v>0</v>
      </c>
      <c r="BF291">
        <v>0</v>
      </c>
      <c r="BI291">
        <v>2500.832097</v>
      </c>
      <c r="BJ291">
        <v>0</v>
      </c>
      <c r="BK291">
        <v>2.3986930000000002</v>
      </c>
      <c r="BL291">
        <v>2.442342</v>
      </c>
      <c r="BM291">
        <v>6.1769059999999998</v>
      </c>
    </row>
    <row r="292" spans="1:65">
      <c r="A292">
        <v>393</v>
      </c>
      <c r="B292">
        <v>121</v>
      </c>
      <c r="C292">
        <v>121</v>
      </c>
      <c r="F292">
        <v>0</v>
      </c>
      <c r="G292">
        <v>2.8092139999999999</v>
      </c>
      <c r="H292">
        <v>2.598948</v>
      </c>
      <c r="I292">
        <v>4.4947429999999997</v>
      </c>
      <c r="J292">
        <v>0</v>
      </c>
      <c r="K292">
        <v>1.7585679999999999</v>
      </c>
      <c r="L292">
        <v>2.2091059999999998</v>
      </c>
      <c r="V292">
        <v>0</v>
      </c>
      <c r="W292">
        <v>0</v>
      </c>
      <c r="X292">
        <v>0</v>
      </c>
      <c r="Y292">
        <v>0</v>
      </c>
      <c r="Z292" t="s">
        <v>466</v>
      </c>
      <c r="AA292">
        <v>486693.261864</v>
      </c>
      <c r="AB292">
        <v>1060221.326232</v>
      </c>
      <c r="AD292">
        <v>0</v>
      </c>
      <c r="AE292">
        <v>0</v>
      </c>
      <c r="AF292">
        <v>0</v>
      </c>
      <c r="AG292" t="s">
        <v>13</v>
      </c>
      <c r="AH292">
        <v>12930</v>
      </c>
      <c r="AI292">
        <v>0</v>
      </c>
      <c r="AJ292">
        <v>0</v>
      </c>
      <c r="AK292">
        <v>0</v>
      </c>
      <c r="AL292">
        <v>0</v>
      </c>
      <c r="AM292" t="s">
        <v>56</v>
      </c>
      <c r="AN292" t="s">
        <v>335</v>
      </c>
      <c r="AO292">
        <v>0</v>
      </c>
      <c r="AP292" t="s">
        <v>181</v>
      </c>
      <c r="AR292">
        <v>0</v>
      </c>
      <c r="AS292">
        <v>0</v>
      </c>
      <c r="AT292" t="s">
        <v>85</v>
      </c>
      <c r="AV292">
        <v>0</v>
      </c>
      <c r="AW292">
        <v>0</v>
      </c>
      <c r="AX292" t="s">
        <v>60</v>
      </c>
      <c r="BB292">
        <v>0</v>
      </c>
      <c r="BF292">
        <v>0</v>
      </c>
      <c r="BI292">
        <v>2505.0057700000002</v>
      </c>
      <c r="BJ292">
        <v>121</v>
      </c>
      <c r="BK292">
        <v>2.8092139999999999</v>
      </c>
      <c r="BL292">
        <v>2.598948</v>
      </c>
      <c r="BM292">
        <v>6.1759199999999996</v>
      </c>
    </row>
    <row r="293" spans="1:65">
      <c r="A293">
        <v>394</v>
      </c>
      <c r="F293">
        <v>0</v>
      </c>
      <c r="G293">
        <v>2.8114319999999999</v>
      </c>
      <c r="H293">
        <v>2.5866180000000001</v>
      </c>
      <c r="I293">
        <v>4.4982920000000002</v>
      </c>
      <c r="J293">
        <v>0</v>
      </c>
      <c r="K293">
        <v>1.7599560000000001</v>
      </c>
      <c r="L293">
        <v>2.1986249999999998</v>
      </c>
      <c r="V293">
        <v>0</v>
      </c>
      <c r="W293">
        <v>0</v>
      </c>
      <c r="X293">
        <v>0</v>
      </c>
      <c r="Y293">
        <v>0</v>
      </c>
      <c r="AA293">
        <v>487508.42681600002</v>
      </c>
      <c r="AB293">
        <v>1059366.385704</v>
      </c>
      <c r="AD293">
        <v>0</v>
      </c>
      <c r="AE293">
        <v>0</v>
      </c>
      <c r="AF293">
        <v>0</v>
      </c>
      <c r="AG293" t="s">
        <v>13</v>
      </c>
      <c r="AH293">
        <v>12940</v>
      </c>
      <c r="AI293">
        <v>0</v>
      </c>
      <c r="AJ293">
        <v>0</v>
      </c>
      <c r="AK293">
        <v>0</v>
      </c>
      <c r="AL293">
        <v>0</v>
      </c>
      <c r="AM293" t="s">
        <v>56</v>
      </c>
      <c r="AN293" t="s">
        <v>467</v>
      </c>
      <c r="AO293">
        <v>0</v>
      </c>
      <c r="AP293" t="s">
        <v>181</v>
      </c>
      <c r="AR293">
        <v>0</v>
      </c>
      <c r="AS293">
        <v>0</v>
      </c>
      <c r="AT293" t="s">
        <v>85</v>
      </c>
      <c r="AV293">
        <v>0</v>
      </c>
      <c r="AW293">
        <v>0</v>
      </c>
      <c r="AX293" t="s">
        <v>60</v>
      </c>
      <c r="BB293">
        <v>0</v>
      </c>
      <c r="BF293">
        <v>0</v>
      </c>
      <c r="BI293">
        <v>2500.8320640000002</v>
      </c>
      <c r="BJ293">
        <v>0</v>
      </c>
      <c r="BK293">
        <v>2.8114319999999999</v>
      </c>
      <c r="BL293">
        <v>2.5866180000000001</v>
      </c>
      <c r="BM293">
        <v>6.1748969999999996</v>
      </c>
    </row>
    <row r="294" spans="1:65">
      <c r="A294">
        <v>395</v>
      </c>
      <c r="F294">
        <v>0</v>
      </c>
      <c r="G294">
        <v>2.7396440000000002</v>
      </c>
      <c r="H294">
        <v>2.6415389999999999</v>
      </c>
      <c r="I294">
        <v>4.3834299999999997</v>
      </c>
      <c r="J294">
        <v>0</v>
      </c>
      <c r="K294">
        <v>1.715017</v>
      </c>
      <c r="L294">
        <v>2.2453080000000001</v>
      </c>
      <c r="V294">
        <v>0</v>
      </c>
      <c r="W294">
        <v>0</v>
      </c>
      <c r="X294">
        <v>0</v>
      </c>
      <c r="Y294">
        <v>0</v>
      </c>
      <c r="AA294">
        <v>487996.22480800003</v>
      </c>
      <c r="AB294">
        <v>1058838.748832</v>
      </c>
      <c r="AD294">
        <v>0</v>
      </c>
      <c r="AE294">
        <v>0</v>
      </c>
      <c r="AF294">
        <v>0</v>
      </c>
      <c r="AG294" t="s">
        <v>13</v>
      </c>
      <c r="AH294">
        <v>12950</v>
      </c>
      <c r="AI294">
        <v>0</v>
      </c>
      <c r="AJ294">
        <v>0</v>
      </c>
      <c r="AK294">
        <v>0</v>
      </c>
      <c r="AL294">
        <v>0</v>
      </c>
      <c r="AM294" t="s">
        <v>56</v>
      </c>
      <c r="AN294" t="s">
        <v>216</v>
      </c>
      <c r="AO294">
        <v>0</v>
      </c>
      <c r="AP294" t="s">
        <v>181</v>
      </c>
      <c r="AR294">
        <v>0</v>
      </c>
      <c r="AS294">
        <v>0</v>
      </c>
      <c r="AT294" t="s">
        <v>85</v>
      </c>
      <c r="AV294">
        <v>0</v>
      </c>
      <c r="AW294">
        <v>0</v>
      </c>
      <c r="AX294" t="s">
        <v>60</v>
      </c>
      <c r="BB294">
        <v>0</v>
      </c>
      <c r="BF294">
        <v>0</v>
      </c>
      <c r="BI294">
        <v>2500.8319339999998</v>
      </c>
      <c r="BJ294">
        <v>0</v>
      </c>
      <c r="BK294">
        <v>2.7396440000000002</v>
      </c>
      <c r="BL294">
        <v>2.6415389999999999</v>
      </c>
      <c r="BM294">
        <v>6.1732120000000004</v>
      </c>
    </row>
    <row r="295" spans="1:65">
      <c r="A295">
        <v>397</v>
      </c>
      <c r="B295">
        <v>122</v>
      </c>
      <c r="C295">
        <v>122</v>
      </c>
      <c r="F295">
        <v>0</v>
      </c>
      <c r="G295">
        <v>2.7192180000000001</v>
      </c>
      <c r="H295">
        <v>2.6890879999999999</v>
      </c>
      <c r="I295">
        <v>4.3507480000000003</v>
      </c>
      <c r="J295">
        <v>0</v>
      </c>
      <c r="K295">
        <v>1.7022299999999999</v>
      </c>
      <c r="L295">
        <v>2.2857249999999998</v>
      </c>
      <c r="V295">
        <v>0</v>
      </c>
      <c r="W295">
        <v>0</v>
      </c>
      <c r="X295">
        <v>0</v>
      </c>
      <c r="Y295">
        <v>0</v>
      </c>
      <c r="Z295" t="s">
        <v>468</v>
      </c>
      <c r="AA295">
        <v>488463.84883199999</v>
      </c>
      <c r="AB295">
        <v>1058276.387256</v>
      </c>
      <c r="AD295">
        <v>0</v>
      </c>
      <c r="AE295">
        <v>0</v>
      </c>
      <c r="AF295">
        <v>0</v>
      </c>
      <c r="AG295" t="s">
        <v>13</v>
      </c>
      <c r="AH295">
        <v>12960</v>
      </c>
      <c r="AI295">
        <v>0</v>
      </c>
      <c r="AJ295">
        <v>0</v>
      </c>
      <c r="AK295">
        <v>0</v>
      </c>
      <c r="AL295">
        <v>0</v>
      </c>
      <c r="AM295" t="s">
        <v>56</v>
      </c>
      <c r="AN295" t="s">
        <v>441</v>
      </c>
      <c r="AO295">
        <v>0</v>
      </c>
      <c r="AP295" t="s">
        <v>181</v>
      </c>
      <c r="AR295">
        <v>0</v>
      </c>
      <c r="AS295">
        <v>0</v>
      </c>
      <c r="AT295" t="s">
        <v>85</v>
      </c>
      <c r="AV295">
        <v>0</v>
      </c>
      <c r="AW295">
        <v>0</v>
      </c>
      <c r="AX295" t="s">
        <v>60</v>
      </c>
      <c r="BB295">
        <v>0</v>
      </c>
      <c r="BF295">
        <v>0</v>
      </c>
      <c r="BI295">
        <v>2500.8453330000002</v>
      </c>
      <c r="BJ295">
        <v>122</v>
      </c>
      <c r="BK295">
        <v>2.7192180000000001</v>
      </c>
      <c r="BL295">
        <v>2.6890879999999999</v>
      </c>
      <c r="BM295">
        <v>6.1674769999999999</v>
      </c>
    </row>
    <row r="296" spans="1:65">
      <c r="A296">
        <v>398</v>
      </c>
      <c r="F296">
        <v>0</v>
      </c>
      <c r="G296">
        <v>2.8143739999999999</v>
      </c>
      <c r="H296">
        <v>2.6623139999999998</v>
      </c>
      <c r="I296">
        <v>4.5029979999999998</v>
      </c>
      <c r="J296">
        <v>0</v>
      </c>
      <c r="K296">
        <v>1.761798</v>
      </c>
      <c r="L296">
        <v>2.2629670000000002</v>
      </c>
      <c r="V296">
        <v>0</v>
      </c>
      <c r="W296">
        <v>0</v>
      </c>
      <c r="X296">
        <v>0</v>
      </c>
      <c r="Y296">
        <v>0</v>
      </c>
      <c r="AA296">
        <v>488898.16511200002</v>
      </c>
      <c r="AB296">
        <v>1057338.6618240001</v>
      </c>
      <c r="AD296">
        <v>0</v>
      </c>
      <c r="AE296">
        <v>0</v>
      </c>
      <c r="AF296">
        <v>0</v>
      </c>
      <c r="AG296" t="s">
        <v>13</v>
      </c>
      <c r="AH296">
        <v>12970</v>
      </c>
      <c r="AI296">
        <v>0</v>
      </c>
      <c r="AJ296">
        <v>0</v>
      </c>
      <c r="AK296">
        <v>0</v>
      </c>
      <c r="AL296">
        <v>0</v>
      </c>
      <c r="AM296" t="s">
        <v>56</v>
      </c>
      <c r="AN296" t="s">
        <v>280</v>
      </c>
      <c r="AO296">
        <v>0</v>
      </c>
      <c r="AP296" t="s">
        <v>181</v>
      </c>
      <c r="AR296">
        <v>0</v>
      </c>
      <c r="AS296">
        <v>0</v>
      </c>
      <c r="AT296" t="s">
        <v>85</v>
      </c>
      <c r="AV296">
        <v>0</v>
      </c>
      <c r="AW296">
        <v>0</v>
      </c>
      <c r="AX296" t="s">
        <v>60</v>
      </c>
      <c r="BB296">
        <v>0</v>
      </c>
      <c r="BF296">
        <v>0</v>
      </c>
      <c r="BI296">
        <v>2500.8450010000001</v>
      </c>
      <c r="BJ296">
        <v>0</v>
      </c>
      <c r="BK296">
        <v>2.8143739999999999</v>
      </c>
      <c r="BL296">
        <v>2.6623139999999998</v>
      </c>
      <c r="BM296">
        <v>6.1606459999999998</v>
      </c>
    </row>
    <row r="297" spans="1:65">
      <c r="A297">
        <v>556</v>
      </c>
      <c r="F297">
        <v>0</v>
      </c>
      <c r="G297">
        <v>2.9048389999999999</v>
      </c>
      <c r="H297">
        <v>2.690976</v>
      </c>
      <c r="I297">
        <v>4.6477430000000002</v>
      </c>
      <c r="J297">
        <v>0</v>
      </c>
      <c r="K297">
        <v>1.8184290000000001</v>
      </c>
      <c r="L297">
        <v>2.2873290000000002</v>
      </c>
      <c r="V297">
        <v>0</v>
      </c>
      <c r="W297">
        <v>0</v>
      </c>
      <c r="X297">
        <v>0</v>
      </c>
      <c r="Y297">
        <v>0</v>
      </c>
      <c r="AA297">
        <v>489607.866584</v>
      </c>
      <c r="AB297">
        <v>1056373.5880799999</v>
      </c>
      <c r="AD297">
        <v>0</v>
      </c>
      <c r="AE297">
        <v>0</v>
      </c>
      <c r="AF297">
        <v>0</v>
      </c>
      <c r="AG297" t="s">
        <v>13</v>
      </c>
      <c r="AH297">
        <v>12971</v>
      </c>
      <c r="AI297">
        <v>0</v>
      </c>
      <c r="AJ297">
        <v>0</v>
      </c>
      <c r="AK297">
        <v>0</v>
      </c>
      <c r="AL297">
        <v>0</v>
      </c>
      <c r="AM297" t="s">
        <v>56</v>
      </c>
      <c r="AN297" t="s">
        <v>244</v>
      </c>
      <c r="AO297">
        <v>0</v>
      </c>
      <c r="AP297" t="s">
        <v>181</v>
      </c>
      <c r="AR297">
        <v>0</v>
      </c>
      <c r="AS297">
        <v>0</v>
      </c>
      <c r="AT297" t="s">
        <v>85</v>
      </c>
      <c r="AV297">
        <v>0</v>
      </c>
      <c r="AW297">
        <v>0</v>
      </c>
      <c r="AX297" t="s">
        <v>60</v>
      </c>
      <c r="BB297">
        <v>0</v>
      </c>
      <c r="BF297">
        <v>0</v>
      </c>
      <c r="BI297">
        <v>2818.6950900000002</v>
      </c>
      <c r="BJ297">
        <v>0</v>
      </c>
      <c r="BK297">
        <v>2.9048389999999999</v>
      </c>
      <c r="BL297">
        <v>2.690976</v>
      </c>
      <c r="BM297">
        <v>6.149019</v>
      </c>
    </row>
    <row r="298" spans="1:65">
      <c r="A298">
        <v>399</v>
      </c>
      <c r="B298">
        <v>123</v>
      </c>
      <c r="C298">
        <v>123</v>
      </c>
      <c r="F298">
        <v>0</v>
      </c>
      <c r="G298">
        <v>2.7704949999999999</v>
      </c>
      <c r="H298">
        <v>2.67516</v>
      </c>
      <c r="I298">
        <v>4.4327920000000001</v>
      </c>
      <c r="J298">
        <v>0</v>
      </c>
      <c r="K298">
        <v>1.7343299999999999</v>
      </c>
      <c r="L298">
        <v>2.2738860000000001</v>
      </c>
      <c r="V298">
        <v>0</v>
      </c>
      <c r="W298">
        <v>0</v>
      </c>
      <c r="X298">
        <v>0</v>
      </c>
      <c r="Y298">
        <v>0</v>
      </c>
      <c r="Z298" t="s">
        <v>469</v>
      </c>
      <c r="AA298">
        <v>490919.08987999998</v>
      </c>
      <c r="AB298">
        <v>1056079.671872</v>
      </c>
      <c r="AD298">
        <v>0</v>
      </c>
      <c r="AE298">
        <v>0</v>
      </c>
      <c r="AF298">
        <v>0</v>
      </c>
      <c r="AG298" t="s">
        <v>13</v>
      </c>
      <c r="AH298">
        <v>12980</v>
      </c>
      <c r="AI298">
        <v>0</v>
      </c>
      <c r="AJ298">
        <v>0</v>
      </c>
      <c r="AK298">
        <v>0</v>
      </c>
      <c r="AL298">
        <v>0</v>
      </c>
      <c r="AM298" t="s">
        <v>56</v>
      </c>
      <c r="AN298" t="s">
        <v>76</v>
      </c>
      <c r="AO298">
        <v>0</v>
      </c>
      <c r="AP298" t="s">
        <v>181</v>
      </c>
      <c r="AQ298" t="s">
        <v>5</v>
      </c>
      <c r="AR298">
        <v>-517.83489899999995</v>
      </c>
      <c r="AS298">
        <v>29.940038000000001</v>
      </c>
      <c r="AT298" t="s">
        <v>85</v>
      </c>
      <c r="AV298">
        <v>1.8410770000000001</v>
      </c>
      <c r="AW298">
        <v>0</v>
      </c>
      <c r="AX298" t="s">
        <v>60</v>
      </c>
      <c r="AY298" t="s">
        <v>79</v>
      </c>
      <c r="BB298">
        <v>0</v>
      </c>
      <c r="BF298">
        <v>0</v>
      </c>
      <c r="BI298">
        <v>2504.9832409999999</v>
      </c>
      <c r="BJ298">
        <v>123</v>
      </c>
      <c r="BK298">
        <v>2.7704949999999999</v>
      </c>
      <c r="BL298">
        <v>2.67516</v>
      </c>
      <c r="BM298">
        <v>6.1382399999999997</v>
      </c>
    </row>
    <row r="299" spans="1:65">
      <c r="A299">
        <v>400</v>
      </c>
      <c r="F299">
        <v>0</v>
      </c>
      <c r="G299">
        <v>3.0448940000000002</v>
      </c>
      <c r="H299">
        <v>2.7972920000000001</v>
      </c>
      <c r="I299">
        <v>4.8718300000000001</v>
      </c>
      <c r="J299">
        <v>0</v>
      </c>
      <c r="K299">
        <v>1.9061030000000001</v>
      </c>
      <c r="L299">
        <v>2.3776980000000001</v>
      </c>
      <c r="V299">
        <v>0</v>
      </c>
      <c r="W299">
        <v>0</v>
      </c>
      <c r="X299">
        <v>0</v>
      </c>
      <c r="Y299">
        <v>0</v>
      </c>
      <c r="AA299">
        <v>491362.18081599998</v>
      </c>
      <c r="AB299">
        <v>1054769.9075199999</v>
      </c>
      <c r="AD299">
        <v>0</v>
      </c>
      <c r="AE299">
        <v>0</v>
      </c>
      <c r="AF299">
        <v>0</v>
      </c>
      <c r="AG299" t="s">
        <v>13</v>
      </c>
      <c r="AH299">
        <v>12990</v>
      </c>
      <c r="AI299">
        <v>0</v>
      </c>
      <c r="AJ299">
        <v>0</v>
      </c>
      <c r="AK299">
        <v>0</v>
      </c>
      <c r="AL299">
        <v>0</v>
      </c>
      <c r="AM299" t="s">
        <v>56</v>
      </c>
      <c r="AN299" t="s">
        <v>367</v>
      </c>
      <c r="AO299">
        <v>0</v>
      </c>
      <c r="AP299" t="s">
        <v>181</v>
      </c>
      <c r="AR299">
        <v>0</v>
      </c>
      <c r="AS299">
        <v>0</v>
      </c>
      <c r="AT299" t="s">
        <v>85</v>
      </c>
      <c r="AV299">
        <v>0</v>
      </c>
      <c r="AW299">
        <v>0</v>
      </c>
      <c r="AX299" t="s">
        <v>60</v>
      </c>
      <c r="BB299">
        <v>0</v>
      </c>
      <c r="BF299">
        <v>0</v>
      </c>
      <c r="BI299">
        <v>2500.8305460000001</v>
      </c>
      <c r="BJ299">
        <v>0</v>
      </c>
      <c r="BK299">
        <v>3.0448940000000002</v>
      </c>
      <c r="BL299">
        <v>2.7972920000000001</v>
      </c>
      <c r="BM299">
        <v>6.1711010000000002</v>
      </c>
    </row>
    <row r="300" spans="1:65">
      <c r="A300">
        <v>401</v>
      </c>
      <c r="B300">
        <v>124</v>
      </c>
      <c r="C300">
        <v>124</v>
      </c>
      <c r="F300">
        <v>0</v>
      </c>
      <c r="G300">
        <v>3.096473</v>
      </c>
      <c r="H300">
        <v>2.7893569999999999</v>
      </c>
      <c r="I300">
        <v>4.9543569999999999</v>
      </c>
      <c r="J300">
        <v>0</v>
      </c>
      <c r="K300">
        <v>1.9383919999999999</v>
      </c>
      <c r="L300">
        <v>2.3709539999999998</v>
      </c>
      <c r="V300">
        <v>0</v>
      </c>
      <c r="W300">
        <v>0</v>
      </c>
      <c r="X300">
        <v>0</v>
      </c>
      <c r="Y300">
        <v>0</v>
      </c>
      <c r="Z300" t="s">
        <v>368</v>
      </c>
      <c r="AA300">
        <v>491900.34320800001</v>
      </c>
      <c r="AB300">
        <v>1054382.5959360001</v>
      </c>
      <c r="AD300">
        <v>0</v>
      </c>
      <c r="AE300">
        <v>0</v>
      </c>
      <c r="AF300">
        <v>0</v>
      </c>
      <c r="AG300" t="s">
        <v>13</v>
      </c>
      <c r="AH300">
        <v>13000</v>
      </c>
      <c r="AI300">
        <v>0</v>
      </c>
      <c r="AJ300">
        <v>0</v>
      </c>
      <c r="AK300">
        <v>0</v>
      </c>
      <c r="AL300">
        <v>0</v>
      </c>
      <c r="AM300" t="s">
        <v>56</v>
      </c>
      <c r="AN300" t="s">
        <v>94</v>
      </c>
      <c r="AO300">
        <v>0</v>
      </c>
      <c r="AP300" t="s">
        <v>181</v>
      </c>
      <c r="AR300">
        <v>0</v>
      </c>
      <c r="AS300">
        <v>0</v>
      </c>
      <c r="AT300" t="s">
        <v>85</v>
      </c>
      <c r="AV300">
        <v>0</v>
      </c>
      <c r="AW300">
        <v>0</v>
      </c>
      <c r="AX300" t="s">
        <v>60</v>
      </c>
      <c r="BB300">
        <v>0</v>
      </c>
      <c r="BF300">
        <v>0</v>
      </c>
      <c r="BI300">
        <v>2504.9935930000001</v>
      </c>
      <c r="BJ300">
        <v>124</v>
      </c>
      <c r="BK300">
        <v>3.096473</v>
      </c>
      <c r="BL300">
        <v>2.7893569999999999</v>
      </c>
      <c r="BM300">
        <v>6.1696859999999996</v>
      </c>
    </row>
    <row r="301" spans="1:65">
      <c r="A301">
        <v>402</v>
      </c>
      <c r="F301">
        <v>0</v>
      </c>
      <c r="G301">
        <v>2.7509049999999999</v>
      </c>
      <c r="H301">
        <v>2.597893</v>
      </c>
      <c r="I301">
        <v>4.4014490000000004</v>
      </c>
      <c r="J301">
        <v>0</v>
      </c>
      <c r="K301">
        <v>1.7220660000000001</v>
      </c>
      <c r="L301">
        <v>2.2082090000000001</v>
      </c>
      <c r="V301">
        <v>0</v>
      </c>
      <c r="W301">
        <v>0</v>
      </c>
      <c r="X301">
        <v>0</v>
      </c>
      <c r="Y301">
        <v>0</v>
      </c>
      <c r="AA301">
        <v>492115.15664</v>
      </c>
      <c r="AB301">
        <v>1053298.295832</v>
      </c>
      <c r="AD301">
        <v>0</v>
      </c>
      <c r="AE301">
        <v>0</v>
      </c>
      <c r="AF301">
        <v>0</v>
      </c>
      <c r="AG301" t="s">
        <v>13</v>
      </c>
      <c r="AH301">
        <v>13010</v>
      </c>
      <c r="AI301">
        <v>0</v>
      </c>
      <c r="AJ301">
        <v>0</v>
      </c>
      <c r="AK301">
        <v>0</v>
      </c>
      <c r="AL301">
        <v>0</v>
      </c>
      <c r="AM301" t="s">
        <v>56</v>
      </c>
      <c r="AN301" t="s">
        <v>366</v>
      </c>
      <c r="AO301">
        <v>0</v>
      </c>
      <c r="AP301" t="s">
        <v>181</v>
      </c>
      <c r="AR301">
        <v>0</v>
      </c>
      <c r="AS301">
        <v>0</v>
      </c>
      <c r="AT301" t="s">
        <v>85</v>
      </c>
      <c r="AV301">
        <v>0</v>
      </c>
      <c r="AW301">
        <v>0</v>
      </c>
      <c r="AX301" t="s">
        <v>60</v>
      </c>
      <c r="BB301">
        <v>0</v>
      </c>
      <c r="BF301">
        <v>0</v>
      </c>
      <c r="BI301">
        <v>2500.831549</v>
      </c>
      <c r="BJ301">
        <v>0</v>
      </c>
      <c r="BK301">
        <v>2.7509049999999999</v>
      </c>
      <c r="BL301">
        <v>2.597893</v>
      </c>
      <c r="BM301">
        <v>6.1309500000000003</v>
      </c>
    </row>
    <row r="302" spans="1:65">
      <c r="A302">
        <v>403</v>
      </c>
      <c r="F302">
        <v>0</v>
      </c>
      <c r="G302">
        <v>2.8726989999999999</v>
      </c>
      <c r="H302">
        <v>2.793307</v>
      </c>
      <c r="I302">
        <v>4.5963180000000001</v>
      </c>
      <c r="J302">
        <v>0</v>
      </c>
      <c r="K302">
        <v>1.7983089999999999</v>
      </c>
      <c r="L302">
        <v>2.3743110000000001</v>
      </c>
      <c r="V302">
        <v>0</v>
      </c>
      <c r="W302">
        <v>0</v>
      </c>
      <c r="X302">
        <v>0</v>
      </c>
      <c r="Y302">
        <v>0</v>
      </c>
      <c r="AA302">
        <v>492942.30933600001</v>
      </c>
      <c r="AB302">
        <v>1052179.7394079999</v>
      </c>
      <c r="AD302">
        <v>0</v>
      </c>
      <c r="AE302">
        <v>0</v>
      </c>
      <c r="AF302">
        <v>0</v>
      </c>
      <c r="AG302" t="s">
        <v>13</v>
      </c>
      <c r="AH302">
        <v>13020</v>
      </c>
      <c r="AI302">
        <v>0</v>
      </c>
      <c r="AJ302">
        <v>0</v>
      </c>
      <c r="AK302">
        <v>0</v>
      </c>
      <c r="AL302">
        <v>0</v>
      </c>
      <c r="AM302" t="s">
        <v>56</v>
      </c>
      <c r="AN302" t="s">
        <v>369</v>
      </c>
      <c r="AO302">
        <v>0</v>
      </c>
      <c r="AP302" t="s">
        <v>181</v>
      </c>
      <c r="AR302">
        <v>0</v>
      </c>
      <c r="AS302">
        <v>0</v>
      </c>
      <c r="AT302" t="s">
        <v>85</v>
      </c>
      <c r="AV302">
        <v>0</v>
      </c>
      <c r="AW302">
        <v>0</v>
      </c>
      <c r="AX302" t="s">
        <v>60</v>
      </c>
      <c r="BB302">
        <v>0</v>
      </c>
      <c r="BF302">
        <v>0</v>
      </c>
      <c r="BI302">
        <v>1765.221104</v>
      </c>
      <c r="BJ302">
        <v>0</v>
      </c>
      <c r="BK302">
        <v>2.8726989999999999</v>
      </c>
      <c r="BL302">
        <v>2.793307</v>
      </c>
      <c r="BM302">
        <v>6.1532030000000004</v>
      </c>
    </row>
    <row r="303" spans="1:65">
      <c r="A303">
        <v>405</v>
      </c>
      <c r="F303">
        <v>0</v>
      </c>
      <c r="G303">
        <v>2.7939440000000002</v>
      </c>
      <c r="H303">
        <v>2.6617109999999999</v>
      </c>
      <c r="I303">
        <v>4.4703109999999997</v>
      </c>
      <c r="J303">
        <v>0</v>
      </c>
      <c r="K303">
        <v>1.749009</v>
      </c>
      <c r="L303">
        <v>2.2624550000000001</v>
      </c>
      <c r="V303">
        <v>0</v>
      </c>
      <c r="W303">
        <v>0</v>
      </c>
      <c r="X303">
        <v>0</v>
      </c>
      <c r="Y303">
        <v>0</v>
      </c>
      <c r="AA303">
        <v>492830.09889600001</v>
      </c>
      <c r="AB303">
        <v>1050711.7075120001</v>
      </c>
      <c r="AD303">
        <v>0</v>
      </c>
      <c r="AE303">
        <v>0</v>
      </c>
      <c r="AF303">
        <v>0</v>
      </c>
      <c r="AG303" t="s">
        <v>13</v>
      </c>
      <c r="AH303">
        <v>13030</v>
      </c>
      <c r="AI303">
        <v>0</v>
      </c>
      <c r="AJ303">
        <v>0</v>
      </c>
      <c r="AK303">
        <v>0</v>
      </c>
      <c r="AL303">
        <v>0</v>
      </c>
      <c r="AM303" t="s">
        <v>56</v>
      </c>
      <c r="AN303" t="s">
        <v>65</v>
      </c>
      <c r="AO303">
        <v>0</v>
      </c>
      <c r="AP303" t="s">
        <v>181</v>
      </c>
      <c r="AR303">
        <v>0</v>
      </c>
      <c r="AS303">
        <v>0</v>
      </c>
      <c r="AT303" t="s">
        <v>85</v>
      </c>
      <c r="AV303">
        <v>0</v>
      </c>
      <c r="AW303">
        <v>0</v>
      </c>
      <c r="AX303" t="s">
        <v>60</v>
      </c>
      <c r="BB303">
        <v>0</v>
      </c>
      <c r="BF303">
        <v>0</v>
      </c>
      <c r="BI303">
        <v>1571.832058</v>
      </c>
      <c r="BJ303">
        <v>0</v>
      </c>
      <c r="BK303">
        <v>2.7939440000000002</v>
      </c>
      <c r="BL303">
        <v>2.6617109999999999</v>
      </c>
      <c r="BM303">
        <v>6.1233649999999997</v>
      </c>
    </row>
    <row r="304" spans="1:65">
      <c r="A304">
        <v>406</v>
      </c>
      <c r="B304">
        <v>125</v>
      </c>
      <c r="C304">
        <v>125</v>
      </c>
      <c r="F304">
        <v>0</v>
      </c>
      <c r="G304">
        <v>2.7131750000000001</v>
      </c>
      <c r="H304">
        <v>2.6657449999999998</v>
      </c>
      <c r="I304">
        <v>4.3410799999999998</v>
      </c>
      <c r="J304">
        <v>0</v>
      </c>
      <c r="K304">
        <v>1.698447</v>
      </c>
      <c r="L304">
        <v>2.2658830000000001</v>
      </c>
      <c r="V304">
        <v>0</v>
      </c>
      <c r="W304">
        <v>0</v>
      </c>
      <c r="X304">
        <v>0</v>
      </c>
      <c r="Y304">
        <v>0</v>
      </c>
      <c r="Z304" t="s">
        <v>370</v>
      </c>
      <c r="AA304">
        <v>492920.34743999998</v>
      </c>
      <c r="AB304">
        <v>1049563.7576959999</v>
      </c>
      <c r="AD304">
        <v>0</v>
      </c>
      <c r="AE304">
        <v>0</v>
      </c>
      <c r="AF304">
        <v>0</v>
      </c>
      <c r="AG304" t="s">
        <v>13</v>
      </c>
      <c r="AH304">
        <v>13040</v>
      </c>
      <c r="AI304">
        <v>0</v>
      </c>
      <c r="AJ304">
        <v>0</v>
      </c>
      <c r="AK304">
        <v>0</v>
      </c>
      <c r="AL304">
        <v>0</v>
      </c>
      <c r="AM304" t="s">
        <v>56</v>
      </c>
      <c r="AN304" t="s">
        <v>352</v>
      </c>
      <c r="AO304">
        <v>0</v>
      </c>
      <c r="AP304" t="s">
        <v>181</v>
      </c>
      <c r="AR304">
        <v>0</v>
      </c>
      <c r="AS304">
        <v>0</v>
      </c>
      <c r="AT304" t="s">
        <v>85</v>
      </c>
      <c r="AV304">
        <v>0</v>
      </c>
      <c r="AW304">
        <v>0</v>
      </c>
      <c r="AX304" t="s">
        <v>60</v>
      </c>
      <c r="BB304">
        <v>0</v>
      </c>
      <c r="BF304">
        <v>0</v>
      </c>
      <c r="BI304">
        <v>9137.8596880000005</v>
      </c>
      <c r="BJ304">
        <v>125</v>
      </c>
      <c r="BK304">
        <v>2.7131750000000001</v>
      </c>
      <c r="BL304">
        <v>2.6657449999999998</v>
      </c>
      <c r="BM304">
        <v>6.115208</v>
      </c>
    </row>
    <row r="305" spans="1:65">
      <c r="A305">
        <v>407</v>
      </c>
      <c r="F305">
        <v>0</v>
      </c>
      <c r="G305">
        <v>2.6432519999999999</v>
      </c>
      <c r="H305">
        <v>2.661956</v>
      </c>
      <c r="I305">
        <v>4.2292040000000002</v>
      </c>
      <c r="J305">
        <v>0</v>
      </c>
      <c r="K305">
        <v>1.654676</v>
      </c>
      <c r="L305">
        <v>2.2626620000000002</v>
      </c>
      <c r="V305">
        <v>0</v>
      </c>
      <c r="W305">
        <v>0</v>
      </c>
      <c r="X305">
        <v>0</v>
      </c>
      <c r="Y305">
        <v>0</v>
      </c>
      <c r="AA305">
        <v>493175.23656799999</v>
      </c>
      <c r="AB305">
        <v>1048907.04528</v>
      </c>
      <c r="AD305">
        <v>0</v>
      </c>
      <c r="AE305">
        <v>0</v>
      </c>
      <c r="AF305">
        <v>0</v>
      </c>
      <c r="AG305" t="s">
        <v>13</v>
      </c>
      <c r="AH305">
        <v>13050</v>
      </c>
      <c r="AI305">
        <v>0</v>
      </c>
      <c r="AJ305">
        <v>0</v>
      </c>
      <c r="AK305">
        <v>0</v>
      </c>
      <c r="AL305">
        <v>0</v>
      </c>
      <c r="AM305" t="s">
        <v>56</v>
      </c>
      <c r="AN305" t="s">
        <v>94</v>
      </c>
      <c r="AO305">
        <v>0</v>
      </c>
      <c r="AP305" t="s">
        <v>181</v>
      </c>
      <c r="AR305">
        <v>0</v>
      </c>
      <c r="AS305">
        <v>0</v>
      </c>
      <c r="AT305" t="s">
        <v>85</v>
      </c>
      <c r="AV305">
        <v>0</v>
      </c>
      <c r="AW305">
        <v>0</v>
      </c>
      <c r="AX305" t="s">
        <v>60</v>
      </c>
      <c r="BB305">
        <v>0</v>
      </c>
      <c r="BF305">
        <v>0</v>
      </c>
      <c r="BI305">
        <v>2504.9999250000001</v>
      </c>
      <c r="BJ305">
        <v>0</v>
      </c>
      <c r="BK305">
        <v>2.6432519999999999</v>
      </c>
      <c r="BL305">
        <v>2.661956</v>
      </c>
      <c r="BM305">
        <v>6.1137189999999997</v>
      </c>
    </row>
    <row r="306" spans="1:65">
      <c r="A306">
        <v>408</v>
      </c>
      <c r="F306">
        <v>0</v>
      </c>
      <c r="G306">
        <v>2.4948169999999998</v>
      </c>
      <c r="H306">
        <v>2.6852809999999998</v>
      </c>
      <c r="I306">
        <v>3.9917069999999999</v>
      </c>
      <c r="J306">
        <v>0</v>
      </c>
      <c r="K306">
        <v>1.561755</v>
      </c>
      <c r="L306">
        <v>2.282489</v>
      </c>
      <c r="V306">
        <v>0</v>
      </c>
      <c r="W306">
        <v>0</v>
      </c>
      <c r="X306">
        <v>0</v>
      </c>
      <c r="Y306">
        <v>0</v>
      </c>
      <c r="AA306">
        <v>493845.666272</v>
      </c>
      <c r="AB306">
        <v>1047704.938072</v>
      </c>
      <c r="AD306">
        <v>0</v>
      </c>
      <c r="AE306">
        <v>0</v>
      </c>
      <c r="AF306">
        <v>0</v>
      </c>
      <c r="AG306" t="s">
        <v>13</v>
      </c>
      <c r="AH306">
        <v>13060</v>
      </c>
      <c r="AI306">
        <v>0</v>
      </c>
      <c r="AJ306">
        <v>0</v>
      </c>
      <c r="AK306">
        <v>0</v>
      </c>
      <c r="AL306">
        <v>0</v>
      </c>
      <c r="AM306" t="s">
        <v>56</v>
      </c>
      <c r="AN306" t="s">
        <v>371</v>
      </c>
      <c r="AO306">
        <v>0</v>
      </c>
      <c r="AP306" t="s">
        <v>181</v>
      </c>
      <c r="AR306">
        <v>0</v>
      </c>
      <c r="AS306">
        <v>0</v>
      </c>
      <c r="AT306" t="s">
        <v>85</v>
      </c>
      <c r="AV306">
        <v>0</v>
      </c>
      <c r="AW306">
        <v>0</v>
      </c>
      <c r="AX306" t="s">
        <v>60</v>
      </c>
      <c r="BB306">
        <v>0</v>
      </c>
      <c r="BF306">
        <v>0</v>
      </c>
      <c r="BI306">
        <v>2564.9999619999999</v>
      </c>
      <c r="BJ306">
        <v>0</v>
      </c>
      <c r="BK306">
        <v>2.4948169999999998</v>
      </c>
      <c r="BL306">
        <v>2.6852809999999998</v>
      </c>
      <c r="BM306">
        <v>6.1079309999999998</v>
      </c>
    </row>
    <row r="307" spans="1:65">
      <c r="A307">
        <v>611</v>
      </c>
      <c r="F307">
        <v>0</v>
      </c>
      <c r="G307">
        <v>2.5680839999999998</v>
      </c>
      <c r="H307">
        <v>2.5999479999999999</v>
      </c>
      <c r="I307">
        <v>4.1089339999999996</v>
      </c>
      <c r="J307">
        <v>0</v>
      </c>
      <c r="K307">
        <v>1.60762</v>
      </c>
      <c r="L307">
        <v>2.209956</v>
      </c>
      <c r="V307">
        <v>0</v>
      </c>
      <c r="W307">
        <v>0</v>
      </c>
      <c r="X307">
        <v>0</v>
      </c>
      <c r="Y307">
        <v>0</v>
      </c>
      <c r="AA307">
        <v>493407.34970399999</v>
      </c>
      <c r="AB307">
        <v>1046345.0648319999</v>
      </c>
      <c r="AD307">
        <v>0</v>
      </c>
      <c r="AE307">
        <v>0</v>
      </c>
      <c r="AF307">
        <v>0</v>
      </c>
      <c r="AG307" t="s">
        <v>13</v>
      </c>
      <c r="AH307">
        <v>13070</v>
      </c>
      <c r="AI307">
        <v>0</v>
      </c>
      <c r="AJ307">
        <v>0</v>
      </c>
      <c r="AK307">
        <v>0</v>
      </c>
      <c r="AL307">
        <v>0</v>
      </c>
      <c r="AM307" t="s">
        <v>56</v>
      </c>
      <c r="AN307" t="s">
        <v>333</v>
      </c>
      <c r="AO307">
        <v>0</v>
      </c>
      <c r="AP307" t="s">
        <v>181</v>
      </c>
      <c r="AR307">
        <v>0</v>
      </c>
      <c r="AS307">
        <v>0</v>
      </c>
      <c r="AT307" t="s">
        <v>85</v>
      </c>
      <c r="AV307">
        <v>0</v>
      </c>
      <c r="AW307">
        <v>0</v>
      </c>
      <c r="AX307" t="s">
        <v>60</v>
      </c>
      <c r="BB307">
        <v>0</v>
      </c>
      <c r="BF307">
        <v>0</v>
      </c>
      <c r="BI307">
        <v>1487.178897</v>
      </c>
      <c r="BJ307">
        <v>0</v>
      </c>
      <c r="BK307">
        <v>2.5680839999999998</v>
      </c>
      <c r="BL307">
        <v>2.5999479999999999</v>
      </c>
      <c r="BM307">
        <v>6.0817490000000003</v>
      </c>
    </row>
    <row r="308" spans="1:65">
      <c r="A308">
        <v>411</v>
      </c>
      <c r="F308">
        <v>0</v>
      </c>
      <c r="G308">
        <v>2.591186</v>
      </c>
      <c r="H308">
        <v>2.6251389999999999</v>
      </c>
      <c r="I308">
        <v>4.1458979999999999</v>
      </c>
      <c r="J308">
        <v>0</v>
      </c>
      <c r="K308">
        <v>1.622082</v>
      </c>
      <c r="L308">
        <v>2.2313679999999998</v>
      </c>
      <c r="V308">
        <v>0</v>
      </c>
      <c r="W308">
        <v>0</v>
      </c>
      <c r="X308">
        <v>0</v>
      </c>
      <c r="Y308">
        <v>0</v>
      </c>
      <c r="AA308">
        <v>493725.81113599997</v>
      </c>
      <c r="AB308">
        <v>1045672.4900080001</v>
      </c>
      <c r="AD308">
        <v>0</v>
      </c>
      <c r="AE308">
        <v>0</v>
      </c>
      <c r="AF308">
        <v>0</v>
      </c>
      <c r="AG308" t="s">
        <v>13</v>
      </c>
      <c r="AH308">
        <v>13080</v>
      </c>
      <c r="AI308">
        <v>0</v>
      </c>
      <c r="AJ308">
        <v>0</v>
      </c>
      <c r="AK308">
        <v>0</v>
      </c>
      <c r="AL308">
        <v>0</v>
      </c>
      <c r="AM308" t="s">
        <v>56</v>
      </c>
      <c r="AN308" t="s">
        <v>193</v>
      </c>
      <c r="AO308">
        <v>0</v>
      </c>
      <c r="AP308" t="s">
        <v>181</v>
      </c>
      <c r="AR308">
        <v>0</v>
      </c>
      <c r="AS308">
        <v>0</v>
      </c>
      <c r="AT308" t="s">
        <v>85</v>
      </c>
      <c r="AV308">
        <v>0</v>
      </c>
      <c r="AW308">
        <v>0</v>
      </c>
      <c r="AX308" t="s">
        <v>60</v>
      </c>
      <c r="BB308">
        <v>0</v>
      </c>
      <c r="BF308">
        <v>0</v>
      </c>
      <c r="BI308">
        <v>2504.9999330000001</v>
      </c>
      <c r="BJ308">
        <v>0</v>
      </c>
      <c r="BK308">
        <v>2.591186</v>
      </c>
      <c r="BL308">
        <v>2.6251389999999999</v>
      </c>
      <c r="BM308">
        <v>6.0533720000000004</v>
      </c>
    </row>
    <row r="309" spans="1:65">
      <c r="A309">
        <v>412</v>
      </c>
      <c r="F309">
        <v>0</v>
      </c>
      <c r="G309">
        <v>2.4544510000000002</v>
      </c>
      <c r="H309">
        <v>2.4921229999999999</v>
      </c>
      <c r="I309">
        <v>3.9271219999999998</v>
      </c>
      <c r="J309">
        <v>0</v>
      </c>
      <c r="K309">
        <v>1.536486</v>
      </c>
      <c r="L309">
        <v>2.1183049999999999</v>
      </c>
      <c r="V309">
        <v>0</v>
      </c>
      <c r="W309">
        <v>0</v>
      </c>
      <c r="X309">
        <v>0</v>
      </c>
      <c r="Y309">
        <v>0</v>
      </c>
      <c r="AA309">
        <v>494061.56833600003</v>
      </c>
      <c r="AB309">
        <v>1044271.4649040001</v>
      </c>
      <c r="AD309">
        <v>0</v>
      </c>
      <c r="AE309">
        <v>0</v>
      </c>
      <c r="AF309">
        <v>0</v>
      </c>
      <c r="AG309" t="s">
        <v>13</v>
      </c>
      <c r="AH309">
        <v>13090</v>
      </c>
      <c r="AI309">
        <v>0</v>
      </c>
      <c r="AJ309">
        <v>0</v>
      </c>
      <c r="AK309">
        <v>0</v>
      </c>
      <c r="AL309">
        <v>0</v>
      </c>
      <c r="AM309" t="s">
        <v>56</v>
      </c>
      <c r="AN309" t="s">
        <v>352</v>
      </c>
      <c r="AO309">
        <v>0</v>
      </c>
      <c r="AP309" t="s">
        <v>181</v>
      </c>
      <c r="AR309">
        <v>0</v>
      </c>
      <c r="AS309">
        <v>0</v>
      </c>
      <c r="AT309" t="s">
        <v>85</v>
      </c>
      <c r="AV309">
        <v>0</v>
      </c>
      <c r="AW309">
        <v>0</v>
      </c>
      <c r="AX309" t="s">
        <v>60</v>
      </c>
      <c r="BB309">
        <v>0</v>
      </c>
      <c r="BF309">
        <v>0</v>
      </c>
      <c r="BI309">
        <v>2095.3980710000001</v>
      </c>
      <c r="BJ309">
        <v>0</v>
      </c>
      <c r="BK309">
        <v>2.4544510000000002</v>
      </c>
      <c r="BL309">
        <v>2.4921229999999999</v>
      </c>
      <c r="BM309">
        <v>6.0112269999999999</v>
      </c>
    </row>
    <row r="310" spans="1:65">
      <c r="A310">
        <v>413</v>
      </c>
      <c r="B310">
        <v>126</v>
      </c>
      <c r="C310">
        <v>126</v>
      </c>
      <c r="F310">
        <v>0</v>
      </c>
      <c r="G310">
        <v>2.5733030000000001</v>
      </c>
      <c r="H310">
        <v>2.5465300000000002</v>
      </c>
      <c r="I310">
        <v>4.1172849999999999</v>
      </c>
      <c r="J310">
        <v>0</v>
      </c>
      <c r="K310">
        <v>1.610887</v>
      </c>
      <c r="L310">
        <v>2.1645500000000002</v>
      </c>
      <c r="V310">
        <v>0</v>
      </c>
      <c r="W310">
        <v>0</v>
      </c>
      <c r="X310">
        <v>0</v>
      </c>
      <c r="Y310">
        <v>0</v>
      </c>
      <c r="Z310" t="s">
        <v>372</v>
      </c>
      <c r="AA310">
        <v>494774.27231999999</v>
      </c>
      <c r="AB310">
        <v>1043095.1686720001</v>
      </c>
      <c r="AD310">
        <v>0</v>
      </c>
      <c r="AE310">
        <v>0</v>
      </c>
      <c r="AF310">
        <v>0</v>
      </c>
      <c r="AG310" t="s">
        <v>13</v>
      </c>
      <c r="AH310">
        <v>13100</v>
      </c>
      <c r="AI310">
        <v>0</v>
      </c>
      <c r="AJ310">
        <v>0</v>
      </c>
      <c r="AK310">
        <v>0</v>
      </c>
      <c r="AL310">
        <v>0</v>
      </c>
      <c r="AM310" t="s">
        <v>56</v>
      </c>
      <c r="AN310" t="s">
        <v>373</v>
      </c>
      <c r="AO310">
        <v>0</v>
      </c>
      <c r="AP310" t="s">
        <v>181</v>
      </c>
      <c r="AR310">
        <v>0</v>
      </c>
      <c r="AS310">
        <v>0</v>
      </c>
      <c r="AT310" t="s">
        <v>85</v>
      </c>
      <c r="AV310">
        <v>0</v>
      </c>
      <c r="AW310">
        <v>0</v>
      </c>
      <c r="AX310" t="s">
        <v>60</v>
      </c>
      <c r="BB310">
        <v>0</v>
      </c>
      <c r="BF310">
        <v>0</v>
      </c>
      <c r="BI310">
        <v>6900.8428160000003</v>
      </c>
      <c r="BJ310">
        <v>126</v>
      </c>
      <c r="BK310">
        <v>2.5733030000000001</v>
      </c>
      <c r="BL310">
        <v>2.5465300000000002</v>
      </c>
      <c r="BM310">
        <v>5.9705149999999998</v>
      </c>
    </row>
    <row r="311" spans="1:65">
      <c r="A311">
        <v>613</v>
      </c>
      <c r="F311">
        <v>0</v>
      </c>
      <c r="G311">
        <v>2.4525899999999998</v>
      </c>
      <c r="H311">
        <v>2.4909970000000001</v>
      </c>
      <c r="I311">
        <v>3.9241450000000002</v>
      </c>
      <c r="J311">
        <v>0</v>
      </c>
      <c r="K311">
        <v>1.5353209999999999</v>
      </c>
      <c r="L311">
        <v>2.1173470000000001</v>
      </c>
      <c r="V311">
        <v>0</v>
      </c>
      <c r="W311">
        <v>0</v>
      </c>
      <c r="X311">
        <v>0</v>
      </c>
      <c r="Y311">
        <v>0</v>
      </c>
      <c r="AA311">
        <v>495554.26616</v>
      </c>
      <c r="AB311">
        <v>1042005.925608</v>
      </c>
      <c r="AD311">
        <v>0</v>
      </c>
      <c r="AE311">
        <v>0</v>
      </c>
      <c r="AF311">
        <v>0</v>
      </c>
      <c r="AG311" t="s">
        <v>13</v>
      </c>
      <c r="AH311">
        <v>13110</v>
      </c>
      <c r="AI311">
        <v>0</v>
      </c>
      <c r="AJ311">
        <v>0</v>
      </c>
      <c r="AK311">
        <v>0</v>
      </c>
      <c r="AL311">
        <v>0</v>
      </c>
      <c r="AM311" t="s">
        <v>56</v>
      </c>
      <c r="AN311" t="s">
        <v>375</v>
      </c>
      <c r="AO311">
        <v>0</v>
      </c>
      <c r="AP311" t="s">
        <v>181</v>
      </c>
      <c r="AR311">
        <v>0</v>
      </c>
      <c r="AS311">
        <v>0</v>
      </c>
      <c r="AT311" t="s">
        <v>85</v>
      </c>
      <c r="AV311">
        <v>0</v>
      </c>
      <c r="AW311">
        <v>0</v>
      </c>
      <c r="AX311" t="s">
        <v>60</v>
      </c>
      <c r="BB311">
        <v>0</v>
      </c>
      <c r="BF311">
        <v>0</v>
      </c>
      <c r="BI311">
        <v>595.62954300000001</v>
      </c>
      <c r="BJ311">
        <v>0</v>
      </c>
      <c r="BK311">
        <v>2.4525899999999998</v>
      </c>
      <c r="BL311">
        <v>2.4909970000000001</v>
      </c>
      <c r="BM311">
        <v>5.9467910000000002</v>
      </c>
    </row>
    <row r="312" spans="1:65">
      <c r="A312">
        <v>615</v>
      </c>
      <c r="F312">
        <v>0</v>
      </c>
      <c r="G312">
        <v>2.6945999999999999</v>
      </c>
      <c r="H312">
        <v>2.6194259999999998</v>
      </c>
      <c r="I312">
        <v>4.3113609999999998</v>
      </c>
      <c r="J312">
        <v>0</v>
      </c>
      <c r="K312">
        <v>1.68682</v>
      </c>
      <c r="L312">
        <v>2.226512</v>
      </c>
      <c r="V312">
        <v>0</v>
      </c>
      <c r="W312">
        <v>0</v>
      </c>
      <c r="X312">
        <v>0</v>
      </c>
      <c r="Y312">
        <v>0</v>
      </c>
      <c r="AA312">
        <v>495812.547792</v>
      </c>
      <c r="AB312">
        <v>1041055.803744</v>
      </c>
      <c r="AD312">
        <v>0</v>
      </c>
      <c r="AE312">
        <v>0</v>
      </c>
      <c r="AF312">
        <v>0</v>
      </c>
      <c r="AG312" t="s">
        <v>13</v>
      </c>
      <c r="AH312">
        <v>13120</v>
      </c>
      <c r="AI312">
        <v>0</v>
      </c>
      <c r="AJ312">
        <v>0</v>
      </c>
      <c r="AK312">
        <v>0</v>
      </c>
      <c r="AL312">
        <v>0</v>
      </c>
      <c r="AM312" t="s">
        <v>56</v>
      </c>
      <c r="AN312" t="s">
        <v>364</v>
      </c>
      <c r="AO312">
        <v>0</v>
      </c>
      <c r="AP312" t="s">
        <v>181</v>
      </c>
      <c r="AR312">
        <v>0</v>
      </c>
      <c r="AS312">
        <v>0</v>
      </c>
      <c r="AT312" t="s">
        <v>85</v>
      </c>
      <c r="AV312">
        <v>0</v>
      </c>
      <c r="AW312">
        <v>0</v>
      </c>
      <c r="AX312" t="s">
        <v>60</v>
      </c>
      <c r="BB312">
        <v>0</v>
      </c>
      <c r="BF312">
        <v>0</v>
      </c>
      <c r="BI312">
        <v>1657.959034</v>
      </c>
      <c r="BJ312">
        <v>0</v>
      </c>
      <c r="BK312">
        <v>2.6945999999999999</v>
      </c>
      <c r="BL312">
        <v>2.6194259999999998</v>
      </c>
      <c r="BM312">
        <v>5.9690139999999996</v>
      </c>
    </row>
    <row r="313" spans="1:65">
      <c r="A313">
        <v>614</v>
      </c>
      <c r="B313">
        <v>127</v>
      </c>
      <c r="C313">
        <v>127</v>
      </c>
      <c r="F313">
        <v>0</v>
      </c>
      <c r="G313">
        <v>2.4496359999999999</v>
      </c>
      <c r="H313">
        <v>2.4903780000000002</v>
      </c>
      <c r="I313">
        <v>3.9194179999999998</v>
      </c>
      <c r="J313">
        <v>0</v>
      </c>
      <c r="K313">
        <v>1.5334719999999999</v>
      </c>
      <c r="L313">
        <v>2.1168209999999998</v>
      </c>
      <c r="V313">
        <v>0</v>
      </c>
      <c r="W313">
        <v>0</v>
      </c>
      <c r="X313">
        <v>0</v>
      </c>
      <c r="Y313">
        <v>0</v>
      </c>
      <c r="Z313" t="s">
        <v>463</v>
      </c>
      <c r="AA313">
        <v>495892.61259199999</v>
      </c>
      <c r="AB313">
        <v>1040566.002656</v>
      </c>
      <c r="AD313">
        <v>0</v>
      </c>
      <c r="AE313">
        <v>0</v>
      </c>
      <c r="AF313">
        <v>0</v>
      </c>
      <c r="AG313" t="s">
        <v>13</v>
      </c>
      <c r="AH313">
        <v>13130</v>
      </c>
      <c r="AI313">
        <v>0</v>
      </c>
      <c r="AJ313">
        <v>0</v>
      </c>
      <c r="AK313">
        <v>0</v>
      </c>
      <c r="AL313">
        <v>0</v>
      </c>
      <c r="AM313" t="s">
        <v>56</v>
      </c>
      <c r="AN313" t="s">
        <v>464</v>
      </c>
      <c r="AO313">
        <v>0</v>
      </c>
      <c r="AP313" t="s">
        <v>181</v>
      </c>
      <c r="AR313">
        <v>0</v>
      </c>
      <c r="AS313">
        <v>0</v>
      </c>
      <c r="AT313" t="s">
        <v>85</v>
      </c>
      <c r="AV313">
        <v>0</v>
      </c>
      <c r="AW313">
        <v>0</v>
      </c>
      <c r="AX313" t="s">
        <v>60</v>
      </c>
      <c r="BB313">
        <v>0</v>
      </c>
      <c r="BF313">
        <v>0</v>
      </c>
      <c r="BI313">
        <v>1570.1971980000001</v>
      </c>
      <c r="BJ313">
        <v>127</v>
      </c>
      <c r="BK313">
        <v>2.4496359999999999</v>
      </c>
      <c r="BL313">
        <v>2.4903780000000002</v>
      </c>
      <c r="BM313">
        <v>5.9377509999999996</v>
      </c>
    </row>
    <row r="314" spans="1:65">
      <c r="A314">
        <v>419</v>
      </c>
      <c r="F314">
        <v>0</v>
      </c>
      <c r="G314">
        <v>2.4821620000000002</v>
      </c>
      <c r="H314">
        <v>2.501423</v>
      </c>
      <c r="I314">
        <v>3.9714589999999999</v>
      </c>
      <c r="J314">
        <v>0</v>
      </c>
      <c r="K314">
        <v>1.553833</v>
      </c>
      <c r="L314">
        <v>2.1262099999999999</v>
      </c>
      <c r="V314">
        <v>0</v>
      </c>
      <c r="W314">
        <v>0</v>
      </c>
      <c r="X314">
        <v>0</v>
      </c>
      <c r="Y314">
        <v>0</v>
      </c>
      <c r="AA314">
        <v>496391.99095200002</v>
      </c>
      <c r="AB314">
        <v>1038692.8435280001</v>
      </c>
      <c r="AD314">
        <v>0</v>
      </c>
      <c r="AE314">
        <v>0</v>
      </c>
      <c r="AF314">
        <v>0</v>
      </c>
      <c r="AG314" t="s">
        <v>13</v>
      </c>
      <c r="AH314">
        <v>13140</v>
      </c>
      <c r="AI314">
        <v>0</v>
      </c>
      <c r="AJ314">
        <v>0</v>
      </c>
      <c r="AK314">
        <v>0</v>
      </c>
      <c r="AL314">
        <v>0</v>
      </c>
      <c r="AM314" t="s">
        <v>56</v>
      </c>
      <c r="AN314" t="s">
        <v>268</v>
      </c>
      <c r="AO314">
        <v>0</v>
      </c>
      <c r="AP314" t="s">
        <v>181</v>
      </c>
      <c r="AR314">
        <v>0</v>
      </c>
      <c r="AS314">
        <v>0</v>
      </c>
      <c r="AT314" t="s">
        <v>85</v>
      </c>
      <c r="AV314">
        <v>0</v>
      </c>
      <c r="AW314">
        <v>0</v>
      </c>
      <c r="AX314" t="s">
        <v>60</v>
      </c>
      <c r="BB314">
        <v>0</v>
      </c>
      <c r="BF314">
        <v>0</v>
      </c>
      <c r="BI314">
        <v>2505.0000490000002</v>
      </c>
      <c r="BJ314">
        <v>0</v>
      </c>
      <c r="BK314">
        <v>2.4821620000000002</v>
      </c>
      <c r="BL314">
        <v>2.501423</v>
      </c>
      <c r="BM314">
        <v>5.9141820000000003</v>
      </c>
    </row>
    <row r="315" spans="1:65">
      <c r="A315">
        <v>420</v>
      </c>
      <c r="B315">
        <v>128</v>
      </c>
      <c r="C315">
        <v>128</v>
      </c>
      <c r="F315">
        <v>0</v>
      </c>
      <c r="G315">
        <v>2.4472119999999999</v>
      </c>
      <c r="H315">
        <v>2.455692</v>
      </c>
      <c r="I315">
        <v>3.91554</v>
      </c>
      <c r="J315">
        <v>0</v>
      </c>
      <c r="K315">
        <v>1.531955</v>
      </c>
      <c r="L315">
        <v>2.0873379999999999</v>
      </c>
      <c r="V315">
        <v>0</v>
      </c>
      <c r="W315">
        <v>0</v>
      </c>
      <c r="X315">
        <v>0</v>
      </c>
      <c r="Y315">
        <v>0</v>
      </c>
      <c r="Z315" t="s">
        <v>374</v>
      </c>
      <c r="AA315">
        <v>496510.78566400002</v>
      </c>
      <c r="AB315">
        <v>1037875.54756</v>
      </c>
      <c r="AD315">
        <v>0</v>
      </c>
      <c r="AE315">
        <v>0</v>
      </c>
      <c r="AF315">
        <v>0</v>
      </c>
      <c r="AG315" t="s">
        <v>13</v>
      </c>
      <c r="AH315">
        <v>13150</v>
      </c>
      <c r="AI315">
        <v>0</v>
      </c>
      <c r="AJ315">
        <v>0</v>
      </c>
      <c r="AK315">
        <v>0</v>
      </c>
      <c r="AL315">
        <v>0</v>
      </c>
      <c r="AM315" t="s">
        <v>56</v>
      </c>
      <c r="AN315" t="s">
        <v>375</v>
      </c>
      <c r="AO315">
        <v>0</v>
      </c>
      <c r="AP315" t="s">
        <v>181</v>
      </c>
      <c r="AR315">
        <v>0</v>
      </c>
      <c r="AS315">
        <v>0</v>
      </c>
      <c r="AT315" t="s">
        <v>85</v>
      </c>
      <c r="AV315">
        <v>0</v>
      </c>
      <c r="AW315">
        <v>0</v>
      </c>
      <c r="AX315" t="s">
        <v>60</v>
      </c>
      <c r="BB315">
        <v>0</v>
      </c>
      <c r="BF315">
        <v>0</v>
      </c>
      <c r="BI315">
        <v>16520.946594000001</v>
      </c>
      <c r="BJ315">
        <v>128</v>
      </c>
      <c r="BK315">
        <v>2.4472119999999999</v>
      </c>
      <c r="BL315">
        <v>2.455692</v>
      </c>
      <c r="BM315">
        <v>5.880236</v>
      </c>
    </row>
    <row r="316" spans="1:65">
      <c r="A316">
        <v>421</v>
      </c>
      <c r="F316">
        <v>0</v>
      </c>
      <c r="G316">
        <v>2.3421020000000001</v>
      </c>
      <c r="H316">
        <v>2.4053070000000001</v>
      </c>
      <c r="I316">
        <v>3.747363</v>
      </c>
      <c r="J316">
        <v>0</v>
      </c>
      <c r="K316">
        <v>1.4661550000000001</v>
      </c>
      <c r="L316">
        <v>2.044511</v>
      </c>
      <c r="V316">
        <v>0</v>
      </c>
      <c r="W316">
        <v>0</v>
      </c>
      <c r="X316">
        <v>0</v>
      </c>
      <c r="Y316">
        <v>0</v>
      </c>
      <c r="AA316">
        <v>496477.85380799999</v>
      </c>
      <c r="AB316">
        <v>1036862.704224</v>
      </c>
      <c r="AD316">
        <v>0</v>
      </c>
      <c r="AE316">
        <v>0</v>
      </c>
      <c r="AF316">
        <v>0</v>
      </c>
      <c r="AG316" t="s">
        <v>13</v>
      </c>
      <c r="AH316">
        <v>13160</v>
      </c>
      <c r="AI316">
        <v>0</v>
      </c>
      <c r="AJ316">
        <v>0</v>
      </c>
      <c r="AK316">
        <v>0</v>
      </c>
      <c r="AL316">
        <v>0</v>
      </c>
      <c r="AM316" t="s">
        <v>56</v>
      </c>
      <c r="AN316" t="s">
        <v>76</v>
      </c>
      <c r="AO316">
        <v>0</v>
      </c>
      <c r="AP316" t="s">
        <v>181</v>
      </c>
      <c r="AQ316" t="s">
        <v>77</v>
      </c>
      <c r="AR316">
        <v>-218.756866</v>
      </c>
      <c r="AS316">
        <v>19.926947999999999</v>
      </c>
      <c r="AT316" t="s">
        <v>85</v>
      </c>
      <c r="AV316">
        <v>6.3517409999999996</v>
      </c>
      <c r="AW316">
        <v>0</v>
      </c>
      <c r="AX316" t="s">
        <v>60</v>
      </c>
      <c r="AY316" t="s">
        <v>78</v>
      </c>
      <c r="BB316">
        <v>0</v>
      </c>
      <c r="BF316">
        <v>0</v>
      </c>
      <c r="BI316">
        <v>2500.832038</v>
      </c>
      <c r="BJ316">
        <v>0</v>
      </c>
      <c r="BK316">
        <v>2.3421020000000001</v>
      </c>
      <c r="BL316">
        <v>2.4053070000000001</v>
      </c>
      <c r="BM316">
        <v>5.8396600000000003</v>
      </c>
    </row>
    <row r="317" spans="1:65">
      <c r="A317">
        <v>422</v>
      </c>
      <c r="B317">
        <v>129</v>
      </c>
      <c r="C317">
        <v>129</v>
      </c>
      <c r="F317">
        <v>0</v>
      </c>
      <c r="G317">
        <v>2.2299850000000001</v>
      </c>
      <c r="H317">
        <v>2.348814</v>
      </c>
      <c r="I317">
        <v>3.567977</v>
      </c>
      <c r="J317">
        <v>0</v>
      </c>
      <c r="K317">
        <v>1.3959710000000001</v>
      </c>
      <c r="L317">
        <v>1.9964919999999999</v>
      </c>
      <c r="V317">
        <v>0</v>
      </c>
      <c r="W317">
        <v>0</v>
      </c>
      <c r="X317">
        <v>0</v>
      </c>
      <c r="Y317">
        <v>0</v>
      </c>
      <c r="Z317" t="s">
        <v>376</v>
      </c>
      <c r="AA317">
        <v>496200.008944</v>
      </c>
      <c r="AB317">
        <v>1035256.153336</v>
      </c>
      <c r="AD317">
        <v>0</v>
      </c>
      <c r="AE317">
        <v>0</v>
      </c>
      <c r="AF317">
        <v>0</v>
      </c>
      <c r="AG317" t="s">
        <v>13</v>
      </c>
      <c r="AH317">
        <v>13170</v>
      </c>
      <c r="AI317">
        <v>0</v>
      </c>
      <c r="AJ317">
        <v>0</v>
      </c>
      <c r="AK317">
        <v>0</v>
      </c>
      <c r="AL317">
        <v>0</v>
      </c>
      <c r="AM317" t="s">
        <v>56</v>
      </c>
      <c r="AN317" t="s">
        <v>125</v>
      </c>
      <c r="AO317">
        <v>0</v>
      </c>
      <c r="AP317" t="s">
        <v>181</v>
      </c>
      <c r="AR317">
        <v>0</v>
      </c>
      <c r="AS317">
        <v>0</v>
      </c>
      <c r="AT317" t="s">
        <v>85</v>
      </c>
      <c r="AV317">
        <v>0</v>
      </c>
      <c r="AW317">
        <v>0</v>
      </c>
      <c r="AX317" t="s">
        <v>60</v>
      </c>
      <c r="BB317">
        <v>0</v>
      </c>
      <c r="BF317">
        <v>0</v>
      </c>
      <c r="BI317">
        <v>2500.8326390000002</v>
      </c>
      <c r="BJ317">
        <v>129</v>
      </c>
      <c r="BK317">
        <v>2.2299850000000001</v>
      </c>
      <c r="BL317">
        <v>2.348814</v>
      </c>
      <c r="BM317">
        <v>5.8032139999999997</v>
      </c>
    </row>
    <row r="318" spans="1:65">
      <c r="A318">
        <v>423</v>
      </c>
      <c r="B318">
        <v>130</v>
      </c>
      <c r="C318">
        <v>130</v>
      </c>
      <c r="F318">
        <v>0</v>
      </c>
      <c r="G318">
        <v>2.2176930000000001</v>
      </c>
      <c r="H318">
        <v>2.4604529999999998</v>
      </c>
      <c r="I318">
        <v>3.5483099999999999</v>
      </c>
      <c r="J318">
        <v>0</v>
      </c>
      <c r="K318">
        <v>1.3882760000000001</v>
      </c>
      <c r="L318">
        <v>2.0913849999999998</v>
      </c>
      <c r="V318">
        <v>0</v>
      </c>
      <c r="W318">
        <v>0</v>
      </c>
      <c r="X318">
        <v>0</v>
      </c>
      <c r="Y318">
        <v>0</v>
      </c>
      <c r="Z318" t="s">
        <v>377</v>
      </c>
      <c r="AA318">
        <v>498949.292808</v>
      </c>
      <c r="AB318">
        <v>1028528.171416</v>
      </c>
      <c r="AD318">
        <v>0</v>
      </c>
      <c r="AE318">
        <v>0</v>
      </c>
      <c r="AF318">
        <v>0</v>
      </c>
      <c r="AG318" t="s">
        <v>13</v>
      </c>
      <c r="AH318">
        <v>13180</v>
      </c>
      <c r="AI318">
        <v>0</v>
      </c>
      <c r="AJ318">
        <v>0</v>
      </c>
      <c r="AK318">
        <v>0</v>
      </c>
      <c r="AL318">
        <v>0</v>
      </c>
      <c r="AM318" t="s">
        <v>56</v>
      </c>
      <c r="AN318" t="s">
        <v>339</v>
      </c>
      <c r="AO318">
        <v>0</v>
      </c>
      <c r="AP318" t="s">
        <v>181</v>
      </c>
      <c r="AR318">
        <v>0</v>
      </c>
      <c r="AS318">
        <v>0</v>
      </c>
      <c r="AT318" t="s">
        <v>85</v>
      </c>
      <c r="AV318">
        <v>0</v>
      </c>
      <c r="AW318">
        <v>0</v>
      </c>
      <c r="AX318" t="s">
        <v>60</v>
      </c>
      <c r="BB318">
        <v>0</v>
      </c>
      <c r="BF318">
        <v>0</v>
      </c>
      <c r="BI318">
        <v>11491.726431999999</v>
      </c>
      <c r="BJ318">
        <v>130</v>
      </c>
      <c r="BK318">
        <v>2.2176930000000001</v>
      </c>
      <c r="BL318">
        <v>2.4604529999999998</v>
      </c>
      <c r="BM318">
        <v>6.2687980000000003</v>
      </c>
    </row>
    <row r="319" spans="1:65">
      <c r="A319">
        <v>424</v>
      </c>
      <c r="F319">
        <v>0</v>
      </c>
      <c r="G319">
        <v>2.1635460000000002</v>
      </c>
      <c r="H319">
        <v>2.410698</v>
      </c>
      <c r="I319">
        <v>3.4616739999999999</v>
      </c>
      <c r="J319">
        <v>0</v>
      </c>
      <c r="K319">
        <v>1.3543799999999999</v>
      </c>
      <c r="L319">
        <v>2.0490930000000001</v>
      </c>
      <c r="V319">
        <v>0</v>
      </c>
      <c r="W319">
        <v>0</v>
      </c>
      <c r="X319">
        <v>0</v>
      </c>
      <c r="Y319">
        <v>0</v>
      </c>
      <c r="AA319">
        <v>499687.85631200002</v>
      </c>
      <c r="AB319">
        <v>1028046.42076</v>
      </c>
      <c r="AD319">
        <v>0</v>
      </c>
      <c r="AE319">
        <v>0</v>
      </c>
      <c r="AF319">
        <v>0</v>
      </c>
      <c r="AG319" t="s">
        <v>13</v>
      </c>
      <c r="AH319">
        <v>13190</v>
      </c>
      <c r="AI319">
        <v>0</v>
      </c>
      <c r="AJ319">
        <v>0</v>
      </c>
      <c r="AK319">
        <v>0</v>
      </c>
      <c r="AL319">
        <v>0</v>
      </c>
      <c r="AM319" t="s">
        <v>56</v>
      </c>
      <c r="AN319" t="s">
        <v>70</v>
      </c>
      <c r="AO319">
        <v>0</v>
      </c>
      <c r="AP319" t="s">
        <v>181</v>
      </c>
      <c r="AR319">
        <v>0</v>
      </c>
      <c r="AS319">
        <v>0</v>
      </c>
      <c r="AT319" t="s">
        <v>85</v>
      </c>
      <c r="AV319">
        <v>0</v>
      </c>
      <c r="AW319">
        <v>0</v>
      </c>
      <c r="AX319" t="s">
        <v>60</v>
      </c>
      <c r="BB319">
        <v>0</v>
      </c>
      <c r="BF319">
        <v>0</v>
      </c>
      <c r="BI319">
        <v>2287.5997929999999</v>
      </c>
      <c r="BJ319">
        <v>0</v>
      </c>
      <c r="BK319">
        <v>2.1635460000000002</v>
      </c>
      <c r="BL319">
        <v>2.410698</v>
      </c>
      <c r="BM319">
        <v>6.3262130000000001</v>
      </c>
    </row>
    <row r="320" spans="1:65">
      <c r="A320">
        <v>426</v>
      </c>
      <c r="B320">
        <v>131</v>
      </c>
      <c r="C320">
        <v>131</v>
      </c>
      <c r="F320">
        <v>0</v>
      </c>
      <c r="G320">
        <v>2.1684399999999999</v>
      </c>
      <c r="H320">
        <v>2.4476339999999999</v>
      </c>
      <c r="I320">
        <v>3.4695040000000001</v>
      </c>
      <c r="J320">
        <v>0</v>
      </c>
      <c r="K320">
        <v>1.357443</v>
      </c>
      <c r="L320">
        <v>2.080489</v>
      </c>
      <c r="V320">
        <v>0</v>
      </c>
      <c r="W320">
        <v>0</v>
      </c>
      <c r="X320">
        <v>0</v>
      </c>
      <c r="Y320">
        <v>0</v>
      </c>
      <c r="Z320" t="s">
        <v>378</v>
      </c>
      <c r="AA320">
        <v>500726.54736000003</v>
      </c>
      <c r="AB320">
        <v>1026267.246424</v>
      </c>
      <c r="AD320">
        <v>0</v>
      </c>
      <c r="AE320">
        <v>0</v>
      </c>
      <c r="AF320">
        <v>0</v>
      </c>
      <c r="AG320" t="s">
        <v>13</v>
      </c>
      <c r="AH320">
        <v>13210</v>
      </c>
      <c r="AI320">
        <v>0</v>
      </c>
      <c r="AJ320">
        <v>0</v>
      </c>
      <c r="AK320">
        <v>0</v>
      </c>
      <c r="AL320">
        <v>0</v>
      </c>
      <c r="AM320" t="s">
        <v>56</v>
      </c>
      <c r="AN320" t="s">
        <v>295</v>
      </c>
      <c r="AO320">
        <v>0</v>
      </c>
      <c r="AP320" t="s">
        <v>181</v>
      </c>
      <c r="AR320">
        <v>0</v>
      </c>
      <c r="AS320">
        <v>0</v>
      </c>
      <c r="AT320" t="s">
        <v>85</v>
      </c>
      <c r="AV320">
        <v>0</v>
      </c>
      <c r="AW320">
        <v>0</v>
      </c>
      <c r="AX320" t="s">
        <v>60</v>
      </c>
      <c r="BB320">
        <v>0</v>
      </c>
      <c r="BF320">
        <v>0</v>
      </c>
      <c r="BI320">
        <v>7163.8126910000001</v>
      </c>
      <c r="BJ320">
        <v>131</v>
      </c>
      <c r="BK320">
        <v>2.1684399999999999</v>
      </c>
      <c r="BL320">
        <v>2.4476339999999999</v>
      </c>
      <c r="BM320">
        <v>6.3513130000000002</v>
      </c>
    </row>
    <row r="321" spans="1:65">
      <c r="A321">
        <v>427</v>
      </c>
      <c r="F321">
        <v>0</v>
      </c>
      <c r="G321">
        <v>2.3563860000000001</v>
      </c>
      <c r="H321">
        <v>2.5238339999999999</v>
      </c>
      <c r="I321">
        <v>3.770219</v>
      </c>
      <c r="J321">
        <v>0</v>
      </c>
      <c r="K321">
        <v>1.475098</v>
      </c>
      <c r="L321">
        <v>2.1452589999999998</v>
      </c>
      <c r="V321">
        <v>0</v>
      </c>
      <c r="W321">
        <v>0</v>
      </c>
      <c r="X321">
        <v>0</v>
      </c>
      <c r="Y321">
        <v>0</v>
      </c>
      <c r="AA321">
        <v>501300.14523199998</v>
      </c>
      <c r="AB321">
        <v>1025717.132696</v>
      </c>
      <c r="AD321">
        <v>0</v>
      </c>
      <c r="AE321">
        <v>0</v>
      </c>
      <c r="AF321">
        <v>0</v>
      </c>
      <c r="AG321" t="s">
        <v>13</v>
      </c>
      <c r="AH321">
        <v>13220</v>
      </c>
      <c r="AI321">
        <v>0</v>
      </c>
      <c r="AJ321">
        <v>0</v>
      </c>
      <c r="AK321">
        <v>0</v>
      </c>
      <c r="AL321">
        <v>0</v>
      </c>
      <c r="AM321" t="s">
        <v>56</v>
      </c>
      <c r="AN321" t="s">
        <v>80</v>
      </c>
      <c r="AO321">
        <v>0</v>
      </c>
      <c r="AP321" t="s">
        <v>181</v>
      </c>
      <c r="AR321">
        <v>0</v>
      </c>
      <c r="AS321">
        <v>0</v>
      </c>
      <c r="AT321" t="s">
        <v>85</v>
      </c>
      <c r="AV321">
        <v>0</v>
      </c>
      <c r="AW321">
        <v>0</v>
      </c>
      <c r="AX321" t="s">
        <v>60</v>
      </c>
      <c r="BB321">
        <v>0</v>
      </c>
      <c r="BF321">
        <v>0</v>
      </c>
      <c r="BI321">
        <v>2500.8322659999999</v>
      </c>
      <c r="BJ321">
        <v>0</v>
      </c>
      <c r="BK321">
        <v>2.3563860000000001</v>
      </c>
      <c r="BL321">
        <v>2.5238339999999999</v>
      </c>
      <c r="BM321">
        <v>6.3590119999999999</v>
      </c>
    </row>
    <row r="322" spans="1:65">
      <c r="A322">
        <v>428</v>
      </c>
      <c r="F322">
        <v>0</v>
      </c>
      <c r="G322">
        <v>2.3365010000000002</v>
      </c>
      <c r="H322">
        <v>2.5328430000000002</v>
      </c>
      <c r="I322">
        <v>3.7384010000000001</v>
      </c>
      <c r="J322">
        <v>0</v>
      </c>
      <c r="K322">
        <v>1.4626490000000001</v>
      </c>
      <c r="L322">
        <v>2.1529159999999998</v>
      </c>
      <c r="V322">
        <v>0</v>
      </c>
      <c r="W322">
        <v>0</v>
      </c>
      <c r="X322">
        <v>0</v>
      </c>
      <c r="Y322">
        <v>0</v>
      </c>
      <c r="AA322">
        <v>501712.19031199999</v>
      </c>
      <c r="AB322">
        <v>1024863.056776</v>
      </c>
      <c r="AD322">
        <v>0</v>
      </c>
      <c r="AE322">
        <v>0</v>
      </c>
      <c r="AF322">
        <v>0</v>
      </c>
      <c r="AG322" t="s">
        <v>13</v>
      </c>
      <c r="AH322">
        <v>13230</v>
      </c>
      <c r="AI322">
        <v>0</v>
      </c>
      <c r="AJ322">
        <v>0</v>
      </c>
      <c r="AK322">
        <v>0</v>
      </c>
      <c r="AL322">
        <v>0</v>
      </c>
      <c r="AM322" t="s">
        <v>56</v>
      </c>
      <c r="AN322" t="s">
        <v>379</v>
      </c>
      <c r="AO322">
        <v>0</v>
      </c>
      <c r="AP322" t="s">
        <v>181</v>
      </c>
      <c r="AR322">
        <v>0</v>
      </c>
      <c r="AS322">
        <v>0</v>
      </c>
      <c r="AT322" t="s">
        <v>85</v>
      </c>
      <c r="AV322">
        <v>0</v>
      </c>
      <c r="AW322">
        <v>0</v>
      </c>
      <c r="AX322" t="s">
        <v>60</v>
      </c>
      <c r="BB322">
        <v>0</v>
      </c>
      <c r="BF322">
        <v>0</v>
      </c>
      <c r="BI322">
        <v>2500.8319240000001</v>
      </c>
      <c r="BJ322">
        <v>0</v>
      </c>
      <c r="BK322">
        <v>2.3365010000000002</v>
      </c>
      <c r="BL322">
        <v>2.5328430000000002</v>
      </c>
      <c r="BM322">
        <v>6.3590520000000001</v>
      </c>
    </row>
    <row r="323" spans="1:65">
      <c r="A323">
        <v>429</v>
      </c>
      <c r="B323">
        <v>132</v>
      </c>
      <c r="C323">
        <v>132</v>
      </c>
      <c r="F323">
        <v>0</v>
      </c>
      <c r="G323">
        <v>2.4583189999999999</v>
      </c>
      <c r="H323">
        <v>2.519587</v>
      </c>
      <c r="I323">
        <v>3.9333100000000001</v>
      </c>
      <c r="J323">
        <v>0</v>
      </c>
      <c r="K323">
        <v>1.538907</v>
      </c>
      <c r="L323">
        <v>2.1416490000000001</v>
      </c>
      <c r="V323">
        <v>0</v>
      </c>
      <c r="W323">
        <v>0</v>
      </c>
      <c r="X323">
        <v>0</v>
      </c>
      <c r="Y323">
        <v>0</v>
      </c>
      <c r="Z323" t="s">
        <v>380</v>
      </c>
      <c r="AA323">
        <v>502658.55985600001</v>
      </c>
      <c r="AB323">
        <v>1023928.170184</v>
      </c>
      <c r="AD323">
        <v>0</v>
      </c>
      <c r="AE323">
        <v>0</v>
      </c>
      <c r="AF323">
        <v>0</v>
      </c>
      <c r="AG323" t="s">
        <v>13</v>
      </c>
      <c r="AH323">
        <v>13240</v>
      </c>
      <c r="AI323">
        <v>0</v>
      </c>
      <c r="AJ323">
        <v>0</v>
      </c>
      <c r="AK323">
        <v>0</v>
      </c>
      <c r="AL323">
        <v>0</v>
      </c>
      <c r="AM323" t="s">
        <v>56</v>
      </c>
      <c r="AN323" t="s">
        <v>381</v>
      </c>
      <c r="AO323">
        <v>0</v>
      </c>
      <c r="AP323" t="s">
        <v>181</v>
      </c>
      <c r="AR323">
        <v>0</v>
      </c>
      <c r="AS323">
        <v>0</v>
      </c>
      <c r="AT323" t="s">
        <v>85</v>
      </c>
      <c r="AV323">
        <v>0</v>
      </c>
      <c r="AW323">
        <v>0</v>
      </c>
      <c r="AX323" t="s">
        <v>60</v>
      </c>
      <c r="BB323">
        <v>0</v>
      </c>
      <c r="BF323">
        <v>0</v>
      </c>
      <c r="BI323">
        <v>2500.8552239999999</v>
      </c>
      <c r="BJ323">
        <v>132</v>
      </c>
      <c r="BK323">
        <v>2.4583189999999999</v>
      </c>
      <c r="BL323">
        <v>2.519587</v>
      </c>
      <c r="BM323">
        <v>6.3707979999999997</v>
      </c>
    </row>
    <row r="324" spans="1:65">
      <c r="A324">
        <v>430</v>
      </c>
      <c r="F324">
        <v>0</v>
      </c>
      <c r="G324">
        <v>2.4591129999999999</v>
      </c>
      <c r="H324">
        <v>2.5213730000000001</v>
      </c>
      <c r="I324">
        <v>3.9345810000000001</v>
      </c>
      <c r="J324">
        <v>0</v>
      </c>
      <c r="K324">
        <v>1.539404</v>
      </c>
      <c r="L324">
        <v>2.143167</v>
      </c>
      <c r="V324">
        <v>0</v>
      </c>
      <c r="W324">
        <v>0</v>
      </c>
      <c r="X324">
        <v>0</v>
      </c>
      <c r="Y324">
        <v>0</v>
      </c>
      <c r="AA324">
        <v>502870.77454399999</v>
      </c>
      <c r="AB324">
        <v>1023414.478888</v>
      </c>
      <c r="AD324">
        <v>0</v>
      </c>
      <c r="AE324">
        <v>0</v>
      </c>
      <c r="AF324">
        <v>0</v>
      </c>
      <c r="AG324" t="s">
        <v>13</v>
      </c>
      <c r="AH324">
        <v>13250</v>
      </c>
      <c r="AI324">
        <v>0</v>
      </c>
      <c r="AJ324">
        <v>0</v>
      </c>
      <c r="AK324">
        <v>0</v>
      </c>
      <c r="AL324">
        <v>0</v>
      </c>
      <c r="AM324" t="s">
        <v>56</v>
      </c>
      <c r="AN324" t="s">
        <v>382</v>
      </c>
      <c r="AO324">
        <v>0</v>
      </c>
      <c r="AP324" t="s">
        <v>181</v>
      </c>
      <c r="AR324">
        <v>0</v>
      </c>
      <c r="AS324">
        <v>0</v>
      </c>
      <c r="AT324" t="s">
        <v>85</v>
      </c>
      <c r="AV324">
        <v>0</v>
      </c>
      <c r="AW324">
        <v>0</v>
      </c>
      <c r="AX324" t="s">
        <v>60</v>
      </c>
      <c r="BB324">
        <v>0</v>
      </c>
      <c r="BF324">
        <v>0</v>
      </c>
      <c r="BI324">
        <v>2500.8318479999998</v>
      </c>
      <c r="BJ324">
        <v>0</v>
      </c>
      <c r="BK324">
        <v>2.4591129999999999</v>
      </c>
      <c r="BL324">
        <v>2.5213730000000001</v>
      </c>
      <c r="BM324">
        <v>6.3710979999999999</v>
      </c>
    </row>
    <row r="325" spans="1:65">
      <c r="A325">
        <v>431</v>
      </c>
      <c r="F325">
        <v>0</v>
      </c>
      <c r="G325">
        <v>2.4234309999999999</v>
      </c>
      <c r="H325">
        <v>2.477509</v>
      </c>
      <c r="I325">
        <v>3.8774899999999999</v>
      </c>
      <c r="J325">
        <v>0</v>
      </c>
      <c r="K325">
        <v>1.5170680000000001</v>
      </c>
      <c r="L325">
        <v>2.1058829999999999</v>
      </c>
      <c r="V325">
        <v>0</v>
      </c>
      <c r="W325">
        <v>0</v>
      </c>
      <c r="X325">
        <v>0</v>
      </c>
      <c r="Y325">
        <v>0</v>
      </c>
      <c r="AA325">
        <v>503018.62480799999</v>
      </c>
      <c r="AB325">
        <v>1022680.7766719999</v>
      </c>
      <c r="AD325">
        <v>0</v>
      </c>
      <c r="AE325">
        <v>0</v>
      </c>
      <c r="AF325">
        <v>0</v>
      </c>
      <c r="AG325" t="s">
        <v>13</v>
      </c>
      <c r="AH325">
        <v>13260</v>
      </c>
      <c r="AI325">
        <v>0</v>
      </c>
      <c r="AJ325">
        <v>0</v>
      </c>
      <c r="AK325">
        <v>0</v>
      </c>
      <c r="AL325">
        <v>0</v>
      </c>
      <c r="AM325" t="s">
        <v>56</v>
      </c>
      <c r="AN325" t="s">
        <v>359</v>
      </c>
      <c r="AO325">
        <v>0</v>
      </c>
      <c r="AP325" t="s">
        <v>181</v>
      </c>
      <c r="AR325">
        <v>0</v>
      </c>
      <c r="AS325">
        <v>0</v>
      </c>
      <c r="AT325" t="s">
        <v>85</v>
      </c>
      <c r="AV325">
        <v>0</v>
      </c>
      <c r="AW325">
        <v>0</v>
      </c>
      <c r="AX325" t="s">
        <v>60</v>
      </c>
      <c r="BB325">
        <v>0</v>
      </c>
      <c r="BF325">
        <v>0</v>
      </c>
      <c r="BI325">
        <v>2995.0023689999998</v>
      </c>
      <c r="BJ325">
        <v>0</v>
      </c>
      <c r="BK325">
        <v>2.4234309999999999</v>
      </c>
      <c r="BL325">
        <v>2.477509</v>
      </c>
      <c r="BM325">
        <v>6.3653079999999997</v>
      </c>
    </row>
    <row r="326" spans="1:65">
      <c r="A326">
        <v>432</v>
      </c>
      <c r="F326">
        <v>0</v>
      </c>
      <c r="G326">
        <v>2.4870429999999999</v>
      </c>
      <c r="H326">
        <v>2.470424</v>
      </c>
      <c r="I326">
        <v>3.9792689999999999</v>
      </c>
      <c r="J326">
        <v>0</v>
      </c>
      <c r="K326">
        <v>1.556889</v>
      </c>
      <c r="L326">
        <v>2.0998610000000002</v>
      </c>
      <c r="V326">
        <v>0</v>
      </c>
      <c r="W326">
        <v>0</v>
      </c>
      <c r="X326">
        <v>0</v>
      </c>
      <c r="Y326">
        <v>0</v>
      </c>
      <c r="AA326">
        <v>503158.46793599997</v>
      </c>
      <c r="AB326">
        <v>1021496.023944</v>
      </c>
      <c r="AD326">
        <v>0</v>
      </c>
      <c r="AE326">
        <v>0</v>
      </c>
      <c r="AF326">
        <v>0</v>
      </c>
      <c r="AG326" t="s">
        <v>13</v>
      </c>
      <c r="AH326">
        <v>13270</v>
      </c>
      <c r="AI326">
        <v>0</v>
      </c>
      <c r="AJ326">
        <v>0</v>
      </c>
      <c r="AK326">
        <v>0</v>
      </c>
      <c r="AL326">
        <v>0</v>
      </c>
      <c r="AM326" t="s">
        <v>56</v>
      </c>
      <c r="AN326" t="s">
        <v>214</v>
      </c>
      <c r="AO326">
        <v>0</v>
      </c>
      <c r="AP326" t="s">
        <v>181</v>
      </c>
      <c r="AR326">
        <v>0</v>
      </c>
      <c r="AS326">
        <v>0</v>
      </c>
      <c r="AT326" t="s">
        <v>85</v>
      </c>
      <c r="AV326">
        <v>0</v>
      </c>
      <c r="AW326">
        <v>0</v>
      </c>
      <c r="AX326" t="s">
        <v>60</v>
      </c>
      <c r="BB326">
        <v>0</v>
      </c>
      <c r="BF326">
        <v>0</v>
      </c>
      <c r="BI326">
        <v>2504.999808</v>
      </c>
      <c r="BJ326">
        <v>0</v>
      </c>
      <c r="BK326">
        <v>2.4870429999999999</v>
      </c>
      <c r="BL326">
        <v>2.470424</v>
      </c>
      <c r="BM326">
        <v>6.366689</v>
      </c>
    </row>
    <row r="327" spans="1:65">
      <c r="A327">
        <v>433</v>
      </c>
      <c r="B327">
        <v>133</v>
      </c>
      <c r="C327">
        <v>133</v>
      </c>
      <c r="F327">
        <v>0</v>
      </c>
      <c r="G327">
        <v>2.4666610000000002</v>
      </c>
      <c r="H327">
        <v>2.4662139999999999</v>
      </c>
      <c r="I327">
        <v>3.9466570000000001</v>
      </c>
      <c r="J327">
        <v>0</v>
      </c>
      <c r="K327">
        <v>1.5441290000000001</v>
      </c>
      <c r="L327">
        <v>2.096282</v>
      </c>
      <c r="V327">
        <v>0</v>
      </c>
      <c r="W327">
        <v>0</v>
      </c>
      <c r="X327">
        <v>0</v>
      </c>
      <c r="Y327">
        <v>0</v>
      </c>
      <c r="Z327" t="s">
        <v>470</v>
      </c>
      <c r="AA327">
        <v>503597.52971999999</v>
      </c>
      <c r="AB327">
        <v>1020919.729912</v>
      </c>
      <c r="AD327">
        <v>0</v>
      </c>
      <c r="AE327">
        <v>0</v>
      </c>
      <c r="AF327">
        <v>0</v>
      </c>
      <c r="AG327" t="s">
        <v>13</v>
      </c>
      <c r="AH327">
        <v>13280</v>
      </c>
      <c r="AI327">
        <v>0</v>
      </c>
      <c r="AJ327">
        <v>0</v>
      </c>
      <c r="AK327">
        <v>0</v>
      </c>
      <c r="AL327">
        <v>0</v>
      </c>
      <c r="AM327" t="s">
        <v>56</v>
      </c>
      <c r="AN327" t="s">
        <v>379</v>
      </c>
      <c r="AO327">
        <v>0</v>
      </c>
      <c r="AP327" t="s">
        <v>181</v>
      </c>
      <c r="AR327">
        <v>0</v>
      </c>
      <c r="AS327">
        <v>0</v>
      </c>
      <c r="AT327" t="s">
        <v>85</v>
      </c>
      <c r="AV327">
        <v>0</v>
      </c>
      <c r="AW327">
        <v>0</v>
      </c>
      <c r="AX327" t="s">
        <v>60</v>
      </c>
      <c r="BB327">
        <v>0</v>
      </c>
      <c r="BF327">
        <v>0</v>
      </c>
      <c r="BI327">
        <v>2500.8409900000001</v>
      </c>
      <c r="BJ327">
        <v>133</v>
      </c>
      <c r="BK327">
        <v>2.4666610000000002</v>
      </c>
      <c r="BL327">
        <v>2.4662139999999999</v>
      </c>
      <c r="BM327">
        <v>6.3680859999999999</v>
      </c>
    </row>
    <row r="328" spans="1:65">
      <c r="A328">
        <v>560</v>
      </c>
      <c r="F328">
        <v>0</v>
      </c>
      <c r="G328">
        <v>2.4427850000000002</v>
      </c>
      <c r="H328">
        <v>2.4535290000000001</v>
      </c>
      <c r="I328">
        <v>3.9084560000000002</v>
      </c>
      <c r="J328">
        <v>0</v>
      </c>
      <c r="K328">
        <v>1.529183</v>
      </c>
      <c r="L328">
        <v>2.085499</v>
      </c>
      <c r="V328">
        <v>0</v>
      </c>
      <c r="W328">
        <v>0</v>
      </c>
      <c r="X328">
        <v>0</v>
      </c>
      <c r="Y328">
        <v>0</v>
      </c>
      <c r="AA328">
        <v>501410.51493599999</v>
      </c>
      <c r="AB328">
        <v>1021083.575096</v>
      </c>
      <c r="AD328">
        <v>17.129214999999999</v>
      </c>
      <c r="AE328">
        <v>144.006272</v>
      </c>
      <c r="AF328">
        <v>101</v>
      </c>
      <c r="AG328" t="s">
        <v>13</v>
      </c>
      <c r="AH328">
        <v>13281</v>
      </c>
      <c r="AI328">
        <v>144.006272</v>
      </c>
      <c r="AJ328">
        <v>9.8124000000000002</v>
      </c>
      <c r="AK328">
        <v>17.129214999999999</v>
      </c>
      <c r="AL328">
        <v>308.81717800000001</v>
      </c>
      <c r="AM328" t="s">
        <v>56</v>
      </c>
      <c r="AN328" t="s">
        <v>353</v>
      </c>
      <c r="AO328">
        <v>0</v>
      </c>
      <c r="AP328" t="s">
        <v>181</v>
      </c>
      <c r="AR328">
        <v>0</v>
      </c>
      <c r="AS328">
        <v>0</v>
      </c>
      <c r="AT328" t="s">
        <v>85</v>
      </c>
      <c r="AV328">
        <v>0</v>
      </c>
      <c r="AW328">
        <v>0</v>
      </c>
      <c r="AX328" t="s">
        <v>60</v>
      </c>
      <c r="BB328">
        <v>0</v>
      </c>
      <c r="BF328">
        <v>0</v>
      </c>
      <c r="BI328">
        <v>455.44825300000002</v>
      </c>
      <c r="BJ328">
        <v>0</v>
      </c>
      <c r="BK328">
        <v>2.4427850000000002</v>
      </c>
      <c r="BL328">
        <v>2.4535290000000001</v>
      </c>
      <c r="BM328">
        <v>6.364071</v>
      </c>
    </row>
    <row r="329" spans="1:65">
      <c r="A329">
        <v>561</v>
      </c>
      <c r="F329">
        <v>0</v>
      </c>
      <c r="G329">
        <v>2.4427140000000001</v>
      </c>
      <c r="H329">
        <v>2.5338159999999998</v>
      </c>
      <c r="I329">
        <v>3.9083429999999999</v>
      </c>
      <c r="J329">
        <v>0</v>
      </c>
      <c r="K329">
        <v>1.529139</v>
      </c>
      <c r="L329">
        <v>2.153743</v>
      </c>
      <c r="V329">
        <v>0</v>
      </c>
      <c r="W329">
        <v>0</v>
      </c>
      <c r="X329">
        <v>0</v>
      </c>
      <c r="Y329">
        <v>0</v>
      </c>
      <c r="AA329">
        <v>500458.63368000003</v>
      </c>
      <c r="AB329">
        <v>1023126.5316240001</v>
      </c>
      <c r="AD329">
        <v>11.938765</v>
      </c>
      <c r="AE329">
        <v>174.055948</v>
      </c>
      <c r="AF329">
        <v>179</v>
      </c>
      <c r="AG329" t="s">
        <v>13</v>
      </c>
      <c r="AH329">
        <v>13282</v>
      </c>
      <c r="AI329">
        <v>174.055948</v>
      </c>
      <c r="AJ329">
        <v>12.322298999999999</v>
      </c>
      <c r="AK329">
        <v>11.938765</v>
      </c>
      <c r="AL329">
        <v>298.018598</v>
      </c>
      <c r="AM329" t="s">
        <v>56</v>
      </c>
      <c r="AN329" t="s">
        <v>283</v>
      </c>
      <c r="AO329">
        <v>0</v>
      </c>
      <c r="AP329" t="s">
        <v>181</v>
      </c>
      <c r="AR329">
        <v>0</v>
      </c>
      <c r="AS329">
        <v>0</v>
      </c>
      <c r="AT329" t="s">
        <v>85</v>
      </c>
      <c r="AV329">
        <v>0</v>
      </c>
      <c r="AW329">
        <v>0</v>
      </c>
      <c r="AX329" t="s">
        <v>60</v>
      </c>
      <c r="BB329">
        <v>0</v>
      </c>
      <c r="BF329">
        <v>0</v>
      </c>
      <c r="BI329">
        <v>380.752047</v>
      </c>
      <c r="BJ329">
        <v>0</v>
      </c>
      <c r="BK329">
        <v>2.4427140000000001</v>
      </c>
      <c r="BL329">
        <v>2.5338159999999998</v>
      </c>
      <c r="BM329">
        <v>6.3698259999999998</v>
      </c>
    </row>
    <row r="330" spans="1:65">
      <c r="A330">
        <v>563</v>
      </c>
      <c r="F330">
        <v>0</v>
      </c>
      <c r="G330">
        <v>2.296678</v>
      </c>
      <c r="H330">
        <v>2.494745</v>
      </c>
      <c r="I330">
        <v>3.6746850000000002</v>
      </c>
      <c r="J330">
        <v>0</v>
      </c>
      <c r="K330">
        <v>1.4377200000000001</v>
      </c>
      <c r="L330">
        <v>2.120533</v>
      </c>
      <c r="V330">
        <v>0</v>
      </c>
      <c r="W330">
        <v>0</v>
      </c>
      <c r="X330">
        <v>0</v>
      </c>
      <c r="Y330">
        <v>0</v>
      </c>
      <c r="AA330">
        <v>499455.42009600002</v>
      </c>
      <c r="AB330">
        <v>1025063.61992</v>
      </c>
      <c r="AD330">
        <v>8.7576839999999994</v>
      </c>
      <c r="AE330">
        <v>74.552735999999996</v>
      </c>
      <c r="AF330">
        <v>144</v>
      </c>
      <c r="AG330" t="s">
        <v>13</v>
      </c>
      <c r="AH330">
        <v>13283</v>
      </c>
      <c r="AI330">
        <v>74.552735999999996</v>
      </c>
      <c r="AJ330">
        <v>12.8644</v>
      </c>
      <c r="AK330">
        <v>8.7576839999999994</v>
      </c>
      <c r="AL330">
        <v>246.50002000000001</v>
      </c>
      <c r="AM330" t="s">
        <v>56</v>
      </c>
      <c r="AN330" t="s">
        <v>94</v>
      </c>
      <c r="AO330">
        <v>0</v>
      </c>
      <c r="AP330" t="s">
        <v>181</v>
      </c>
      <c r="AR330">
        <v>0</v>
      </c>
      <c r="AS330">
        <v>0</v>
      </c>
      <c r="AT330" t="s">
        <v>85</v>
      </c>
      <c r="AV330">
        <v>0</v>
      </c>
      <c r="AW330">
        <v>0</v>
      </c>
      <c r="AX330" t="s">
        <v>60</v>
      </c>
      <c r="BB330">
        <v>0</v>
      </c>
      <c r="BF330">
        <v>0</v>
      </c>
      <c r="BI330">
        <v>322.31676900000002</v>
      </c>
      <c r="BJ330">
        <v>0</v>
      </c>
      <c r="BK330">
        <v>2.296678</v>
      </c>
      <c r="BL330">
        <v>2.494745</v>
      </c>
      <c r="BM330">
        <v>6.3569760000000004</v>
      </c>
    </row>
    <row r="331" spans="1:65">
      <c r="A331">
        <v>437</v>
      </c>
      <c r="B331">
        <v>134</v>
      </c>
      <c r="C331">
        <v>134</v>
      </c>
      <c r="F331">
        <v>0</v>
      </c>
      <c r="G331">
        <v>2.1639550000000001</v>
      </c>
      <c r="H331">
        <v>2.2758240000000001</v>
      </c>
      <c r="I331">
        <v>3.462329</v>
      </c>
      <c r="J331">
        <v>0</v>
      </c>
      <c r="K331">
        <v>1.354636</v>
      </c>
      <c r="L331">
        <v>1.93445</v>
      </c>
      <c r="V331">
        <v>0</v>
      </c>
      <c r="W331">
        <v>0</v>
      </c>
      <c r="X331">
        <v>0</v>
      </c>
      <c r="Y331">
        <v>0</v>
      </c>
      <c r="Z331" t="s">
        <v>471</v>
      </c>
      <c r="AA331">
        <v>494001.17992800003</v>
      </c>
      <c r="AB331">
        <v>1036445.280272</v>
      </c>
      <c r="AD331">
        <v>0</v>
      </c>
      <c r="AE331">
        <v>0</v>
      </c>
      <c r="AF331">
        <v>0</v>
      </c>
      <c r="AG331" t="s">
        <v>13</v>
      </c>
      <c r="AH331">
        <v>13320</v>
      </c>
      <c r="AI331">
        <v>0</v>
      </c>
      <c r="AJ331">
        <v>0</v>
      </c>
      <c r="AK331">
        <v>0</v>
      </c>
      <c r="AL331">
        <v>0</v>
      </c>
      <c r="AM331" t="s">
        <v>56</v>
      </c>
      <c r="AN331" t="s">
        <v>472</v>
      </c>
      <c r="AO331">
        <v>0</v>
      </c>
      <c r="AP331" t="s">
        <v>181</v>
      </c>
      <c r="AR331">
        <v>0</v>
      </c>
      <c r="AS331">
        <v>0</v>
      </c>
      <c r="AT331" t="s">
        <v>85</v>
      </c>
      <c r="AV331">
        <v>0</v>
      </c>
      <c r="AW331">
        <v>0</v>
      </c>
      <c r="AX331" t="s">
        <v>60</v>
      </c>
      <c r="BB331">
        <v>0</v>
      </c>
      <c r="BF331">
        <v>0</v>
      </c>
      <c r="BI331">
        <v>490.49176599999998</v>
      </c>
      <c r="BJ331">
        <v>134</v>
      </c>
      <c r="BK331">
        <v>2.1639550000000001</v>
      </c>
      <c r="BL331">
        <v>2.2758240000000001</v>
      </c>
      <c r="BM331">
        <v>5.8513190000000002</v>
      </c>
    </row>
    <row r="332" spans="1:65">
      <c r="A332">
        <v>438</v>
      </c>
      <c r="F332">
        <v>0</v>
      </c>
      <c r="G332">
        <v>2.4846970000000002</v>
      </c>
      <c r="H332">
        <v>2.489754</v>
      </c>
      <c r="I332">
        <v>3.9755150000000001</v>
      </c>
      <c r="J332">
        <v>0</v>
      </c>
      <c r="K332">
        <v>1.55542</v>
      </c>
      <c r="L332">
        <v>2.1162909999999999</v>
      </c>
      <c r="V332">
        <v>0</v>
      </c>
      <c r="W332">
        <v>0</v>
      </c>
      <c r="X332">
        <v>0</v>
      </c>
      <c r="Y332">
        <v>0</v>
      </c>
      <c r="AA332">
        <v>493403.587872</v>
      </c>
      <c r="AB332">
        <v>1037849.659176</v>
      </c>
      <c r="AD332">
        <v>29.670694000000001</v>
      </c>
      <c r="AE332">
        <v>187.91346899999999</v>
      </c>
      <c r="AF332">
        <v>278</v>
      </c>
      <c r="AG332" t="s">
        <v>13</v>
      </c>
      <c r="AH332">
        <v>13330</v>
      </c>
      <c r="AI332">
        <v>187.91346899999999</v>
      </c>
      <c r="AJ332">
        <v>11.665100000000001</v>
      </c>
      <c r="AK332">
        <v>-219.708305</v>
      </c>
      <c r="AL332">
        <v>186.05591999999999</v>
      </c>
      <c r="AM332" t="s">
        <v>56</v>
      </c>
      <c r="AN332" t="s">
        <v>472</v>
      </c>
      <c r="AO332">
        <v>0</v>
      </c>
      <c r="AP332" t="s">
        <v>181</v>
      </c>
      <c r="AR332">
        <v>0</v>
      </c>
      <c r="AS332">
        <v>0</v>
      </c>
      <c r="AT332" t="s">
        <v>85</v>
      </c>
      <c r="AV332">
        <v>0</v>
      </c>
      <c r="AW332">
        <v>0</v>
      </c>
      <c r="AX332" t="s">
        <v>60</v>
      </c>
      <c r="BB332">
        <v>0</v>
      </c>
      <c r="BF332">
        <v>0</v>
      </c>
      <c r="BI332">
        <v>445.05803400000002</v>
      </c>
      <c r="BJ332">
        <v>0</v>
      </c>
      <c r="BK332">
        <v>2.4846970000000002</v>
      </c>
      <c r="BL332">
        <v>2.489754</v>
      </c>
      <c r="BM332">
        <v>5.889106</v>
      </c>
    </row>
    <row r="333" spans="1:65">
      <c r="A333">
        <v>440</v>
      </c>
      <c r="F333">
        <v>0</v>
      </c>
      <c r="G333">
        <v>2.431292</v>
      </c>
      <c r="H333">
        <v>2.485312</v>
      </c>
      <c r="I333">
        <v>3.8900670000000002</v>
      </c>
      <c r="J333">
        <v>0</v>
      </c>
      <c r="K333">
        <v>1.521989</v>
      </c>
      <c r="L333">
        <v>2.1125150000000001</v>
      </c>
      <c r="V333">
        <v>0</v>
      </c>
      <c r="W333">
        <v>0</v>
      </c>
      <c r="X333">
        <v>0</v>
      </c>
      <c r="Y333">
        <v>0</v>
      </c>
      <c r="AA333">
        <v>492898.54331199999</v>
      </c>
      <c r="AB333">
        <v>1039612.1684880001</v>
      </c>
      <c r="AD333">
        <v>0</v>
      </c>
      <c r="AE333">
        <v>0</v>
      </c>
      <c r="AF333">
        <v>0</v>
      </c>
      <c r="AG333" t="s">
        <v>13</v>
      </c>
      <c r="AH333">
        <v>13350</v>
      </c>
      <c r="AI333">
        <v>0</v>
      </c>
      <c r="AJ333">
        <v>0</v>
      </c>
      <c r="AK333">
        <v>0</v>
      </c>
      <c r="AL333">
        <v>0</v>
      </c>
      <c r="AM333" t="s">
        <v>56</v>
      </c>
      <c r="AN333" t="s">
        <v>387</v>
      </c>
      <c r="AO333">
        <v>0</v>
      </c>
      <c r="AP333" t="s">
        <v>181</v>
      </c>
      <c r="AR333">
        <v>0</v>
      </c>
      <c r="AS333">
        <v>0</v>
      </c>
      <c r="AT333" t="s">
        <v>85</v>
      </c>
      <c r="AV333">
        <v>0</v>
      </c>
      <c r="AW333">
        <v>0</v>
      </c>
      <c r="AX333" t="s">
        <v>60</v>
      </c>
      <c r="BB333">
        <v>0</v>
      </c>
      <c r="BF333">
        <v>0</v>
      </c>
      <c r="BI333">
        <v>697.20791599999995</v>
      </c>
      <c r="BJ333">
        <v>0</v>
      </c>
      <c r="BK333">
        <v>2.431292</v>
      </c>
      <c r="BL333">
        <v>2.485312</v>
      </c>
      <c r="BM333">
        <v>5.931438</v>
      </c>
    </row>
    <row r="334" spans="1:65">
      <c r="A334">
        <v>442</v>
      </c>
      <c r="F334">
        <v>0</v>
      </c>
      <c r="G334">
        <v>2.4692889999999998</v>
      </c>
      <c r="H334">
        <v>2.5090620000000001</v>
      </c>
      <c r="I334">
        <v>3.950863</v>
      </c>
      <c r="J334">
        <v>0</v>
      </c>
      <c r="K334">
        <v>1.5457749999999999</v>
      </c>
      <c r="L334">
        <v>2.1327029999999998</v>
      </c>
      <c r="V334">
        <v>0</v>
      </c>
      <c r="W334">
        <v>0</v>
      </c>
      <c r="X334">
        <v>0</v>
      </c>
      <c r="Y334">
        <v>0</v>
      </c>
      <c r="AA334">
        <v>492116.101608</v>
      </c>
      <c r="AB334">
        <v>1041611.325208</v>
      </c>
      <c r="AD334">
        <v>89.908011000000002</v>
      </c>
      <c r="AE334">
        <v>399.59175699999997</v>
      </c>
      <c r="AF334">
        <v>456</v>
      </c>
      <c r="AG334" t="s">
        <v>13</v>
      </c>
      <c r="AH334">
        <v>13370</v>
      </c>
      <c r="AI334">
        <v>399.59175699999997</v>
      </c>
      <c r="AJ334">
        <v>9.2741000000000007</v>
      </c>
      <c r="AK334">
        <v>89.908011000000002</v>
      </c>
      <c r="AL334">
        <v>240.009603</v>
      </c>
      <c r="AM334" t="s">
        <v>56</v>
      </c>
      <c r="AN334" t="s">
        <v>340</v>
      </c>
      <c r="AO334">
        <v>0</v>
      </c>
      <c r="AP334" t="s">
        <v>181</v>
      </c>
      <c r="AR334">
        <v>0</v>
      </c>
      <c r="AS334">
        <v>0</v>
      </c>
      <c r="AT334" t="s">
        <v>85</v>
      </c>
      <c r="AV334">
        <v>0</v>
      </c>
      <c r="AW334">
        <v>0</v>
      </c>
      <c r="AX334" t="s">
        <v>60</v>
      </c>
      <c r="BB334">
        <v>0</v>
      </c>
      <c r="BF334">
        <v>0</v>
      </c>
      <c r="BI334">
        <v>639.346542</v>
      </c>
      <c r="BJ334">
        <v>0</v>
      </c>
      <c r="BK334">
        <v>2.4692889999999998</v>
      </c>
      <c r="BL334">
        <v>2.5090620000000001</v>
      </c>
      <c r="BM334">
        <v>5.9676169999999997</v>
      </c>
    </row>
    <row r="335" spans="1:65">
      <c r="A335">
        <v>444</v>
      </c>
      <c r="B335">
        <v>135</v>
      </c>
      <c r="C335">
        <v>135</v>
      </c>
      <c r="F335">
        <v>0</v>
      </c>
      <c r="G335">
        <v>2.4291070000000001</v>
      </c>
      <c r="H335">
        <v>2.4949810000000001</v>
      </c>
      <c r="I335">
        <v>3.886571</v>
      </c>
      <c r="J335">
        <v>0</v>
      </c>
      <c r="K335">
        <v>1.520621</v>
      </c>
      <c r="L335">
        <v>2.120733</v>
      </c>
      <c r="V335">
        <v>0</v>
      </c>
      <c r="W335">
        <v>0</v>
      </c>
      <c r="X335">
        <v>0</v>
      </c>
      <c r="Y335">
        <v>0</v>
      </c>
      <c r="Z335" t="s">
        <v>473</v>
      </c>
      <c r="AA335">
        <v>491687.21175999998</v>
      </c>
      <c r="AB335">
        <v>1042926.5697840001</v>
      </c>
      <c r="AD335">
        <v>48.280133999999997</v>
      </c>
      <c r="AE335">
        <v>458.59510699999998</v>
      </c>
      <c r="AF335">
        <v>519</v>
      </c>
      <c r="AG335" t="s">
        <v>13</v>
      </c>
      <c r="AH335">
        <v>13390</v>
      </c>
      <c r="AI335">
        <v>458.59510699999998</v>
      </c>
      <c r="AJ335">
        <v>5.9213990000000001</v>
      </c>
      <c r="AK335">
        <v>48.280133999999997</v>
      </c>
      <c r="AL335">
        <v>73.993352000000002</v>
      </c>
      <c r="AM335" t="s">
        <v>56</v>
      </c>
      <c r="AN335" t="s">
        <v>336</v>
      </c>
      <c r="AO335">
        <v>0</v>
      </c>
      <c r="AP335" t="s">
        <v>181</v>
      </c>
      <c r="AR335">
        <v>0</v>
      </c>
      <c r="AS335">
        <v>0</v>
      </c>
      <c r="AT335" t="s">
        <v>85</v>
      </c>
      <c r="AV335">
        <v>0</v>
      </c>
      <c r="AW335">
        <v>0</v>
      </c>
      <c r="AX335" t="s">
        <v>60</v>
      </c>
      <c r="BB335">
        <v>0</v>
      </c>
      <c r="BF335">
        <v>0</v>
      </c>
      <c r="BI335">
        <v>618.10666500000002</v>
      </c>
      <c r="BJ335">
        <v>135</v>
      </c>
      <c r="BK335">
        <v>2.4291070000000001</v>
      </c>
      <c r="BL335">
        <v>2.4949810000000001</v>
      </c>
      <c r="BM335">
        <v>5.9913360000000004</v>
      </c>
    </row>
    <row r="336" spans="1:65">
      <c r="A336">
        <v>445</v>
      </c>
      <c r="F336">
        <v>0</v>
      </c>
      <c r="G336">
        <v>2.0925280000000002</v>
      </c>
      <c r="H336">
        <v>2.237355</v>
      </c>
      <c r="I336">
        <v>3.3480449999999999</v>
      </c>
      <c r="J336">
        <v>0</v>
      </c>
      <c r="K336">
        <v>1.309922</v>
      </c>
      <c r="L336">
        <v>1.9017520000000001</v>
      </c>
      <c r="V336">
        <v>0</v>
      </c>
      <c r="W336">
        <v>0</v>
      </c>
      <c r="X336">
        <v>0</v>
      </c>
      <c r="Y336">
        <v>0</v>
      </c>
      <c r="AA336">
        <v>491799.913872</v>
      </c>
      <c r="AB336">
        <v>1044084.762384</v>
      </c>
      <c r="AD336">
        <v>0</v>
      </c>
      <c r="AE336">
        <v>0</v>
      </c>
      <c r="AF336">
        <v>0</v>
      </c>
      <c r="AG336" t="s">
        <v>13</v>
      </c>
      <c r="AH336">
        <v>13400</v>
      </c>
      <c r="AI336">
        <v>0</v>
      </c>
      <c r="AJ336">
        <v>0</v>
      </c>
      <c r="AK336">
        <v>0</v>
      </c>
      <c r="AL336">
        <v>0</v>
      </c>
      <c r="AM336" t="s">
        <v>56</v>
      </c>
      <c r="AN336" t="s">
        <v>353</v>
      </c>
      <c r="AO336">
        <v>0</v>
      </c>
      <c r="AP336" t="s">
        <v>181</v>
      </c>
      <c r="AR336">
        <v>0</v>
      </c>
      <c r="AS336">
        <v>0</v>
      </c>
      <c r="AT336" t="s">
        <v>85</v>
      </c>
      <c r="AV336">
        <v>0</v>
      </c>
      <c r="AW336">
        <v>0</v>
      </c>
      <c r="AX336" t="s">
        <v>60</v>
      </c>
      <c r="BB336">
        <v>0</v>
      </c>
      <c r="BF336">
        <v>0</v>
      </c>
      <c r="BI336">
        <v>759.665436</v>
      </c>
      <c r="BJ336">
        <v>0</v>
      </c>
      <c r="BK336">
        <v>2.0925280000000002</v>
      </c>
      <c r="BL336">
        <v>2.237355</v>
      </c>
      <c r="BM336">
        <v>5.9897879999999999</v>
      </c>
    </row>
    <row r="337" spans="1:65">
      <c r="A337">
        <v>446</v>
      </c>
      <c r="F337">
        <v>0</v>
      </c>
      <c r="G337">
        <v>1.8277969999999999</v>
      </c>
      <c r="H337">
        <v>2.0276269999999998</v>
      </c>
      <c r="I337">
        <v>2.9244759999999999</v>
      </c>
      <c r="J337">
        <v>0</v>
      </c>
      <c r="K337">
        <v>1.144201</v>
      </c>
      <c r="L337">
        <v>1.7234830000000001</v>
      </c>
      <c r="V337">
        <v>0</v>
      </c>
      <c r="W337">
        <v>0</v>
      </c>
      <c r="X337">
        <v>0</v>
      </c>
      <c r="Y337">
        <v>0</v>
      </c>
      <c r="AA337">
        <v>490926.52892000001</v>
      </c>
      <c r="AB337">
        <v>1044536.002152</v>
      </c>
      <c r="AD337">
        <v>0</v>
      </c>
      <c r="AE337">
        <v>0</v>
      </c>
      <c r="AF337">
        <v>0</v>
      </c>
      <c r="AG337" t="s">
        <v>13</v>
      </c>
      <c r="AH337">
        <v>13410</v>
      </c>
      <c r="AI337">
        <v>0</v>
      </c>
      <c r="AJ337">
        <v>0</v>
      </c>
      <c r="AK337">
        <v>0</v>
      </c>
      <c r="AL337">
        <v>0</v>
      </c>
      <c r="AM337" t="s">
        <v>56</v>
      </c>
      <c r="AN337" t="s">
        <v>278</v>
      </c>
      <c r="AO337">
        <v>0</v>
      </c>
      <c r="AP337" t="s">
        <v>181</v>
      </c>
      <c r="AR337">
        <v>0</v>
      </c>
      <c r="AS337">
        <v>0</v>
      </c>
      <c r="AT337" t="s">
        <v>85</v>
      </c>
      <c r="AV337">
        <v>0</v>
      </c>
      <c r="AW337">
        <v>0</v>
      </c>
      <c r="AX337" t="s">
        <v>60</v>
      </c>
      <c r="BB337">
        <v>0</v>
      </c>
      <c r="BF337">
        <v>0</v>
      </c>
      <c r="BI337">
        <v>473.02764000000002</v>
      </c>
      <c r="BJ337">
        <v>0</v>
      </c>
      <c r="BK337">
        <v>1.8277969999999999</v>
      </c>
      <c r="BL337">
        <v>2.0276269999999998</v>
      </c>
      <c r="BM337">
        <v>5.9669169999999996</v>
      </c>
    </row>
    <row r="338" spans="1:65">
      <c r="A338">
        <v>447</v>
      </c>
      <c r="F338">
        <v>0</v>
      </c>
      <c r="G338">
        <v>1.8088839999999999</v>
      </c>
      <c r="H338">
        <v>2.1711740000000002</v>
      </c>
      <c r="I338">
        <v>2.894215</v>
      </c>
      <c r="J338">
        <v>0</v>
      </c>
      <c r="K338">
        <v>1.132361</v>
      </c>
      <c r="L338">
        <v>1.8454980000000001</v>
      </c>
      <c r="V338">
        <v>0</v>
      </c>
      <c r="W338">
        <v>0</v>
      </c>
      <c r="X338">
        <v>0</v>
      </c>
      <c r="Y338">
        <v>0</v>
      </c>
      <c r="AA338">
        <v>489990.17944799998</v>
      </c>
      <c r="AB338">
        <v>1046617.745992</v>
      </c>
      <c r="AD338">
        <v>19.797001999999999</v>
      </c>
      <c r="AE338">
        <v>564.21768899999995</v>
      </c>
      <c r="AF338">
        <v>711</v>
      </c>
      <c r="AG338" t="s">
        <v>13</v>
      </c>
      <c r="AH338">
        <v>13420</v>
      </c>
      <c r="AI338">
        <v>564.21768899999995</v>
      </c>
      <c r="AJ338">
        <v>5.4541000000000004</v>
      </c>
      <c r="AK338">
        <v>19.797001999999999</v>
      </c>
      <c r="AL338">
        <v>143.81357299999999</v>
      </c>
      <c r="AM338" t="s">
        <v>56</v>
      </c>
      <c r="AN338" t="s">
        <v>407</v>
      </c>
      <c r="AO338">
        <v>0</v>
      </c>
      <c r="AP338" t="s">
        <v>181</v>
      </c>
      <c r="AR338">
        <v>0</v>
      </c>
      <c r="AS338">
        <v>0</v>
      </c>
      <c r="AT338" t="s">
        <v>85</v>
      </c>
      <c r="AV338">
        <v>0</v>
      </c>
      <c r="AW338">
        <v>0</v>
      </c>
      <c r="AX338" t="s">
        <v>60</v>
      </c>
      <c r="BB338">
        <v>0</v>
      </c>
      <c r="BF338">
        <v>0</v>
      </c>
      <c r="BI338">
        <v>871.07289400000002</v>
      </c>
      <c r="BJ338">
        <v>0</v>
      </c>
      <c r="BK338">
        <v>1.8088839999999999</v>
      </c>
      <c r="BL338">
        <v>2.1711740000000002</v>
      </c>
      <c r="BM338">
        <v>6.0118689999999999</v>
      </c>
    </row>
    <row r="339" spans="1:65">
      <c r="A339">
        <v>448</v>
      </c>
      <c r="F339">
        <v>0</v>
      </c>
      <c r="G339">
        <v>1.7801070000000001</v>
      </c>
      <c r="H339">
        <v>1.9540090000000001</v>
      </c>
      <c r="I339">
        <v>2.8481719999999999</v>
      </c>
      <c r="J339">
        <v>0</v>
      </c>
      <c r="K339">
        <v>1.114347</v>
      </c>
      <c r="L339">
        <v>1.6609080000000001</v>
      </c>
      <c r="V339">
        <v>0</v>
      </c>
      <c r="W339">
        <v>0</v>
      </c>
      <c r="X339">
        <v>0</v>
      </c>
      <c r="Y339">
        <v>0</v>
      </c>
      <c r="AA339">
        <v>489516.19156800001</v>
      </c>
      <c r="AB339">
        <v>1047462.115408</v>
      </c>
      <c r="AD339">
        <v>11.567958000000001</v>
      </c>
      <c r="AE339">
        <v>685.48050599999999</v>
      </c>
      <c r="AF339">
        <v>680</v>
      </c>
      <c r="AG339" t="s">
        <v>13</v>
      </c>
      <c r="AH339">
        <v>13430</v>
      </c>
      <c r="AI339">
        <v>685.48050599999999</v>
      </c>
      <c r="AJ339">
        <v>7.9470989999999997</v>
      </c>
      <c r="AK339">
        <v>11.567958000000001</v>
      </c>
      <c r="AL339">
        <v>160.044569</v>
      </c>
      <c r="AM339" t="s">
        <v>56</v>
      </c>
      <c r="AN339" t="s">
        <v>474</v>
      </c>
      <c r="AO339">
        <v>0</v>
      </c>
      <c r="AP339" t="s">
        <v>181</v>
      </c>
      <c r="AR339">
        <v>0</v>
      </c>
      <c r="AS339">
        <v>0</v>
      </c>
      <c r="AT339" t="s">
        <v>85</v>
      </c>
      <c r="AV339">
        <v>0</v>
      </c>
      <c r="AW339">
        <v>0</v>
      </c>
      <c r="AX339" t="s">
        <v>60</v>
      </c>
      <c r="BB339">
        <v>0</v>
      </c>
      <c r="BF339">
        <v>0</v>
      </c>
      <c r="BI339">
        <v>745.08753100000001</v>
      </c>
      <c r="BJ339">
        <v>0</v>
      </c>
      <c r="BK339">
        <v>1.7801070000000001</v>
      </c>
      <c r="BL339">
        <v>1.9540090000000001</v>
      </c>
      <c r="BM339">
        <v>6.0115109999999996</v>
      </c>
    </row>
    <row r="340" spans="1:65">
      <c r="A340">
        <v>449</v>
      </c>
      <c r="B340">
        <v>136</v>
      </c>
      <c r="C340">
        <v>136</v>
      </c>
      <c r="F340">
        <v>0</v>
      </c>
      <c r="G340">
        <v>2.7902680000000002</v>
      </c>
      <c r="H340">
        <v>2.65842</v>
      </c>
      <c r="I340">
        <v>4.4644300000000001</v>
      </c>
      <c r="J340">
        <v>0</v>
      </c>
      <c r="K340">
        <v>1.7467079999999999</v>
      </c>
      <c r="L340">
        <v>2.2596569999999998</v>
      </c>
      <c r="V340">
        <v>0</v>
      </c>
      <c r="W340">
        <v>0</v>
      </c>
      <c r="X340">
        <v>0</v>
      </c>
      <c r="Y340">
        <v>0</v>
      </c>
      <c r="Z340" t="s">
        <v>475</v>
      </c>
      <c r="AA340">
        <v>489197.27979200002</v>
      </c>
      <c r="AB340">
        <v>1048817.2264159999</v>
      </c>
      <c r="AD340">
        <v>12.825307</v>
      </c>
      <c r="AE340">
        <v>349.23084299999999</v>
      </c>
      <c r="AF340">
        <v>905</v>
      </c>
      <c r="AG340" t="s">
        <v>13</v>
      </c>
      <c r="AH340">
        <v>13440</v>
      </c>
      <c r="AI340">
        <v>349.23084299999999</v>
      </c>
      <c r="AJ340">
        <v>4.9477000000000002</v>
      </c>
      <c r="AK340">
        <v>12.825307</v>
      </c>
      <c r="AL340">
        <v>905</v>
      </c>
      <c r="AM340" t="s">
        <v>56</v>
      </c>
      <c r="AN340" t="s">
        <v>119</v>
      </c>
      <c r="AO340">
        <v>0</v>
      </c>
      <c r="AP340" t="s">
        <v>181</v>
      </c>
      <c r="AR340">
        <v>0</v>
      </c>
      <c r="AS340">
        <v>0</v>
      </c>
      <c r="AT340" t="s">
        <v>85</v>
      </c>
      <c r="AV340">
        <v>0</v>
      </c>
      <c r="AW340">
        <v>0</v>
      </c>
      <c r="AX340" t="s">
        <v>60</v>
      </c>
      <c r="BB340">
        <v>0</v>
      </c>
      <c r="BF340">
        <v>0</v>
      </c>
      <c r="BI340">
        <v>907.99992299999997</v>
      </c>
      <c r="BJ340">
        <v>136</v>
      </c>
      <c r="BK340">
        <v>2.7902680000000002</v>
      </c>
      <c r="BL340">
        <v>2.65842</v>
      </c>
      <c r="BM340">
        <v>6.1188539999999998</v>
      </c>
    </row>
    <row r="341" spans="1:65">
      <c r="A341">
        <v>450</v>
      </c>
      <c r="F341">
        <v>0</v>
      </c>
      <c r="G341">
        <v>2.7843239999999998</v>
      </c>
      <c r="H341">
        <v>2.6547109999999998</v>
      </c>
      <c r="I341">
        <v>4.4549190000000003</v>
      </c>
      <c r="J341">
        <v>0</v>
      </c>
      <c r="K341">
        <v>1.7429870000000001</v>
      </c>
      <c r="L341">
        <v>2.2565040000000001</v>
      </c>
      <c r="V341">
        <v>0</v>
      </c>
      <c r="W341">
        <v>0</v>
      </c>
      <c r="X341">
        <v>0</v>
      </c>
      <c r="Y341">
        <v>0</v>
      </c>
      <c r="AA341">
        <v>489077.05893599999</v>
      </c>
      <c r="AB341">
        <v>1049368.399584</v>
      </c>
      <c r="AD341">
        <v>9.9986730000000001</v>
      </c>
      <c r="AE341">
        <v>929.86182099999996</v>
      </c>
      <c r="AF341">
        <v>963</v>
      </c>
      <c r="AG341" t="s">
        <v>13</v>
      </c>
      <c r="AH341">
        <v>13450</v>
      </c>
      <c r="AI341">
        <v>929.86182099999996</v>
      </c>
      <c r="AJ341">
        <v>4.6738</v>
      </c>
      <c r="AK341">
        <v>9.9986730000000001</v>
      </c>
      <c r="AL341">
        <v>339.448667</v>
      </c>
      <c r="AM341" t="s">
        <v>56</v>
      </c>
      <c r="AN341" t="s">
        <v>244</v>
      </c>
      <c r="AO341">
        <v>0</v>
      </c>
      <c r="AP341" t="s">
        <v>181</v>
      </c>
      <c r="AR341">
        <v>0</v>
      </c>
      <c r="AS341">
        <v>0</v>
      </c>
      <c r="AT341" t="s">
        <v>85</v>
      </c>
      <c r="AV341">
        <v>0</v>
      </c>
      <c r="AW341">
        <v>0</v>
      </c>
      <c r="AX341" t="s">
        <v>60</v>
      </c>
      <c r="BB341">
        <v>0</v>
      </c>
      <c r="BF341">
        <v>0</v>
      </c>
      <c r="BI341">
        <v>1087.686207</v>
      </c>
      <c r="BJ341">
        <v>0</v>
      </c>
      <c r="BK341">
        <v>2.7843239999999998</v>
      </c>
      <c r="BL341">
        <v>2.6547109999999998</v>
      </c>
      <c r="BM341">
        <v>6.1205530000000001</v>
      </c>
    </row>
    <row r="342" spans="1:65">
      <c r="A342">
        <v>452</v>
      </c>
      <c r="B342">
        <v>137</v>
      </c>
      <c r="C342">
        <v>137</v>
      </c>
      <c r="F342">
        <v>0</v>
      </c>
      <c r="G342">
        <v>2.7092540000000001</v>
      </c>
      <c r="H342">
        <v>2.5862479999999999</v>
      </c>
      <c r="I342">
        <v>4.3348060000000004</v>
      </c>
      <c r="J342">
        <v>0</v>
      </c>
      <c r="K342">
        <v>1.6959930000000001</v>
      </c>
      <c r="L342">
        <v>2.1983100000000002</v>
      </c>
      <c r="V342">
        <v>0</v>
      </c>
      <c r="W342">
        <v>0</v>
      </c>
      <c r="X342">
        <v>0</v>
      </c>
      <c r="Y342">
        <v>0</v>
      </c>
      <c r="Z342" t="s">
        <v>476</v>
      </c>
      <c r="AA342">
        <v>488750.96035200002</v>
      </c>
      <c r="AB342">
        <v>1050631.591544</v>
      </c>
      <c r="AD342">
        <v>25.979127999999999</v>
      </c>
      <c r="AE342">
        <v>1165.908042</v>
      </c>
      <c r="AF342">
        <v>1177</v>
      </c>
      <c r="AG342" t="s">
        <v>13</v>
      </c>
      <c r="AH342">
        <v>13460</v>
      </c>
      <c r="AI342">
        <v>1165.908042</v>
      </c>
      <c r="AJ342">
        <v>7.6581989999999998</v>
      </c>
      <c r="AK342">
        <v>0</v>
      </c>
      <c r="AL342">
        <v>1206</v>
      </c>
      <c r="AM342" t="s">
        <v>56</v>
      </c>
      <c r="AN342" t="s">
        <v>444</v>
      </c>
      <c r="AO342">
        <v>0</v>
      </c>
      <c r="AP342" t="s">
        <v>181</v>
      </c>
      <c r="AR342">
        <v>0</v>
      </c>
      <c r="AS342">
        <v>0</v>
      </c>
      <c r="AT342" t="s">
        <v>85</v>
      </c>
      <c r="AV342">
        <v>0</v>
      </c>
      <c r="AW342">
        <v>0</v>
      </c>
      <c r="AX342" t="s">
        <v>60</v>
      </c>
      <c r="BB342">
        <v>0</v>
      </c>
      <c r="BF342">
        <v>0</v>
      </c>
      <c r="BI342">
        <v>1355.243518</v>
      </c>
      <c r="BJ342">
        <v>137</v>
      </c>
      <c r="BK342">
        <v>2.7092540000000001</v>
      </c>
      <c r="BL342">
        <v>2.5862479999999999</v>
      </c>
      <c r="BM342">
        <v>6.1263379999999996</v>
      </c>
    </row>
    <row r="343" spans="1:65">
      <c r="A343">
        <v>453</v>
      </c>
      <c r="F343">
        <v>0</v>
      </c>
      <c r="G343">
        <v>2.7519140000000002</v>
      </c>
      <c r="H343">
        <v>2.6021779999999999</v>
      </c>
      <c r="I343">
        <v>4.4030630000000004</v>
      </c>
      <c r="J343">
        <v>0</v>
      </c>
      <c r="K343">
        <v>1.7226980000000001</v>
      </c>
      <c r="L343">
        <v>2.2118509999999998</v>
      </c>
      <c r="V343">
        <v>0</v>
      </c>
      <c r="W343">
        <v>0</v>
      </c>
      <c r="X343">
        <v>0</v>
      </c>
      <c r="Y343">
        <v>0</v>
      </c>
      <c r="AA343">
        <v>488270.64830399997</v>
      </c>
      <c r="AB343">
        <v>1051447.555832</v>
      </c>
      <c r="AD343">
        <v>12.877571</v>
      </c>
      <c r="AE343">
        <v>1058.1621689999999</v>
      </c>
      <c r="AF343">
        <v>1025</v>
      </c>
      <c r="AG343" t="s">
        <v>13</v>
      </c>
      <c r="AH343">
        <v>13470</v>
      </c>
      <c r="AI343">
        <v>1058.1621689999999</v>
      </c>
      <c r="AJ343">
        <v>7.1542000000000003</v>
      </c>
      <c r="AK343">
        <v>12.877571</v>
      </c>
      <c r="AL343">
        <v>97.653340999999998</v>
      </c>
      <c r="AM343" t="s">
        <v>56</v>
      </c>
      <c r="AN343" t="s">
        <v>409</v>
      </c>
      <c r="AO343">
        <v>0</v>
      </c>
      <c r="AP343" t="s">
        <v>181</v>
      </c>
      <c r="AR343">
        <v>0</v>
      </c>
      <c r="AS343">
        <v>0</v>
      </c>
      <c r="AT343" t="s">
        <v>85</v>
      </c>
      <c r="AV343">
        <v>0</v>
      </c>
      <c r="AW343">
        <v>0</v>
      </c>
      <c r="AX343" t="s">
        <v>60</v>
      </c>
      <c r="BB343">
        <v>0</v>
      </c>
      <c r="BF343">
        <v>0</v>
      </c>
      <c r="BI343">
        <v>1197.9193499999999</v>
      </c>
      <c r="BJ343">
        <v>0</v>
      </c>
      <c r="BK343">
        <v>2.7519140000000002</v>
      </c>
      <c r="BL343">
        <v>2.6021779999999999</v>
      </c>
      <c r="BM343">
        <v>6.1300179999999997</v>
      </c>
    </row>
    <row r="344" spans="1:65">
      <c r="A344">
        <v>454</v>
      </c>
      <c r="B344">
        <v>138</v>
      </c>
      <c r="C344">
        <v>138</v>
      </c>
      <c r="F344">
        <v>0</v>
      </c>
      <c r="G344">
        <v>2.776659</v>
      </c>
      <c r="H344">
        <v>2.651322</v>
      </c>
      <c r="I344">
        <v>4.4426540000000001</v>
      </c>
      <c r="J344">
        <v>0</v>
      </c>
      <c r="K344">
        <v>1.7381880000000001</v>
      </c>
      <c r="L344">
        <v>2.2536239999999998</v>
      </c>
      <c r="V344">
        <v>0</v>
      </c>
      <c r="W344">
        <v>0</v>
      </c>
      <c r="X344">
        <v>0</v>
      </c>
      <c r="Y344">
        <v>0</v>
      </c>
      <c r="Z344" t="s">
        <v>477</v>
      </c>
      <c r="AA344">
        <v>487690.72068799997</v>
      </c>
      <c r="AB344">
        <v>1052705.951448</v>
      </c>
      <c r="AD344">
        <v>7.2156659999999997</v>
      </c>
      <c r="AE344">
        <v>1029.2953379999999</v>
      </c>
      <c r="AF344">
        <v>1013</v>
      </c>
      <c r="AG344" t="s">
        <v>13</v>
      </c>
      <c r="AH344">
        <v>13480</v>
      </c>
      <c r="AI344">
        <v>1029.2953379999999</v>
      </c>
      <c r="AJ344">
        <v>6.8529989999999996</v>
      </c>
      <c r="AK344">
        <v>7.2156659999999997</v>
      </c>
      <c r="AL344">
        <v>133.51247499999999</v>
      </c>
      <c r="AM344" t="s">
        <v>56</v>
      </c>
      <c r="AN344" t="s">
        <v>257</v>
      </c>
      <c r="AO344">
        <v>0</v>
      </c>
      <c r="AP344" t="s">
        <v>181</v>
      </c>
      <c r="AR344">
        <v>0</v>
      </c>
      <c r="AS344">
        <v>0</v>
      </c>
      <c r="AT344" t="s">
        <v>85</v>
      </c>
      <c r="AV344">
        <v>0</v>
      </c>
      <c r="AW344">
        <v>0</v>
      </c>
      <c r="AX344" t="s">
        <v>60</v>
      </c>
      <c r="BB344">
        <v>0</v>
      </c>
      <c r="BF344">
        <v>0</v>
      </c>
      <c r="BI344">
        <v>1129.227083</v>
      </c>
      <c r="BJ344">
        <v>138</v>
      </c>
      <c r="BK344">
        <v>2.776659</v>
      </c>
      <c r="BL344">
        <v>2.651322</v>
      </c>
      <c r="BM344">
        <v>6.1372200000000001</v>
      </c>
    </row>
    <row r="345" spans="1:65">
      <c r="A345">
        <v>455</v>
      </c>
      <c r="F345">
        <v>0</v>
      </c>
      <c r="G345">
        <v>2.7860740000000002</v>
      </c>
      <c r="H345">
        <v>2.669629</v>
      </c>
      <c r="I345">
        <v>4.457719</v>
      </c>
      <c r="J345">
        <v>0</v>
      </c>
      <c r="K345">
        <v>1.7440819999999999</v>
      </c>
      <c r="L345">
        <v>2.2691849999999998</v>
      </c>
      <c r="V345">
        <v>0</v>
      </c>
      <c r="W345">
        <v>0</v>
      </c>
      <c r="X345">
        <v>0</v>
      </c>
      <c r="Y345">
        <v>0</v>
      </c>
      <c r="AA345">
        <v>487517.34316799999</v>
      </c>
      <c r="AB345">
        <v>1053264.765376</v>
      </c>
      <c r="AD345">
        <v>1045.1558339999999</v>
      </c>
      <c r="AE345">
        <v>1104.8790369999999</v>
      </c>
      <c r="AF345">
        <v>1102</v>
      </c>
      <c r="AG345" t="s">
        <v>13</v>
      </c>
      <c r="AH345">
        <v>13490</v>
      </c>
      <c r="AI345">
        <v>1104.8790369999999</v>
      </c>
      <c r="AJ345">
        <v>6.9156000000000004</v>
      </c>
      <c r="AK345">
        <v>1045.1558339999999</v>
      </c>
      <c r="AL345">
        <v>1235.067499</v>
      </c>
      <c r="AM345" t="s">
        <v>56</v>
      </c>
      <c r="AN345" t="s">
        <v>257</v>
      </c>
      <c r="AO345">
        <v>0</v>
      </c>
      <c r="AP345" t="s">
        <v>181</v>
      </c>
      <c r="AR345">
        <v>0</v>
      </c>
      <c r="AS345">
        <v>0</v>
      </c>
      <c r="AT345" t="s">
        <v>85</v>
      </c>
      <c r="AV345">
        <v>0</v>
      </c>
      <c r="AW345">
        <v>0</v>
      </c>
      <c r="AX345" t="s">
        <v>60</v>
      </c>
      <c r="BB345">
        <v>0</v>
      </c>
      <c r="BF345">
        <v>0</v>
      </c>
      <c r="BI345">
        <v>1244.233176</v>
      </c>
      <c r="BJ345">
        <v>0</v>
      </c>
      <c r="BK345">
        <v>2.7860740000000002</v>
      </c>
      <c r="BL345">
        <v>2.669629</v>
      </c>
      <c r="BM345">
        <v>6.1432070000000003</v>
      </c>
    </row>
    <row r="346" spans="1:65">
      <c r="A346">
        <v>456</v>
      </c>
      <c r="F346">
        <v>0</v>
      </c>
      <c r="G346">
        <v>2.8231250000000001</v>
      </c>
      <c r="H346">
        <v>2.6593550000000001</v>
      </c>
      <c r="I346">
        <v>4.5170000000000003</v>
      </c>
      <c r="J346">
        <v>0</v>
      </c>
      <c r="K346">
        <v>1.7672760000000001</v>
      </c>
      <c r="L346">
        <v>2.2604519999999999</v>
      </c>
      <c r="V346">
        <v>0</v>
      </c>
      <c r="W346">
        <v>0</v>
      </c>
      <c r="X346">
        <v>0</v>
      </c>
      <c r="Y346">
        <v>0</v>
      </c>
      <c r="AA346">
        <v>487141.37579199998</v>
      </c>
      <c r="AB346">
        <v>1054046.42316</v>
      </c>
      <c r="AD346">
        <v>18.33501</v>
      </c>
      <c r="AE346">
        <v>349.30714799999998</v>
      </c>
      <c r="AF346">
        <v>1091</v>
      </c>
      <c r="AG346" t="s">
        <v>13</v>
      </c>
      <c r="AH346">
        <v>13500</v>
      </c>
      <c r="AI346">
        <v>349.30714799999998</v>
      </c>
      <c r="AJ346">
        <v>4.5510999999999999</v>
      </c>
      <c r="AK346">
        <v>18.33501</v>
      </c>
      <c r="AL346">
        <v>138.67737299999999</v>
      </c>
      <c r="AM346" t="s">
        <v>56</v>
      </c>
      <c r="AN346" t="s">
        <v>226</v>
      </c>
      <c r="AO346">
        <v>0</v>
      </c>
      <c r="AP346" t="s">
        <v>181</v>
      </c>
      <c r="AR346">
        <v>0</v>
      </c>
      <c r="AS346">
        <v>0</v>
      </c>
      <c r="AT346" t="s">
        <v>85</v>
      </c>
      <c r="AV346">
        <v>0</v>
      </c>
      <c r="AW346">
        <v>0</v>
      </c>
      <c r="AX346" t="s">
        <v>60</v>
      </c>
      <c r="BB346">
        <v>0</v>
      </c>
      <c r="BF346">
        <v>0</v>
      </c>
      <c r="BI346">
        <v>1347.327319</v>
      </c>
      <c r="BJ346">
        <v>0</v>
      </c>
      <c r="BK346">
        <v>2.8231250000000001</v>
      </c>
      <c r="BL346">
        <v>2.6593550000000001</v>
      </c>
      <c r="BM346">
        <v>6.1463549999999998</v>
      </c>
    </row>
    <row r="347" spans="1:65">
      <c r="A347">
        <v>457</v>
      </c>
      <c r="B347">
        <v>139</v>
      </c>
      <c r="C347">
        <v>139</v>
      </c>
      <c r="F347">
        <v>0</v>
      </c>
      <c r="G347">
        <v>2.9030170000000002</v>
      </c>
      <c r="H347">
        <v>2.687236</v>
      </c>
      <c r="I347">
        <v>4.6448270000000003</v>
      </c>
      <c r="J347">
        <v>0</v>
      </c>
      <c r="K347">
        <v>1.817288</v>
      </c>
      <c r="L347">
        <v>2.284151</v>
      </c>
      <c r="V347">
        <v>0</v>
      </c>
      <c r="W347">
        <v>0</v>
      </c>
      <c r="X347">
        <v>0</v>
      </c>
      <c r="Y347">
        <v>0</v>
      </c>
      <c r="Z347" t="s">
        <v>478</v>
      </c>
      <c r="AA347">
        <v>486481.49424000003</v>
      </c>
      <c r="AB347">
        <v>1055195.8073199999</v>
      </c>
      <c r="AD347">
        <v>893.74847599999998</v>
      </c>
      <c r="AE347">
        <v>238.33295200000001</v>
      </c>
      <c r="AF347">
        <v>882</v>
      </c>
      <c r="AG347" t="s">
        <v>13</v>
      </c>
      <c r="AH347">
        <v>13510</v>
      </c>
      <c r="AI347">
        <v>238.33295200000001</v>
      </c>
      <c r="AJ347">
        <v>4.2433990000000001</v>
      </c>
      <c r="AK347">
        <v>893.74847599999998</v>
      </c>
      <c r="AL347">
        <v>1073.1856250000001</v>
      </c>
      <c r="AM347" t="s">
        <v>56</v>
      </c>
      <c r="AN347" t="s">
        <v>183</v>
      </c>
      <c r="AO347">
        <v>0</v>
      </c>
      <c r="AP347" t="s">
        <v>181</v>
      </c>
      <c r="AR347">
        <v>0</v>
      </c>
      <c r="AS347">
        <v>0</v>
      </c>
      <c r="AT347" t="s">
        <v>85</v>
      </c>
      <c r="AV347">
        <v>0</v>
      </c>
      <c r="AW347">
        <v>0</v>
      </c>
      <c r="AX347" t="s">
        <v>60</v>
      </c>
      <c r="BB347">
        <v>0</v>
      </c>
      <c r="BF347">
        <v>0</v>
      </c>
      <c r="BI347">
        <v>1271.1090589999999</v>
      </c>
      <c r="BJ347">
        <v>139</v>
      </c>
      <c r="BK347">
        <v>2.9030170000000002</v>
      </c>
      <c r="BL347">
        <v>2.687236</v>
      </c>
      <c r="BM347">
        <v>6.1591360000000002</v>
      </c>
    </row>
    <row r="348" spans="1:65">
      <c r="A348">
        <v>458</v>
      </c>
      <c r="B348">
        <v>140</v>
      </c>
      <c r="C348">
        <v>140</v>
      </c>
      <c r="F348">
        <v>0</v>
      </c>
      <c r="G348">
        <v>2.8120799999999999</v>
      </c>
      <c r="H348">
        <v>2.5840239999999999</v>
      </c>
      <c r="I348">
        <v>4.4993290000000004</v>
      </c>
      <c r="J348">
        <v>0</v>
      </c>
      <c r="K348">
        <v>1.760362</v>
      </c>
      <c r="L348">
        <v>2.1964199999999998</v>
      </c>
      <c r="V348">
        <v>0</v>
      </c>
      <c r="W348">
        <v>0</v>
      </c>
      <c r="X348">
        <v>0</v>
      </c>
      <c r="Y348">
        <v>0</v>
      </c>
      <c r="Z348" t="s">
        <v>479</v>
      </c>
      <c r="AA348">
        <v>485555.42723999999</v>
      </c>
      <c r="AB348">
        <v>1057510.275688</v>
      </c>
      <c r="AD348">
        <v>0</v>
      </c>
      <c r="AE348">
        <v>0</v>
      </c>
      <c r="AF348">
        <v>0</v>
      </c>
      <c r="AG348" t="s">
        <v>13</v>
      </c>
      <c r="AH348">
        <v>13520</v>
      </c>
      <c r="AI348">
        <v>0</v>
      </c>
      <c r="AJ348">
        <v>0</v>
      </c>
      <c r="AK348">
        <v>0</v>
      </c>
      <c r="AL348">
        <v>0</v>
      </c>
      <c r="AM348" t="s">
        <v>56</v>
      </c>
      <c r="AN348" t="s">
        <v>244</v>
      </c>
      <c r="AO348">
        <v>0</v>
      </c>
      <c r="AP348" t="s">
        <v>181</v>
      </c>
      <c r="AR348">
        <v>0</v>
      </c>
      <c r="AS348">
        <v>0</v>
      </c>
      <c r="AT348" t="s">
        <v>85</v>
      </c>
      <c r="AV348">
        <v>0</v>
      </c>
      <c r="AW348">
        <v>0</v>
      </c>
      <c r="AX348" t="s">
        <v>60</v>
      </c>
      <c r="BB348">
        <v>0</v>
      </c>
      <c r="BF348">
        <v>0</v>
      </c>
      <c r="BI348">
        <v>1425.4933940000001</v>
      </c>
      <c r="BJ348">
        <v>140</v>
      </c>
      <c r="BK348">
        <v>2.8120799999999999</v>
      </c>
      <c r="BL348">
        <v>2.5840239999999999</v>
      </c>
      <c r="BM348">
        <v>6.178604</v>
      </c>
    </row>
    <row r="349" spans="1:65">
      <c r="A349">
        <v>462</v>
      </c>
      <c r="B349">
        <v>141</v>
      </c>
      <c r="C349">
        <v>141</v>
      </c>
      <c r="F349">
        <v>0</v>
      </c>
      <c r="G349">
        <v>2.4798119999999999</v>
      </c>
      <c r="H349">
        <v>2.4594109999999998</v>
      </c>
      <c r="I349">
        <v>3.9676990000000001</v>
      </c>
      <c r="J349">
        <v>0</v>
      </c>
      <c r="K349">
        <v>1.552362</v>
      </c>
      <c r="L349">
        <v>2.0904989999999999</v>
      </c>
      <c r="V349">
        <v>0</v>
      </c>
      <c r="W349">
        <v>0</v>
      </c>
      <c r="X349">
        <v>0</v>
      </c>
      <c r="Y349">
        <v>0</v>
      </c>
      <c r="Z349" t="s">
        <v>480</v>
      </c>
      <c r="AA349">
        <v>484491.28831199999</v>
      </c>
      <c r="AB349">
        <v>1059963.512328</v>
      </c>
      <c r="AD349">
        <v>0</v>
      </c>
      <c r="AE349">
        <v>0</v>
      </c>
      <c r="AF349">
        <v>0</v>
      </c>
      <c r="AG349" t="s">
        <v>13</v>
      </c>
      <c r="AH349">
        <v>13530</v>
      </c>
      <c r="AI349">
        <v>0</v>
      </c>
      <c r="AJ349">
        <v>0</v>
      </c>
      <c r="AK349">
        <v>0</v>
      </c>
      <c r="AL349">
        <v>0</v>
      </c>
      <c r="AM349" t="s">
        <v>56</v>
      </c>
      <c r="AN349" t="s">
        <v>258</v>
      </c>
      <c r="AO349">
        <v>0</v>
      </c>
      <c r="AP349" t="s">
        <v>181</v>
      </c>
      <c r="AR349">
        <v>0</v>
      </c>
      <c r="AS349">
        <v>0</v>
      </c>
      <c r="AT349" t="s">
        <v>85</v>
      </c>
      <c r="AV349">
        <v>0</v>
      </c>
      <c r="AW349">
        <v>0</v>
      </c>
      <c r="AX349" t="s">
        <v>60</v>
      </c>
      <c r="BB349">
        <v>0</v>
      </c>
      <c r="BF349">
        <v>0</v>
      </c>
      <c r="BI349">
        <v>1078.1170950000001</v>
      </c>
      <c r="BJ349">
        <v>141</v>
      </c>
      <c r="BK349">
        <v>2.4798119999999999</v>
      </c>
      <c r="BL349">
        <v>2.4594109999999998</v>
      </c>
      <c r="BM349">
        <v>6.1777230000000003</v>
      </c>
    </row>
    <row r="350" spans="1:65">
      <c r="A350">
        <v>466</v>
      </c>
      <c r="B350">
        <v>142</v>
      </c>
      <c r="C350">
        <v>142</v>
      </c>
      <c r="F350">
        <v>0</v>
      </c>
      <c r="G350">
        <v>3.0892179999999998</v>
      </c>
      <c r="H350">
        <v>3.1944080000000001</v>
      </c>
      <c r="I350">
        <v>4.9427490000000001</v>
      </c>
      <c r="J350">
        <v>0</v>
      </c>
      <c r="K350">
        <v>1.9338500000000001</v>
      </c>
      <c r="L350">
        <v>2.715246</v>
      </c>
      <c r="V350">
        <v>0</v>
      </c>
      <c r="W350">
        <v>0</v>
      </c>
      <c r="X350">
        <v>0</v>
      </c>
      <c r="Y350">
        <v>0</v>
      </c>
      <c r="Z350" t="s">
        <v>481</v>
      </c>
      <c r="AA350">
        <v>527520.10115200002</v>
      </c>
      <c r="AB350">
        <v>967537.89948799997</v>
      </c>
      <c r="AD350">
        <v>0</v>
      </c>
      <c r="AE350">
        <v>0</v>
      </c>
      <c r="AF350">
        <v>0</v>
      </c>
      <c r="AG350" t="s">
        <v>13</v>
      </c>
      <c r="AH350">
        <v>13540</v>
      </c>
      <c r="AI350">
        <v>0</v>
      </c>
      <c r="AJ350">
        <v>0</v>
      </c>
      <c r="AK350">
        <v>0</v>
      </c>
      <c r="AL350">
        <v>0</v>
      </c>
      <c r="AM350" t="s">
        <v>56</v>
      </c>
      <c r="AN350" t="s">
        <v>231</v>
      </c>
      <c r="AO350">
        <v>0</v>
      </c>
      <c r="AP350" t="s">
        <v>181</v>
      </c>
      <c r="AR350">
        <v>0</v>
      </c>
      <c r="AS350">
        <v>0</v>
      </c>
      <c r="AT350" t="s">
        <v>85</v>
      </c>
      <c r="AV350">
        <v>0</v>
      </c>
      <c r="AW350">
        <v>0</v>
      </c>
      <c r="AX350" t="s">
        <v>60</v>
      </c>
      <c r="BB350">
        <v>0</v>
      </c>
      <c r="BF350">
        <v>0</v>
      </c>
      <c r="BI350">
        <v>2090.3055920000002</v>
      </c>
      <c r="BJ350">
        <v>142</v>
      </c>
      <c r="BK350">
        <v>3.0892179999999998</v>
      </c>
      <c r="BL350">
        <v>3.1944080000000001</v>
      </c>
      <c r="BM350">
        <v>8.7164830000000002</v>
      </c>
    </row>
    <row r="351" spans="1:65">
      <c r="A351">
        <v>468</v>
      </c>
      <c r="F351">
        <v>0</v>
      </c>
      <c r="G351">
        <v>2.7168009999999998</v>
      </c>
      <c r="H351">
        <v>3.02386</v>
      </c>
      <c r="I351">
        <v>4.3468819999999999</v>
      </c>
      <c r="J351">
        <v>0</v>
      </c>
      <c r="K351">
        <v>1.700717</v>
      </c>
      <c r="L351">
        <v>2.570281</v>
      </c>
      <c r="V351">
        <v>0</v>
      </c>
      <c r="W351">
        <v>0</v>
      </c>
      <c r="X351">
        <v>0</v>
      </c>
      <c r="Y351">
        <v>0</v>
      </c>
      <c r="AA351">
        <v>528143.59438400005</v>
      </c>
      <c r="AB351">
        <v>966914.10416800005</v>
      </c>
      <c r="AD351">
        <v>0</v>
      </c>
      <c r="AE351">
        <v>0</v>
      </c>
      <c r="AF351">
        <v>0</v>
      </c>
      <c r="AG351" t="s">
        <v>13</v>
      </c>
      <c r="AH351">
        <v>13560</v>
      </c>
      <c r="AI351">
        <v>0</v>
      </c>
      <c r="AJ351">
        <v>0</v>
      </c>
      <c r="AK351">
        <v>0</v>
      </c>
      <c r="AL351">
        <v>0</v>
      </c>
      <c r="AM351" t="s">
        <v>56</v>
      </c>
      <c r="AN351" t="s">
        <v>237</v>
      </c>
      <c r="AO351">
        <v>0</v>
      </c>
      <c r="AP351" t="s">
        <v>181</v>
      </c>
      <c r="AR351">
        <v>0</v>
      </c>
      <c r="AS351">
        <v>0</v>
      </c>
      <c r="AT351" t="s">
        <v>85</v>
      </c>
      <c r="AV351">
        <v>0</v>
      </c>
      <c r="AW351">
        <v>0</v>
      </c>
      <c r="AX351" t="s">
        <v>60</v>
      </c>
      <c r="BB351">
        <v>0</v>
      </c>
      <c r="BF351">
        <v>0</v>
      </c>
      <c r="BI351">
        <v>8420.771874</v>
      </c>
      <c r="BJ351">
        <v>0</v>
      </c>
      <c r="BK351">
        <v>2.7168009999999998</v>
      </c>
      <c r="BL351">
        <v>3.02386</v>
      </c>
      <c r="BM351">
        <v>8.6790839999999996</v>
      </c>
    </row>
    <row r="352" spans="1:65">
      <c r="A352">
        <v>469</v>
      </c>
      <c r="F352">
        <v>0</v>
      </c>
      <c r="G352">
        <v>2.796916</v>
      </c>
      <c r="H352">
        <v>3.023917</v>
      </c>
      <c r="I352">
        <v>4.4750649999999998</v>
      </c>
      <c r="J352">
        <v>0</v>
      </c>
      <c r="K352">
        <v>1.750869</v>
      </c>
      <c r="L352">
        <v>2.5703290000000001</v>
      </c>
      <c r="V352">
        <v>0</v>
      </c>
      <c r="W352">
        <v>0</v>
      </c>
      <c r="X352">
        <v>0</v>
      </c>
      <c r="Y352">
        <v>0</v>
      </c>
      <c r="AA352">
        <v>528348.11025599996</v>
      </c>
      <c r="AB352">
        <v>965963.80944800004</v>
      </c>
      <c r="AD352">
        <v>0</v>
      </c>
      <c r="AE352">
        <v>0</v>
      </c>
      <c r="AF352">
        <v>0</v>
      </c>
      <c r="AG352" t="s">
        <v>13</v>
      </c>
      <c r="AH352">
        <v>13570</v>
      </c>
      <c r="AI352">
        <v>0</v>
      </c>
      <c r="AJ352">
        <v>0</v>
      </c>
      <c r="AK352">
        <v>0</v>
      </c>
      <c r="AL352">
        <v>0</v>
      </c>
      <c r="AM352" t="s">
        <v>56</v>
      </c>
      <c r="AN352" t="s">
        <v>69</v>
      </c>
      <c r="AO352">
        <v>0</v>
      </c>
      <c r="AP352" t="s">
        <v>181</v>
      </c>
      <c r="AR352">
        <v>0</v>
      </c>
      <c r="AS352">
        <v>0</v>
      </c>
      <c r="AT352" t="s">
        <v>85</v>
      </c>
      <c r="AV352">
        <v>0</v>
      </c>
      <c r="AW352">
        <v>0</v>
      </c>
      <c r="AX352" t="s">
        <v>60</v>
      </c>
      <c r="BB352">
        <v>0</v>
      </c>
      <c r="BF352">
        <v>0</v>
      </c>
      <c r="BI352">
        <v>2514.999922</v>
      </c>
      <c r="BJ352">
        <v>0</v>
      </c>
      <c r="BK352">
        <v>2.796916</v>
      </c>
      <c r="BL352">
        <v>3.023917</v>
      </c>
      <c r="BM352">
        <v>8.629467</v>
      </c>
    </row>
    <row r="353" spans="1:65">
      <c r="A353">
        <v>628</v>
      </c>
      <c r="B353">
        <v>343</v>
      </c>
      <c r="F353">
        <v>0</v>
      </c>
      <c r="G353">
        <v>2.7613940000000001</v>
      </c>
      <c r="H353">
        <v>3.0065309999999998</v>
      </c>
      <c r="I353">
        <v>4.4182300000000003</v>
      </c>
      <c r="J353">
        <v>0</v>
      </c>
      <c r="K353">
        <v>1.7286319999999999</v>
      </c>
      <c r="L353">
        <v>2.555552</v>
      </c>
      <c r="V353">
        <v>0</v>
      </c>
      <c r="W353">
        <v>0</v>
      </c>
      <c r="X353">
        <v>0</v>
      </c>
      <c r="Y353">
        <v>0</v>
      </c>
      <c r="AA353">
        <v>529438.01522399997</v>
      </c>
      <c r="AB353">
        <v>964973.43443999998</v>
      </c>
      <c r="AD353">
        <v>0</v>
      </c>
      <c r="AE353">
        <v>0</v>
      </c>
      <c r="AF353">
        <v>0</v>
      </c>
      <c r="AG353" t="s">
        <v>13</v>
      </c>
      <c r="AH353">
        <v>13590</v>
      </c>
      <c r="AI353">
        <v>0</v>
      </c>
      <c r="AJ353">
        <v>0</v>
      </c>
      <c r="AK353">
        <v>0</v>
      </c>
      <c r="AL353">
        <v>0</v>
      </c>
      <c r="AM353" t="s">
        <v>56</v>
      </c>
      <c r="AN353" t="s">
        <v>329</v>
      </c>
      <c r="AO353">
        <v>0</v>
      </c>
      <c r="AP353" t="s">
        <v>181</v>
      </c>
      <c r="AR353">
        <v>0</v>
      </c>
      <c r="AS353">
        <v>0</v>
      </c>
      <c r="AT353" t="s">
        <v>85</v>
      </c>
      <c r="AV353">
        <v>0</v>
      </c>
      <c r="AW353">
        <v>0</v>
      </c>
      <c r="AX353" t="s">
        <v>60</v>
      </c>
      <c r="BB353">
        <v>0</v>
      </c>
      <c r="BF353">
        <v>0</v>
      </c>
      <c r="BI353">
        <v>27602.537723000001</v>
      </c>
      <c r="BJ353">
        <v>343</v>
      </c>
      <c r="BK353">
        <v>2.7613940000000001</v>
      </c>
      <c r="BL353">
        <v>3.0065309999999998</v>
      </c>
      <c r="BM353">
        <v>8.5785970000000002</v>
      </c>
    </row>
    <row r="354" spans="1:65">
      <c r="A354">
        <v>473</v>
      </c>
      <c r="F354">
        <v>0</v>
      </c>
      <c r="G354">
        <v>2.803966</v>
      </c>
      <c r="H354">
        <v>2.991584</v>
      </c>
      <c r="I354">
        <v>4.4863460000000002</v>
      </c>
      <c r="J354">
        <v>0</v>
      </c>
      <c r="K354">
        <v>1.755282</v>
      </c>
      <c r="L354">
        <v>2.5428470000000001</v>
      </c>
      <c r="V354">
        <v>0</v>
      </c>
      <c r="W354">
        <v>0</v>
      </c>
      <c r="X354">
        <v>0</v>
      </c>
      <c r="Y354">
        <v>0</v>
      </c>
      <c r="AA354">
        <v>530205.73989600001</v>
      </c>
      <c r="AB354">
        <v>963965.67805600003</v>
      </c>
      <c r="AD354">
        <v>0</v>
      </c>
      <c r="AE354">
        <v>0</v>
      </c>
      <c r="AF354">
        <v>0</v>
      </c>
      <c r="AG354" t="s">
        <v>13</v>
      </c>
      <c r="AH354">
        <v>13610</v>
      </c>
      <c r="AI354">
        <v>0</v>
      </c>
      <c r="AJ354">
        <v>0</v>
      </c>
      <c r="AK354">
        <v>0</v>
      </c>
      <c r="AL354">
        <v>0</v>
      </c>
      <c r="AM354" t="s">
        <v>56</v>
      </c>
      <c r="AN354" t="s">
        <v>482</v>
      </c>
      <c r="AO354">
        <v>0</v>
      </c>
      <c r="AP354" t="s">
        <v>181</v>
      </c>
      <c r="AR354">
        <v>0</v>
      </c>
      <c r="AS354">
        <v>0</v>
      </c>
      <c r="AT354" t="s">
        <v>85</v>
      </c>
      <c r="AV354">
        <v>0</v>
      </c>
      <c r="AW354">
        <v>0</v>
      </c>
      <c r="AX354" t="s">
        <v>60</v>
      </c>
      <c r="BB354">
        <v>0</v>
      </c>
      <c r="BF354">
        <v>0</v>
      </c>
      <c r="BI354">
        <v>11789.121841</v>
      </c>
      <c r="BJ354">
        <v>0</v>
      </c>
      <c r="BK354">
        <v>2.803966</v>
      </c>
      <c r="BL354">
        <v>2.991584</v>
      </c>
      <c r="BM354">
        <v>8.5359890000000007</v>
      </c>
    </row>
    <row r="355" spans="1:65">
      <c r="A355">
        <v>574</v>
      </c>
      <c r="B355">
        <v>144</v>
      </c>
      <c r="C355">
        <v>144</v>
      </c>
      <c r="F355">
        <v>0</v>
      </c>
      <c r="G355">
        <v>3.4642750000000002</v>
      </c>
      <c r="H355">
        <v>3.108479</v>
      </c>
      <c r="I355">
        <v>5.5428410000000001</v>
      </c>
      <c r="J355">
        <v>0</v>
      </c>
      <c r="K355">
        <v>2.1686359999999998</v>
      </c>
      <c r="L355">
        <v>2.642207</v>
      </c>
      <c r="V355">
        <v>0</v>
      </c>
      <c r="W355">
        <v>0</v>
      </c>
      <c r="X355">
        <v>0</v>
      </c>
      <c r="Y355">
        <v>0</v>
      </c>
      <c r="Z355" t="s">
        <v>462</v>
      </c>
      <c r="AA355">
        <v>531654.98329600005</v>
      </c>
      <c r="AB355">
        <v>962065.87417600001</v>
      </c>
      <c r="AD355">
        <v>0</v>
      </c>
      <c r="AE355">
        <v>0</v>
      </c>
      <c r="AF355">
        <v>0</v>
      </c>
      <c r="AG355" t="s">
        <v>13</v>
      </c>
      <c r="AH355">
        <v>13640</v>
      </c>
      <c r="AI355">
        <v>0</v>
      </c>
      <c r="AJ355">
        <v>0</v>
      </c>
      <c r="AK355">
        <v>0</v>
      </c>
      <c r="AL355">
        <v>0</v>
      </c>
      <c r="AM355" t="s">
        <v>56</v>
      </c>
      <c r="AN355" t="s">
        <v>414</v>
      </c>
      <c r="AO355">
        <v>0</v>
      </c>
      <c r="AP355" t="s">
        <v>181</v>
      </c>
      <c r="AR355">
        <v>0</v>
      </c>
      <c r="AS355">
        <v>0</v>
      </c>
      <c r="AT355" t="s">
        <v>85</v>
      </c>
      <c r="AV355">
        <v>0</v>
      </c>
      <c r="AW355">
        <v>0</v>
      </c>
      <c r="AX355" t="s">
        <v>60</v>
      </c>
      <c r="BB355">
        <v>0</v>
      </c>
      <c r="BF355">
        <v>0</v>
      </c>
      <c r="BI355">
        <v>863.90732000000003</v>
      </c>
      <c r="BJ355">
        <v>144</v>
      </c>
      <c r="BK355">
        <v>3.4642750000000002</v>
      </c>
      <c r="BL355">
        <v>3.108479</v>
      </c>
      <c r="BM355">
        <v>8.4737519999999993</v>
      </c>
    </row>
    <row r="356" spans="1:65">
      <c r="A356">
        <v>580</v>
      </c>
      <c r="F356">
        <v>0</v>
      </c>
      <c r="G356">
        <v>3.3290790000000001</v>
      </c>
      <c r="H356">
        <v>3.0337559999999999</v>
      </c>
      <c r="I356">
        <v>5.3265269999999996</v>
      </c>
      <c r="J356">
        <v>0</v>
      </c>
      <c r="K356">
        <v>2.084003</v>
      </c>
      <c r="L356">
        <v>2.5786929999999999</v>
      </c>
      <c r="V356">
        <v>0</v>
      </c>
      <c r="W356">
        <v>0</v>
      </c>
      <c r="X356">
        <v>0</v>
      </c>
      <c r="Y356">
        <v>0</v>
      </c>
      <c r="AA356">
        <v>532336.55351999996</v>
      </c>
      <c r="AB356">
        <v>961770.43506399996</v>
      </c>
      <c r="AD356">
        <v>0</v>
      </c>
      <c r="AE356">
        <v>0</v>
      </c>
      <c r="AF356">
        <v>0</v>
      </c>
      <c r="AG356" t="s">
        <v>13</v>
      </c>
      <c r="AH356">
        <v>13650</v>
      </c>
      <c r="AI356">
        <v>0</v>
      </c>
      <c r="AJ356">
        <v>0</v>
      </c>
      <c r="AK356">
        <v>0</v>
      </c>
      <c r="AL356">
        <v>0</v>
      </c>
      <c r="AM356" t="s">
        <v>56</v>
      </c>
      <c r="AN356" t="s">
        <v>198</v>
      </c>
      <c r="AO356">
        <v>0</v>
      </c>
      <c r="AP356" t="s">
        <v>181</v>
      </c>
      <c r="AR356">
        <v>0</v>
      </c>
      <c r="AS356">
        <v>0</v>
      </c>
      <c r="AT356" t="s">
        <v>85</v>
      </c>
      <c r="AV356">
        <v>0</v>
      </c>
      <c r="AW356">
        <v>0</v>
      </c>
      <c r="AX356" t="s">
        <v>60</v>
      </c>
      <c r="BB356">
        <v>0</v>
      </c>
      <c r="BF356">
        <v>0</v>
      </c>
      <c r="BI356">
        <v>2054.805809</v>
      </c>
      <c r="BJ356">
        <v>0</v>
      </c>
      <c r="BK356">
        <v>3.3290790000000001</v>
      </c>
      <c r="BL356">
        <v>3.0337559999999999</v>
      </c>
      <c r="BM356">
        <v>8.4245540000000005</v>
      </c>
    </row>
    <row r="357" spans="1:65">
      <c r="A357">
        <v>480</v>
      </c>
      <c r="F357">
        <v>0</v>
      </c>
      <c r="G357">
        <v>3.2310910000000002</v>
      </c>
      <c r="H357">
        <v>2.9931239999999999</v>
      </c>
      <c r="I357">
        <v>5.169746</v>
      </c>
      <c r="J357">
        <v>0</v>
      </c>
      <c r="K357">
        <v>2.0226630000000001</v>
      </c>
      <c r="L357">
        <v>2.5441549999999999</v>
      </c>
      <c r="V357">
        <v>0</v>
      </c>
      <c r="W357">
        <v>0</v>
      </c>
      <c r="X357">
        <v>0</v>
      </c>
      <c r="Y357">
        <v>0</v>
      </c>
      <c r="AA357">
        <v>533612.50402400002</v>
      </c>
      <c r="AB357">
        <v>960116.86767199996</v>
      </c>
      <c r="AD357">
        <v>0</v>
      </c>
      <c r="AE357">
        <v>0</v>
      </c>
      <c r="AF357">
        <v>0</v>
      </c>
      <c r="AG357" t="s">
        <v>13</v>
      </c>
      <c r="AH357">
        <v>13680</v>
      </c>
      <c r="AI357">
        <v>0</v>
      </c>
      <c r="AJ357">
        <v>0</v>
      </c>
      <c r="AK357">
        <v>0</v>
      </c>
      <c r="AL357">
        <v>0</v>
      </c>
      <c r="AM357" t="s">
        <v>56</v>
      </c>
      <c r="AN357" t="s">
        <v>92</v>
      </c>
      <c r="AO357">
        <v>0</v>
      </c>
      <c r="AP357" t="s">
        <v>181</v>
      </c>
      <c r="AR357">
        <v>0</v>
      </c>
      <c r="AS357">
        <v>0</v>
      </c>
      <c r="AT357" t="s">
        <v>85</v>
      </c>
      <c r="AV357">
        <v>0</v>
      </c>
      <c r="AW357">
        <v>0</v>
      </c>
      <c r="AX357" t="s">
        <v>60</v>
      </c>
      <c r="BB357">
        <v>0</v>
      </c>
      <c r="BF357">
        <v>0</v>
      </c>
      <c r="BI357">
        <v>4340.0392590000001</v>
      </c>
      <c r="BJ357">
        <v>0</v>
      </c>
      <c r="BK357">
        <v>3.2310910000000002</v>
      </c>
      <c r="BL357">
        <v>2.9931239999999999</v>
      </c>
      <c r="BM357">
        <v>8.3842649999999992</v>
      </c>
    </row>
    <row r="358" spans="1:65">
      <c r="A358">
        <v>481</v>
      </c>
      <c r="B358">
        <v>145</v>
      </c>
      <c r="C358">
        <v>145</v>
      </c>
      <c r="F358">
        <v>0</v>
      </c>
      <c r="G358">
        <v>3.143958</v>
      </c>
      <c r="H358">
        <v>3.076257</v>
      </c>
      <c r="I358">
        <v>5.0303329999999997</v>
      </c>
      <c r="J358">
        <v>0</v>
      </c>
      <c r="K358">
        <v>1.9681169999999999</v>
      </c>
      <c r="L358">
        <v>2.6148180000000001</v>
      </c>
      <c r="V358">
        <v>0</v>
      </c>
      <c r="W358">
        <v>0</v>
      </c>
      <c r="X358">
        <v>0</v>
      </c>
      <c r="Y358">
        <v>0</v>
      </c>
      <c r="Z358" t="s">
        <v>483</v>
      </c>
      <c r="AA358">
        <v>534159.67591999995</v>
      </c>
      <c r="AB358">
        <v>958460.09145599999</v>
      </c>
      <c r="AD358">
        <v>0</v>
      </c>
      <c r="AE358">
        <v>0</v>
      </c>
      <c r="AF358">
        <v>0</v>
      </c>
      <c r="AG358" t="s">
        <v>13</v>
      </c>
      <c r="AH358">
        <v>13690</v>
      </c>
      <c r="AI358">
        <v>0</v>
      </c>
      <c r="AJ358">
        <v>0</v>
      </c>
      <c r="AK358">
        <v>0</v>
      </c>
      <c r="AL358">
        <v>0</v>
      </c>
      <c r="AM358" t="s">
        <v>56</v>
      </c>
      <c r="AN358" t="s">
        <v>299</v>
      </c>
      <c r="AO358">
        <v>0</v>
      </c>
      <c r="AP358" t="s">
        <v>181</v>
      </c>
      <c r="AR358">
        <v>0</v>
      </c>
      <c r="AS358">
        <v>0</v>
      </c>
      <c r="AT358" t="s">
        <v>85</v>
      </c>
      <c r="AV358">
        <v>0</v>
      </c>
      <c r="AW358">
        <v>0</v>
      </c>
      <c r="AX358" t="s">
        <v>60</v>
      </c>
      <c r="BB358">
        <v>0</v>
      </c>
      <c r="BF358">
        <v>0</v>
      </c>
      <c r="BI358">
        <v>60716.154659</v>
      </c>
      <c r="BJ358">
        <v>145</v>
      </c>
      <c r="BK358">
        <v>3.143958</v>
      </c>
      <c r="BL358">
        <v>3.076257</v>
      </c>
      <c r="BM358">
        <v>8.3331929999999996</v>
      </c>
    </row>
    <row r="359" spans="1:65">
      <c r="A359">
        <v>483</v>
      </c>
      <c r="F359">
        <v>0</v>
      </c>
      <c r="G359">
        <v>3.0952130000000002</v>
      </c>
      <c r="H359">
        <v>3.0250469999999998</v>
      </c>
      <c r="I359">
        <v>4.9523409999999997</v>
      </c>
      <c r="J359">
        <v>0</v>
      </c>
      <c r="K359">
        <v>1.937603</v>
      </c>
      <c r="L359">
        <v>2.5712899999999999</v>
      </c>
      <c r="V359">
        <v>0</v>
      </c>
      <c r="W359">
        <v>0</v>
      </c>
      <c r="X359">
        <v>0</v>
      </c>
      <c r="Y359">
        <v>0</v>
      </c>
      <c r="AA359">
        <v>535432.40021600004</v>
      </c>
      <c r="AB359">
        <v>957916.17660000001</v>
      </c>
      <c r="AD359">
        <v>0</v>
      </c>
      <c r="AE359">
        <v>0</v>
      </c>
      <c r="AF359">
        <v>0</v>
      </c>
      <c r="AG359" t="s">
        <v>13</v>
      </c>
      <c r="AH359">
        <v>13700</v>
      </c>
      <c r="AI359">
        <v>0</v>
      </c>
      <c r="AJ359">
        <v>0</v>
      </c>
      <c r="AK359">
        <v>0</v>
      </c>
      <c r="AL359">
        <v>0</v>
      </c>
      <c r="AM359" t="s">
        <v>56</v>
      </c>
      <c r="AN359" t="s">
        <v>484</v>
      </c>
      <c r="AO359">
        <v>0</v>
      </c>
      <c r="AP359" t="s">
        <v>181</v>
      </c>
      <c r="AR359">
        <v>0</v>
      </c>
      <c r="AS359">
        <v>0</v>
      </c>
      <c r="AT359" t="s">
        <v>85</v>
      </c>
      <c r="AV359">
        <v>0</v>
      </c>
      <c r="AW359">
        <v>0</v>
      </c>
      <c r="AX359" t="s">
        <v>60</v>
      </c>
      <c r="BB359">
        <v>0</v>
      </c>
      <c r="BF359">
        <v>0</v>
      </c>
      <c r="BI359">
        <v>10773.872531000001</v>
      </c>
      <c r="BJ359">
        <v>0</v>
      </c>
      <c r="BK359">
        <v>3.0952130000000002</v>
      </c>
      <c r="BL359">
        <v>3.0250469999999998</v>
      </c>
      <c r="BM359">
        <v>8.2910179999999993</v>
      </c>
    </row>
    <row r="360" spans="1:65">
      <c r="A360">
        <v>484</v>
      </c>
      <c r="F360">
        <v>0</v>
      </c>
      <c r="G360">
        <v>3.1799590000000002</v>
      </c>
      <c r="H360">
        <v>3.087596</v>
      </c>
      <c r="I360">
        <v>5.0879349999999999</v>
      </c>
      <c r="J360">
        <v>0</v>
      </c>
      <c r="K360">
        <v>1.9906539999999999</v>
      </c>
      <c r="L360">
        <v>2.6244559999999999</v>
      </c>
      <c r="V360">
        <v>0</v>
      </c>
      <c r="W360">
        <v>0</v>
      </c>
      <c r="X360">
        <v>0</v>
      </c>
      <c r="Y360">
        <v>0</v>
      </c>
      <c r="AA360">
        <v>536095.88681599998</v>
      </c>
      <c r="AB360">
        <v>957031.92927199998</v>
      </c>
      <c r="AD360">
        <v>0</v>
      </c>
      <c r="AE360">
        <v>0</v>
      </c>
      <c r="AF360">
        <v>0</v>
      </c>
      <c r="AG360" t="s">
        <v>13</v>
      </c>
      <c r="AH360">
        <v>13710</v>
      </c>
      <c r="AI360">
        <v>0</v>
      </c>
      <c r="AJ360">
        <v>0</v>
      </c>
      <c r="AK360">
        <v>0</v>
      </c>
      <c r="AL360">
        <v>0</v>
      </c>
      <c r="AM360" t="s">
        <v>56</v>
      </c>
      <c r="AN360" t="s">
        <v>484</v>
      </c>
      <c r="AO360">
        <v>0</v>
      </c>
      <c r="AP360" t="s">
        <v>181</v>
      </c>
      <c r="AR360">
        <v>0</v>
      </c>
      <c r="AS360">
        <v>0</v>
      </c>
      <c r="AT360" t="s">
        <v>85</v>
      </c>
      <c r="AV360">
        <v>0</v>
      </c>
      <c r="AW360">
        <v>0</v>
      </c>
      <c r="AX360" t="s">
        <v>60</v>
      </c>
      <c r="BB360">
        <v>0</v>
      </c>
      <c r="BF360">
        <v>0</v>
      </c>
      <c r="BI360">
        <v>13769.946378000001</v>
      </c>
      <c r="BJ360">
        <v>0</v>
      </c>
      <c r="BK360">
        <v>3.1799590000000002</v>
      </c>
      <c r="BL360">
        <v>3.087596</v>
      </c>
      <c r="BM360">
        <v>8.2608130000000006</v>
      </c>
    </row>
    <row r="361" spans="1:65">
      <c r="A361">
        <v>485</v>
      </c>
      <c r="F361">
        <v>0</v>
      </c>
      <c r="G361">
        <v>3.3076099999999999</v>
      </c>
      <c r="H361">
        <v>3.1764869999999998</v>
      </c>
      <c r="I361">
        <v>5.2921769999999997</v>
      </c>
      <c r="J361">
        <v>0</v>
      </c>
      <c r="K361">
        <v>2.0705640000000001</v>
      </c>
      <c r="L361">
        <v>2.7000139999999999</v>
      </c>
      <c r="V361">
        <v>0</v>
      </c>
      <c r="W361">
        <v>0</v>
      </c>
      <c r="X361">
        <v>0</v>
      </c>
      <c r="Y361">
        <v>0</v>
      </c>
      <c r="AA361">
        <v>536015.45826400002</v>
      </c>
      <c r="AB361">
        <v>956277.42955999996</v>
      </c>
      <c r="AD361">
        <v>0</v>
      </c>
      <c r="AE361">
        <v>0</v>
      </c>
      <c r="AF361">
        <v>0</v>
      </c>
      <c r="AG361" t="s">
        <v>13</v>
      </c>
      <c r="AH361">
        <v>13720</v>
      </c>
      <c r="AI361">
        <v>0</v>
      </c>
      <c r="AJ361">
        <v>0</v>
      </c>
      <c r="AK361">
        <v>0</v>
      </c>
      <c r="AL361">
        <v>0</v>
      </c>
      <c r="AM361" t="s">
        <v>56</v>
      </c>
      <c r="AN361" t="s">
        <v>257</v>
      </c>
      <c r="AO361">
        <v>0</v>
      </c>
      <c r="AP361" t="s">
        <v>181</v>
      </c>
      <c r="AR361">
        <v>0</v>
      </c>
      <c r="AS361">
        <v>0</v>
      </c>
      <c r="AT361" t="s">
        <v>85</v>
      </c>
      <c r="AV361">
        <v>0</v>
      </c>
      <c r="AW361">
        <v>0</v>
      </c>
      <c r="AX361" t="s">
        <v>60</v>
      </c>
      <c r="BB361">
        <v>0</v>
      </c>
      <c r="BF361">
        <v>0</v>
      </c>
      <c r="BI361">
        <v>1448.681239</v>
      </c>
      <c r="BJ361">
        <v>0</v>
      </c>
      <c r="BK361">
        <v>3.3076099999999999</v>
      </c>
      <c r="BL361">
        <v>3.1764869999999998</v>
      </c>
      <c r="BM361">
        <v>8.3195069999999998</v>
      </c>
    </row>
    <row r="362" spans="1:65">
      <c r="A362">
        <v>487</v>
      </c>
      <c r="B362">
        <v>146</v>
      </c>
      <c r="C362">
        <v>146</v>
      </c>
      <c r="F362">
        <v>0</v>
      </c>
      <c r="G362">
        <v>3.1826949999999998</v>
      </c>
      <c r="H362">
        <v>3.1029460000000002</v>
      </c>
      <c r="I362">
        <v>5.0923129999999999</v>
      </c>
      <c r="J362">
        <v>0</v>
      </c>
      <c r="K362">
        <v>1.992367</v>
      </c>
      <c r="L362">
        <v>2.6375039999999998</v>
      </c>
      <c r="V362">
        <v>0</v>
      </c>
      <c r="W362">
        <v>0</v>
      </c>
      <c r="X362">
        <v>0</v>
      </c>
      <c r="Y362">
        <v>0</v>
      </c>
      <c r="Z362" t="s">
        <v>485</v>
      </c>
      <c r="AA362">
        <v>537011.48504000006</v>
      </c>
      <c r="AB362">
        <v>955555.82398400002</v>
      </c>
      <c r="AD362">
        <v>0</v>
      </c>
      <c r="AE362">
        <v>0</v>
      </c>
      <c r="AF362">
        <v>0</v>
      </c>
      <c r="AG362" t="s">
        <v>13</v>
      </c>
      <c r="AH362">
        <v>13730</v>
      </c>
      <c r="AI362">
        <v>0</v>
      </c>
      <c r="AJ362">
        <v>0</v>
      </c>
      <c r="AK362">
        <v>0</v>
      </c>
      <c r="AL362">
        <v>0</v>
      </c>
      <c r="AM362" t="s">
        <v>56</v>
      </c>
      <c r="AN362" t="s">
        <v>486</v>
      </c>
      <c r="AO362">
        <v>0</v>
      </c>
      <c r="AP362" t="s">
        <v>181</v>
      </c>
      <c r="AR362">
        <v>0</v>
      </c>
      <c r="AS362">
        <v>0</v>
      </c>
      <c r="AT362" t="s">
        <v>85</v>
      </c>
      <c r="AV362">
        <v>0</v>
      </c>
      <c r="AW362">
        <v>0</v>
      </c>
      <c r="AX362" t="s">
        <v>60</v>
      </c>
      <c r="BB362">
        <v>0</v>
      </c>
      <c r="BF362">
        <v>0</v>
      </c>
      <c r="BI362">
        <v>12670.761533000001</v>
      </c>
      <c r="BJ362">
        <v>146</v>
      </c>
      <c r="BK362">
        <v>3.1826949999999998</v>
      </c>
      <c r="BL362">
        <v>3.1029460000000002</v>
      </c>
      <c r="BM362">
        <v>8.2038879999999992</v>
      </c>
    </row>
    <row r="363" spans="1:65">
      <c r="A363">
        <v>489</v>
      </c>
      <c r="F363">
        <v>0</v>
      </c>
      <c r="G363">
        <v>3.2205490000000001</v>
      </c>
      <c r="H363">
        <v>3.1213069999999998</v>
      </c>
      <c r="I363">
        <v>5.1528790000000004</v>
      </c>
      <c r="J363">
        <v>0</v>
      </c>
      <c r="K363">
        <v>2.0160640000000001</v>
      </c>
      <c r="L363">
        <v>2.653111</v>
      </c>
      <c r="V363">
        <v>0</v>
      </c>
      <c r="W363">
        <v>0</v>
      </c>
      <c r="X363">
        <v>0</v>
      </c>
      <c r="Y363">
        <v>0</v>
      </c>
      <c r="AA363">
        <v>537969.252584</v>
      </c>
      <c r="AB363">
        <v>954449.46588000003</v>
      </c>
      <c r="AD363">
        <v>0</v>
      </c>
      <c r="AE363">
        <v>0</v>
      </c>
      <c r="AF363">
        <v>0</v>
      </c>
      <c r="AG363" t="s">
        <v>13</v>
      </c>
      <c r="AH363">
        <v>13740</v>
      </c>
      <c r="AI363">
        <v>0</v>
      </c>
      <c r="AJ363">
        <v>0</v>
      </c>
      <c r="AK363">
        <v>0</v>
      </c>
      <c r="AL363">
        <v>0</v>
      </c>
      <c r="AM363" t="s">
        <v>56</v>
      </c>
      <c r="AN363" t="s">
        <v>467</v>
      </c>
      <c r="AO363">
        <v>0</v>
      </c>
      <c r="AP363" t="s">
        <v>181</v>
      </c>
      <c r="AR363">
        <v>0</v>
      </c>
      <c r="AS363">
        <v>0</v>
      </c>
      <c r="AT363" t="s">
        <v>85</v>
      </c>
      <c r="AV363">
        <v>0</v>
      </c>
      <c r="AW363">
        <v>0</v>
      </c>
      <c r="AX363" t="s">
        <v>60</v>
      </c>
      <c r="BB363">
        <v>0</v>
      </c>
      <c r="BF363">
        <v>0</v>
      </c>
      <c r="BI363">
        <v>2505.0001299999999</v>
      </c>
      <c r="BJ363">
        <v>0</v>
      </c>
      <c r="BK363">
        <v>3.2205490000000001</v>
      </c>
      <c r="BL363">
        <v>3.1213069999999998</v>
      </c>
      <c r="BM363">
        <v>8.2075479999999992</v>
      </c>
    </row>
    <row r="364" spans="1:65">
      <c r="A364">
        <v>490</v>
      </c>
      <c r="F364">
        <v>0</v>
      </c>
      <c r="G364">
        <v>3.3078949999999998</v>
      </c>
      <c r="H364">
        <v>3.1524960000000002</v>
      </c>
      <c r="I364">
        <v>5.2926320000000002</v>
      </c>
      <c r="J364">
        <v>0</v>
      </c>
      <c r="K364">
        <v>2.0707420000000001</v>
      </c>
      <c r="L364">
        <v>2.679621</v>
      </c>
      <c r="V364">
        <v>0</v>
      </c>
      <c r="W364">
        <v>0</v>
      </c>
      <c r="X364">
        <v>0</v>
      </c>
      <c r="Y364">
        <v>0</v>
      </c>
      <c r="AA364">
        <v>537643.16679199995</v>
      </c>
      <c r="AB364">
        <v>953417.52540000004</v>
      </c>
      <c r="AD364">
        <v>0</v>
      </c>
      <c r="AE364">
        <v>0</v>
      </c>
      <c r="AF364">
        <v>0</v>
      </c>
      <c r="AG364" t="s">
        <v>13</v>
      </c>
      <c r="AH364">
        <v>13750</v>
      </c>
      <c r="AI364">
        <v>0</v>
      </c>
      <c r="AJ364">
        <v>0</v>
      </c>
      <c r="AK364">
        <v>0</v>
      </c>
      <c r="AL364">
        <v>0</v>
      </c>
      <c r="AM364" t="s">
        <v>56</v>
      </c>
      <c r="AN364" t="s">
        <v>117</v>
      </c>
      <c r="AO364">
        <v>0</v>
      </c>
      <c r="AP364" t="s">
        <v>181</v>
      </c>
      <c r="AR364">
        <v>0</v>
      </c>
      <c r="AS364">
        <v>0</v>
      </c>
      <c r="AT364" t="s">
        <v>85</v>
      </c>
      <c r="AV364">
        <v>0</v>
      </c>
      <c r="AW364">
        <v>0</v>
      </c>
      <c r="AX364" t="s">
        <v>60</v>
      </c>
      <c r="BB364">
        <v>0</v>
      </c>
      <c r="BF364">
        <v>0</v>
      </c>
      <c r="BI364">
        <v>2500.9525549999998</v>
      </c>
      <c r="BJ364">
        <v>0</v>
      </c>
      <c r="BK364">
        <v>3.3078949999999998</v>
      </c>
      <c r="BL364">
        <v>3.1524960000000002</v>
      </c>
      <c r="BM364">
        <v>8.1742240000000006</v>
      </c>
    </row>
    <row r="365" spans="1:65">
      <c r="A365">
        <v>491</v>
      </c>
      <c r="F365">
        <v>0</v>
      </c>
      <c r="G365">
        <v>3.3623720000000001</v>
      </c>
      <c r="H365">
        <v>3.0708410000000002</v>
      </c>
      <c r="I365">
        <v>5.3797949999999997</v>
      </c>
      <c r="J365">
        <v>0</v>
      </c>
      <c r="K365">
        <v>2.1048450000000001</v>
      </c>
      <c r="L365">
        <v>2.6102150000000002</v>
      </c>
      <c r="V365">
        <v>0</v>
      </c>
      <c r="W365">
        <v>0</v>
      </c>
      <c r="X365">
        <v>0</v>
      </c>
      <c r="Y365">
        <v>0</v>
      </c>
      <c r="AA365">
        <v>538982.15988000005</v>
      </c>
      <c r="AB365">
        <v>952849.44383200002</v>
      </c>
      <c r="AD365">
        <v>0</v>
      </c>
      <c r="AE365">
        <v>0</v>
      </c>
      <c r="AF365">
        <v>0</v>
      </c>
      <c r="AG365" t="s">
        <v>13</v>
      </c>
      <c r="AH365">
        <v>13760</v>
      </c>
      <c r="AI365">
        <v>0</v>
      </c>
      <c r="AJ365">
        <v>0</v>
      </c>
      <c r="AK365">
        <v>0</v>
      </c>
      <c r="AL365">
        <v>0</v>
      </c>
      <c r="AM365" t="s">
        <v>56</v>
      </c>
      <c r="AN365" t="s">
        <v>487</v>
      </c>
      <c r="AO365">
        <v>0</v>
      </c>
      <c r="AP365" t="s">
        <v>181</v>
      </c>
      <c r="AR365">
        <v>0</v>
      </c>
      <c r="AS365">
        <v>0</v>
      </c>
      <c r="AT365" t="s">
        <v>85</v>
      </c>
      <c r="AV365">
        <v>0</v>
      </c>
      <c r="AW365">
        <v>0</v>
      </c>
      <c r="AX365" t="s">
        <v>60</v>
      </c>
      <c r="BB365">
        <v>0</v>
      </c>
      <c r="BF365">
        <v>0</v>
      </c>
      <c r="BI365">
        <v>1394.673558</v>
      </c>
      <c r="BJ365">
        <v>0</v>
      </c>
      <c r="BK365">
        <v>3.3623720000000001</v>
      </c>
      <c r="BL365">
        <v>3.0708410000000002</v>
      </c>
      <c r="BM365">
        <v>8.1241570000000003</v>
      </c>
    </row>
    <row r="366" spans="1:65">
      <c r="A366">
        <v>493</v>
      </c>
      <c r="B366">
        <v>147</v>
      </c>
      <c r="C366">
        <v>147</v>
      </c>
      <c r="F366">
        <v>0</v>
      </c>
      <c r="G366">
        <v>3.504305</v>
      </c>
      <c r="H366">
        <v>3.11748</v>
      </c>
      <c r="I366">
        <v>5.6068879999999996</v>
      </c>
      <c r="J366">
        <v>0</v>
      </c>
      <c r="K366">
        <v>2.193695</v>
      </c>
      <c r="L366">
        <v>2.649858</v>
      </c>
      <c r="V366">
        <v>0</v>
      </c>
      <c r="W366">
        <v>0</v>
      </c>
      <c r="X366">
        <v>0</v>
      </c>
      <c r="Y366">
        <v>0</v>
      </c>
      <c r="Z366" t="s">
        <v>488</v>
      </c>
      <c r="AA366">
        <v>539513.11808000004</v>
      </c>
      <c r="AB366">
        <v>952135.83096000005</v>
      </c>
      <c r="AD366">
        <v>0</v>
      </c>
      <c r="AE366">
        <v>0</v>
      </c>
      <c r="AF366">
        <v>0</v>
      </c>
      <c r="AG366" t="s">
        <v>13</v>
      </c>
      <c r="AH366">
        <v>13770</v>
      </c>
      <c r="AI366">
        <v>0</v>
      </c>
      <c r="AJ366">
        <v>0</v>
      </c>
      <c r="AK366">
        <v>0</v>
      </c>
      <c r="AL366">
        <v>0</v>
      </c>
      <c r="AM366" t="s">
        <v>56</v>
      </c>
      <c r="AN366" t="s">
        <v>489</v>
      </c>
      <c r="AO366">
        <v>0</v>
      </c>
      <c r="AP366" t="s">
        <v>181</v>
      </c>
      <c r="AR366">
        <v>0</v>
      </c>
      <c r="AS366">
        <v>0</v>
      </c>
      <c r="AT366" t="s">
        <v>85</v>
      </c>
      <c r="AV366">
        <v>0</v>
      </c>
      <c r="AW366">
        <v>0</v>
      </c>
      <c r="AX366" t="s">
        <v>60</v>
      </c>
      <c r="BB366">
        <v>0</v>
      </c>
      <c r="BF366">
        <v>0</v>
      </c>
      <c r="BI366">
        <v>22563.116912000001</v>
      </c>
      <c r="BJ366">
        <v>147</v>
      </c>
      <c r="BK366">
        <v>3.504305</v>
      </c>
      <c r="BL366">
        <v>3.11748</v>
      </c>
      <c r="BM366">
        <v>8.1033039999999996</v>
      </c>
    </row>
    <row r="367" spans="1:65">
      <c r="A367">
        <v>494</v>
      </c>
      <c r="F367">
        <v>0</v>
      </c>
      <c r="G367">
        <v>3.4829289999999999</v>
      </c>
      <c r="H367">
        <v>3.1030359999999999</v>
      </c>
      <c r="I367">
        <v>5.572686</v>
      </c>
      <c r="J367">
        <v>0</v>
      </c>
      <c r="K367">
        <v>2.1803129999999999</v>
      </c>
      <c r="L367">
        <v>2.637581</v>
      </c>
      <c r="V367">
        <v>0</v>
      </c>
      <c r="W367">
        <v>0</v>
      </c>
      <c r="X367">
        <v>0</v>
      </c>
      <c r="Y367">
        <v>0</v>
      </c>
      <c r="AA367">
        <v>540246.10066400003</v>
      </c>
      <c r="AB367">
        <v>951189.02419200004</v>
      </c>
      <c r="AD367">
        <v>0</v>
      </c>
      <c r="AE367">
        <v>0</v>
      </c>
      <c r="AF367">
        <v>0</v>
      </c>
      <c r="AG367" t="s">
        <v>13</v>
      </c>
      <c r="AH367">
        <v>13780</v>
      </c>
      <c r="AI367">
        <v>0</v>
      </c>
      <c r="AJ367">
        <v>0</v>
      </c>
      <c r="AK367">
        <v>0</v>
      </c>
      <c r="AL367">
        <v>0</v>
      </c>
      <c r="AM367" t="s">
        <v>56</v>
      </c>
      <c r="AN367" t="s">
        <v>490</v>
      </c>
      <c r="AO367">
        <v>0</v>
      </c>
      <c r="AP367" t="s">
        <v>181</v>
      </c>
      <c r="AR367">
        <v>0</v>
      </c>
      <c r="AS367">
        <v>0</v>
      </c>
      <c r="AT367" t="s">
        <v>85</v>
      </c>
      <c r="AV367">
        <v>0</v>
      </c>
      <c r="AW367">
        <v>0</v>
      </c>
      <c r="AX367" t="s">
        <v>60</v>
      </c>
      <c r="BB367">
        <v>0</v>
      </c>
      <c r="BF367">
        <v>0</v>
      </c>
      <c r="BI367">
        <v>2999.9969289999999</v>
      </c>
      <c r="BJ367">
        <v>0</v>
      </c>
      <c r="BK367">
        <v>3.4829289999999999</v>
      </c>
      <c r="BL367">
        <v>3.1030359999999999</v>
      </c>
      <c r="BM367">
        <v>8.0939130000000006</v>
      </c>
    </row>
    <row r="368" spans="1:65">
      <c r="A368">
        <v>495</v>
      </c>
      <c r="B368">
        <v>148</v>
      </c>
      <c r="C368">
        <v>148</v>
      </c>
      <c r="F368">
        <v>0</v>
      </c>
      <c r="G368">
        <v>3.2194060000000002</v>
      </c>
      <c r="H368">
        <v>2.9536980000000002</v>
      </c>
      <c r="I368">
        <v>5.1510499999999997</v>
      </c>
      <c r="J368">
        <v>0</v>
      </c>
      <c r="K368">
        <v>2.0153479999999999</v>
      </c>
      <c r="L368">
        <v>2.510643</v>
      </c>
      <c r="V368">
        <v>0</v>
      </c>
      <c r="W368">
        <v>0</v>
      </c>
      <c r="X368">
        <v>0</v>
      </c>
      <c r="Y368">
        <v>0</v>
      </c>
      <c r="Z368" t="s">
        <v>491</v>
      </c>
      <c r="AA368">
        <v>540537.21804800001</v>
      </c>
      <c r="AB368">
        <v>949943.38252800005</v>
      </c>
      <c r="AD368">
        <v>0</v>
      </c>
      <c r="AE368">
        <v>0</v>
      </c>
      <c r="AF368">
        <v>0</v>
      </c>
      <c r="AG368" t="s">
        <v>13</v>
      </c>
      <c r="AH368">
        <v>13790</v>
      </c>
      <c r="AI368">
        <v>0</v>
      </c>
      <c r="AJ368">
        <v>0</v>
      </c>
      <c r="AK368">
        <v>0</v>
      </c>
      <c r="AL368">
        <v>0</v>
      </c>
      <c r="AM368" t="s">
        <v>56</v>
      </c>
      <c r="AN368" t="s">
        <v>249</v>
      </c>
      <c r="AO368">
        <v>0</v>
      </c>
      <c r="AP368" t="s">
        <v>181</v>
      </c>
      <c r="AR368">
        <v>0</v>
      </c>
      <c r="AS368">
        <v>0</v>
      </c>
      <c r="AT368" t="s">
        <v>85</v>
      </c>
      <c r="AV368">
        <v>0</v>
      </c>
      <c r="AW368">
        <v>0</v>
      </c>
      <c r="AX368" t="s">
        <v>60</v>
      </c>
      <c r="BB368">
        <v>0</v>
      </c>
      <c r="BF368">
        <v>0</v>
      </c>
      <c r="BI368">
        <v>24513.737733000002</v>
      </c>
      <c r="BJ368">
        <v>148</v>
      </c>
      <c r="BK368">
        <v>3.2194060000000002</v>
      </c>
      <c r="BL368">
        <v>2.9536980000000002</v>
      </c>
      <c r="BM368">
        <v>8.0584159999999994</v>
      </c>
    </row>
    <row r="369" spans="1:65">
      <c r="A369">
        <v>503</v>
      </c>
      <c r="B369">
        <v>149</v>
      </c>
      <c r="C369">
        <v>149</v>
      </c>
      <c r="F369">
        <v>0</v>
      </c>
      <c r="G369">
        <v>3.3101509999999998</v>
      </c>
      <c r="H369">
        <v>3.000308</v>
      </c>
      <c r="I369">
        <v>5.2962420000000003</v>
      </c>
      <c r="J369">
        <v>0</v>
      </c>
      <c r="K369">
        <v>2.0721539999999998</v>
      </c>
      <c r="L369">
        <v>2.550262</v>
      </c>
      <c r="V369">
        <v>0</v>
      </c>
      <c r="W369">
        <v>0</v>
      </c>
      <c r="X369">
        <v>0</v>
      </c>
      <c r="Y369">
        <v>0</v>
      </c>
      <c r="Z369" t="s">
        <v>413</v>
      </c>
      <c r="AA369">
        <v>535233.58432799997</v>
      </c>
      <c r="AB369">
        <v>950055.62773599999</v>
      </c>
      <c r="AD369">
        <v>0</v>
      </c>
      <c r="AE369">
        <v>0</v>
      </c>
      <c r="AF369">
        <v>0</v>
      </c>
      <c r="AG369" t="s">
        <v>13</v>
      </c>
      <c r="AH369">
        <v>13800</v>
      </c>
      <c r="AI369">
        <v>0</v>
      </c>
      <c r="AJ369">
        <v>0</v>
      </c>
      <c r="AK369">
        <v>0</v>
      </c>
      <c r="AL369">
        <v>0</v>
      </c>
      <c r="AM369" t="s">
        <v>56</v>
      </c>
      <c r="AN369" t="s">
        <v>365</v>
      </c>
      <c r="AO369">
        <v>0</v>
      </c>
      <c r="AP369" t="s">
        <v>181</v>
      </c>
      <c r="AR369">
        <v>0</v>
      </c>
      <c r="AS369">
        <v>0</v>
      </c>
      <c r="AT369" t="s">
        <v>85</v>
      </c>
      <c r="AV369">
        <v>0</v>
      </c>
      <c r="AW369">
        <v>0</v>
      </c>
      <c r="AX369" t="s">
        <v>60</v>
      </c>
      <c r="BB369">
        <v>0</v>
      </c>
      <c r="BF369">
        <v>0</v>
      </c>
      <c r="BI369">
        <v>607.89411199999995</v>
      </c>
      <c r="BJ369">
        <v>149</v>
      </c>
      <c r="BK369">
        <v>3.3101509999999998</v>
      </c>
      <c r="BL369">
        <v>3.000308</v>
      </c>
      <c r="BM369">
        <v>8.0793239999999997</v>
      </c>
    </row>
    <row r="370" spans="1:65">
      <c r="A370">
        <v>504</v>
      </c>
      <c r="F370">
        <v>0</v>
      </c>
      <c r="G370">
        <v>3.333882</v>
      </c>
      <c r="H370">
        <v>3.1225700000000001</v>
      </c>
      <c r="I370">
        <v>5.3342109999999998</v>
      </c>
      <c r="J370">
        <v>0</v>
      </c>
      <c r="K370">
        <v>2.0870099999999998</v>
      </c>
      <c r="L370">
        <v>2.6541839999999999</v>
      </c>
      <c r="V370">
        <v>0</v>
      </c>
      <c r="W370">
        <v>0</v>
      </c>
      <c r="X370">
        <v>0</v>
      </c>
      <c r="Y370">
        <v>0</v>
      </c>
      <c r="AA370">
        <v>534423.16848800005</v>
      </c>
      <c r="AB370">
        <v>951823.73141600005</v>
      </c>
      <c r="AD370">
        <v>254.49816999999999</v>
      </c>
      <c r="AE370">
        <v>855.891122</v>
      </c>
      <c r="AF370">
        <v>900</v>
      </c>
      <c r="AG370" t="s">
        <v>13</v>
      </c>
      <c r="AH370">
        <v>13810</v>
      </c>
      <c r="AI370">
        <v>855.891122</v>
      </c>
      <c r="AJ370">
        <v>7.1386000000000003</v>
      </c>
      <c r="AK370">
        <v>254.49816999999999</v>
      </c>
      <c r="AL370">
        <v>359.6173</v>
      </c>
      <c r="AM370" t="s">
        <v>56</v>
      </c>
      <c r="AN370" t="s">
        <v>414</v>
      </c>
      <c r="AO370">
        <v>0</v>
      </c>
      <c r="AP370" t="s">
        <v>181</v>
      </c>
      <c r="AR370">
        <v>0</v>
      </c>
      <c r="AS370">
        <v>0</v>
      </c>
      <c r="AT370" t="s">
        <v>85</v>
      </c>
      <c r="AV370">
        <v>0</v>
      </c>
      <c r="AW370">
        <v>0</v>
      </c>
      <c r="AX370" t="s">
        <v>60</v>
      </c>
      <c r="BB370">
        <v>0</v>
      </c>
      <c r="BF370">
        <v>0</v>
      </c>
      <c r="BI370">
        <v>1035.0310320000001</v>
      </c>
      <c r="BJ370">
        <v>0</v>
      </c>
      <c r="BK370">
        <v>3.333882</v>
      </c>
      <c r="BL370">
        <v>3.1225700000000001</v>
      </c>
      <c r="BM370">
        <v>8.1533010000000008</v>
      </c>
    </row>
    <row r="371" spans="1:65">
      <c r="A371">
        <v>505</v>
      </c>
      <c r="B371">
        <v>150</v>
      </c>
      <c r="C371">
        <v>150</v>
      </c>
      <c r="F371">
        <v>0</v>
      </c>
      <c r="G371">
        <v>3.319391</v>
      </c>
      <c r="H371">
        <v>3.0513029999999999</v>
      </c>
      <c r="I371">
        <v>5.311026</v>
      </c>
      <c r="J371">
        <v>0</v>
      </c>
      <c r="K371">
        <v>2.0779380000000001</v>
      </c>
      <c r="L371">
        <v>2.593607</v>
      </c>
      <c r="V371">
        <v>0</v>
      </c>
      <c r="W371">
        <v>0</v>
      </c>
      <c r="X371">
        <v>0</v>
      </c>
      <c r="Y371">
        <v>0</v>
      </c>
      <c r="Z371" t="s">
        <v>433</v>
      </c>
      <c r="AA371">
        <v>533137.78864000004</v>
      </c>
      <c r="AB371">
        <v>953202.35739999998</v>
      </c>
      <c r="AD371">
        <v>0</v>
      </c>
      <c r="AE371">
        <v>0</v>
      </c>
      <c r="AF371">
        <v>0</v>
      </c>
      <c r="AG371" t="s">
        <v>13</v>
      </c>
      <c r="AH371">
        <v>13820</v>
      </c>
      <c r="AI371">
        <v>0</v>
      </c>
      <c r="AJ371">
        <v>0</v>
      </c>
      <c r="AK371">
        <v>0</v>
      </c>
      <c r="AL371">
        <v>0</v>
      </c>
      <c r="AM371" t="s">
        <v>56</v>
      </c>
      <c r="AN371" t="s">
        <v>432</v>
      </c>
      <c r="AO371">
        <v>0</v>
      </c>
      <c r="AP371" t="s">
        <v>181</v>
      </c>
      <c r="AR371">
        <v>0</v>
      </c>
      <c r="AS371">
        <v>0</v>
      </c>
      <c r="AT371" t="s">
        <v>85</v>
      </c>
      <c r="AV371">
        <v>0</v>
      </c>
      <c r="AW371">
        <v>0</v>
      </c>
      <c r="AX371" t="s">
        <v>60</v>
      </c>
      <c r="BB371">
        <v>0</v>
      </c>
      <c r="BF371">
        <v>0</v>
      </c>
      <c r="BI371">
        <v>270.46038499999997</v>
      </c>
      <c r="BJ371">
        <v>150</v>
      </c>
      <c r="BK371">
        <v>3.319391</v>
      </c>
      <c r="BL371">
        <v>3.0513029999999999</v>
      </c>
      <c r="BM371">
        <v>8.2362950000000001</v>
      </c>
    </row>
    <row r="372" spans="1:65">
      <c r="A372">
        <v>506</v>
      </c>
      <c r="B372">
        <v>151</v>
      </c>
      <c r="C372">
        <v>151</v>
      </c>
      <c r="F372">
        <v>0</v>
      </c>
      <c r="G372">
        <v>3.0400119999999999</v>
      </c>
      <c r="H372">
        <v>2.810152</v>
      </c>
      <c r="I372">
        <v>4.8640189999999999</v>
      </c>
      <c r="J372">
        <v>0</v>
      </c>
      <c r="K372">
        <v>1.9030469999999999</v>
      </c>
      <c r="L372">
        <v>2.3886289999999999</v>
      </c>
      <c r="V372">
        <v>0</v>
      </c>
      <c r="W372">
        <v>0</v>
      </c>
      <c r="X372">
        <v>0</v>
      </c>
      <c r="Y372">
        <v>0</v>
      </c>
      <c r="Z372" t="s">
        <v>439</v>
      </c>
      <c r="AA372">
        <v>532232.36595999997</v>
      </c>
      <c r="AB372">
        <v>956130.65349599998</v>
      </c>
      <c r="AD372">
        <v>0</v>
      </c>
      <c r="AE372">
        <v>0</v>
      </c>
      <c r="AF372">
        <v>0</v>
      </c>
      <c r="AG372" t="s">
        <v>13</v>
      </c>
      <c r="AH372">
        <v>13830</v>
      </c>
      <c r="AI372">
        <v>0</v>
      </c>
      <c r="AJ372">
        <v>0</v>
      </c>
      <c r="AK372">
        <v>0</v>
      </c>
      <c r="AL372">
        <v>0</v>
      </c>
      <c r="AM372" t="s">
        <v>56</v>
      </c>
      <c r="AN372" t="s">
        <v>94</v>
      </c>
      <c r="AO372">
        <v>0</v>
      </c>
      <c r="AP372" t="s">
        <v>181</v>
      </c>
      <c r="AR372">
        <v>0</v>
      </c>
      <c r="AS372">
        <v>0</v>
      </c>
      <c r="AT372" t="s">
        <v>85</v>
      </c>
      <c r="AV372">
        <v>0</v>
      </c>
      <c r="AW372">
        <v>0</v>
      </c>
      <c r="AX372" t="s">
        <v>60</v>
      </c>
      <c r="BB372">
        <v>0</v>
      </c>
      <c r="BF372">
        <v>0</v>
      </c>
      <c r="BI372">
        <v>366.34301699999997</v>
      </c>
      <c r="BJ372">
        <v>151</v>
      </c>
      <c r="BK372">
        <v>3.0400119999999999</v>
      </c>
      <c r="BL372">
        <v>2.810152</v>
      </c>
      <c r="BM372">
        <v>8.2131109999999996</v>
      </c>
    </row>
    <row r="373" spans="1:65">
      <c r="A373">
        <v>507</v>
      </c>
      <c r="B373">
        <v>152</v>
      </c>
      <c r="C373">
        <v>152</v>
      </c>
      <c r="F373">
        <v>0</v>
      </c>
      <c r="G373">
        <v>3.2744719999999998</v>
      </c>
      <c r="H373">
        <v>2.9817610000000001</v>
      </c>
      <c r="I373">
        <v>5.2391550000000002</v>
      </c>
      <c r="J373">
        <v>0</v>
      </c>
      <c r="K373">
        <v>2.0498189999999998</v>
      </c>
      <c r="L373">
        <v>2.5344959999999999</v>
      </c>
      <c r="V373">
        <v>0</v>
      </c>
      <c r="W373">
        <v>0</v>
      </c>
      <c r="X373">
        <v>0</v>
      </c>
      <c r="Y373">
        <v>0</v>
      </c>
      <c r="Z373" t="s">
        <v>440</v>
      </c>
      <c r="AA373">
        <v>529085.12166399998</v>
      </c>
      <c r="AB373">
        <v>959538.53216800001</v>
      </c>
      <c r="AD373">
        <v>271.40010100000001</v>
      </c>
      <c r="AE373">
        <v>524.90859799999998</v>
      </c>
      <c r="AF373">
        <v>543</v>
      </c>
      <c r="AG373" t="s">
        <v>13</v>
      </c>
      <c r="AH373">
        <v>13840</v>
      </c>
      <c r="AI373">
        <v>524.90859799999998</v>
      </c>
      <c r="AJ373">
        <v>5.2572000000000001</v>
      </c>
      <c r="AK373">
        <v>0</v>
      </c>
      <c r="AL373">
        <v>0</v>
      </c>
      <c r="AM373" t="s">
        <v>56</v>
      </c>
      <c r="AN373" t="s">
        <v>441</v>
      </c>
      <c r="AO373">
        <v>0</v>
      </c>
      <c r="AP373" t="s">
        <v>181</v>
      </c>
      <c r="AR373">
        <v>0</v>
      </c>
      <c r="AS373">
        <v>0</v>
      </c>
      <c r="AT373" t="s">
        <v>85</v>
      </c>
      <c r="AV373">
        <v>0</v>
      </c>
      <c r="AW373">
        <v>0</v>
      </c>
      <c r="AX373" t="s">
        <v>60</v>
      </c>
      <c r="BB373">
        <v>0</v>
      </c>
      <c r="BF373">
        <v>0</v>
      </c>
      <c r="BI373">
        <v>574.428178</v>
      </c>
      <c r="BJ373">
        <v>152</v>
      </c>
      <c r="BK373">
        <v>3.2744719999999998</v>
      </c>
      <c r="BL373">
        <v>2.9817610000000001</v>
      </c>
      <c r="BM373">
        <v>8.3944299999999998</v>
      </c>
    </row>
    <row r="374" spans="1:65">
      <c r="A374">
        <v>508</v>
      </c>
      <c r="B374">
        <v>153</v>
      </c>
      <c r="C374">
        <v>153</v>
      </c>
      <c r="F374">
        <v>0</v>
      </c>
      <c r="G374">
        <v>2.8245809999999998</v>
      </c>
      <c r="H374">
        <v>2.9889139999999998</v>
      </c>
      <c r="I374">
        <v>4.5193300000000001</v>
      </c>
      <c r="J374">
        <v>0</v>
      </c>
      <c r="K374">
        <v>1.7681880000000001</v>
      </c>
      <c r="L374">
        <v>2.5405769999999999</v>
      </c>
      <c r="V374">
        <v>0</v>
      </c>
      <c r="W374">
        <v>0</v>
      </c>
      <c r="X374">
        <v>0</v>
      </c>
      <c r="Y374">
        <v>0</v>
      </c>
      <c r="Z374" t="s">
        <v>442</v>
      </c>
      <c r="AA374">
        <v>527686.92556</v>
      </c>
      <c r="AB374">
        <v>962324.72685600002</v>
      </c>
      <c r="AD374">
        <v>0</v>
      </c>
      <c r="AE374">
        <v>0</v>
      </c>
      <c r="AF374">
        <v>0</v>
      </c>
      <c r="AG374" t="s">
        <v>13</v>
      </c>
      <c r="AH374">
        <v>13850</v>
      </c>
      <c r="AI374">
        <v>0</v>
      </c>
      <c r="AJ374">
        <v>0</v>
      </c>
      <c r="AK374">
        <v>0</v>
      </c>
      <c r="AL374">
        <v>0</v>
      </c>
      <c r="AM374" t="s">
        <v>56</v>
      </c>
      <c r="AN374" t="s">
        <v>396</v>
      </c>
      <c r="AO374">
        <v>0</v>
      </c>
      <c r="AP374" t="s">
        <v>181</v>
      </c>
      <c r="AR374">
        <v>0</v>
      </c>
      <c r="AS374">
        <v>0</v>
      </c>
      <c r="AT374" t="s">
        <v>85</v>
      </c>
      <c r="AV374">
        <v>0</v>
      </c>
      <c r="AW374">
        <v>0</v>
      </c>
      <c r="AX374" t="s">
        <v>60</v>
      </c>
      <c r="BB374">
        <v>0</v>
      </c>
      <c r="BF374">
        <v>0</v>
      </c>
      <c r="BI374">
        <v>672.95012999999994</v>
      </c>
      <c r="BJ374">
        <v>153</v>
      </c>
      <c r="BK374">
        <v>2.8245809999999998</v>
      </c>
      <c r="BL374">
        <v>2.9889139999999998</v>
      </c>
      <c r="BM374">
        <v>8.5241989999999994</v>
      </c>
    </row>
    <row r="375" spans="1:65">
      <c r="A375">
        <v>509</v>
      </c>
      <c r="B375">
        <v>154</v>
      </c>
      <c r="C375">
        <v>154</v>
      </c>
      <c r="F375">
        <v>0</v>
      </c>
      <c r="G375">
        <v>2.718791</v>
      </c>
      <c r="H375">
        <v>3.019358</v>
      </c>
      <c r="I375">
        <v>4.350066</v>
      </c>
      <c r="J375">
        <v>0</v>
      </c>
      <c r="K375">
        <v>1.7019629999999999</v>
      </c>
      <c r="L375">
        <v>2.5664539999999998</v>
      </c>
      <c r="V375">
        <v>0</v>
      </c>
      <c r="W375">
        <v>0</v>
      </c>
      <c r="X375">
        <v>0</v>
      </c>
      <c r="Y375">
        <v>0</v>
      </c>
      <c r="Z375" t="s">
        <v>443</v>
      </c>
      <c r="AA375">
        <v>525810.24568000005</v>
      </c>
      <c r="AB375">
        <v>966045.538848</v>
      </c>
      <c r="AD375">
        <v>9.8810749999999992</v>
      </c>
      <c r="AE375">
        <v>454.52151900000001</v>
      </c>
      <c r="AF375">
        <v>519</v>
      </c>
      <c r="AG375" t="s">
        <v>13</v>
      </c>
      <c r="AH375">
        <v>13860</v>
      </c>
      <c r="AI375">
        <v>454.52151900000001</v>
      </c>
      <c r="AJ375">
        <v>7.7860990000000001</v>
      </c>
      <c r="AK375">
        <v>9.8810749999999992</v>
      </c>
      <c r="AL375">
        <v>203.64478099999999</v>
      </c>
      <c r="AM375" t="s">
        <v>56</v>
      </c>
      <c r="AN375" t="s">
        <v>344</v>
      </c>
      <c r="AO375">
        <v>0</v>
      </c>
      <c r="AP375" t="s">
        <v>181</v>
      </c>
      <c r="AR375">
        <v>0</v>
      </c>
      <c r="AS375">
        <v>0</v>
      </c>
      <c r="AT375" t="s">
        <v>85</v>
      </c>
      <c r="AV375">
        <v>0</v>
      </c>
      <c r="AW375">
        <v>0</v>
      </c>
      <c r="AX375" t="s">
        <v>60</v>
      </c>
      <c r="BB375">
        <v>0</v>
      </c>
      <c r="BF375">
        <v>0</v>
      </c>
      <c r="BI375">
        <v>652.13963999999999</v>
      </c>
      <c r="BJ375">
        <v>154</v>
      </c>
      <c r="BK375">
        <v>2.718791</v>
      </c>
      <c r="BL375">
        <v>3.019358</v>
      </c>
      <c r="BM375">
        <v>8.6740379999999995</v>
      </c>
    </row>
    <row r="376" spans="1:65">
      <c r="A376">
        <v>511</v>
      </c>
      <c r="B376">
        <v>155</v>
      </c>
      <c r="C376">
        <v>155</v>
      </c>
      <c r="F376">
        <v>0</v>
      </c>
      <c r="G376">
        <v>2.7166730000000001</v>
      </c>
      <c r="H376">
        <v>2.579183</v>
      </c>
      <c r="I376">
        <v>4.3466769999999997</v>
      </c>
      <c r="J376">
        <v>0</v>
      </c>
      <c r="K376">
        <v>1.700637</v>
      </c>
      <c r="L376">
        <v>2.1923059999999999</v>
      </c>
      <c r="V376">
        <v>0</v>
      </c>
      <c r="W376">
        <v>0</v>
      </c>
      <c r="X376">
        <v>0</v>
      </c>
      <c r="Y376">
        <v>0</v>
      </c>
      <c r="Z376" t="s">
        <v>450</v>
      </c>
      <c r="AA376">
        <v>505842.72612800001</v>
      </c>
      <c r="AB376">
        <v>1014300.349776</v>
      </c>
      <c r="AD376">
        <v>0</v>
      </c>
      <c r="AE376">
        <v>0</v>
      </c>
      <c r="AF376">
        <v>0</v>
      </c>
      <c r="AG376" t="s">
        <v>13</v>
      </c>
      <c r="AH376">
        <v>13870</v>
      </c>
      <c r="AI376">
        <v>0</v>
      </c>
      <c r="AJ376">
        <v>0</v>
      </c>
      <c r="AK376">
        <v>0</v>
      </c>
      <c r="AL376">
        <v>0</v>
      </c>
      <c r="AM376" t="s">
        <v>56</v>
      </c>
      <c r="AN376" t="s">
        <v>68</v>
      </c>
      <c r="AO376">
        <v>0</v>
      </c>
      <c r="AP376" t="s">
        <v>181</v>
      </c>
      <c r="AR376">
        <v>0</v>
      </c>
      <c r="AS376">
        <v>0</v>
      </c>
      <c r="AT376" t="s">
        <v>85</v>
      </c>
      <c r="AV376">
        <v>0</v>
      </c>
      <c r="AW376">
        <v>0</v>
      </c>
      <c r="AX376" t="s">
        <v>60</v>
      </c>
      <c r="BB376">
        <v>0</v>
      </c>
      <c r="BF376">
        <v>0</v>
      </c>
      <c r="BI376">
        <v>2828.9425390000001</v>
      </c>
      <c r="BJ376">
        <v>155</v>
      </c>
      <c r="BK376">
        <v>2.7166730000000001</v>
      </c>
      <c r="BL376">
        <v>2.579183</v>
      </c>
      <c r="BM376">
        <v>7.5728030000000004</v>
      </c>
    </row>
    <row r="377" spans="1:65">
      <c r="A377">
        <v>621</v>
      </c>
      <c r="F377">
        <v>0</v>
      </c>
      <c r="G377">
        <v>4.3567359999999997</v>
      </c>
      <c r="H377">
        <v>12.171989999999999</v>
      </c>
      <c r="I377">
        <v>6.9707780000000001</v>
      </c>
      <c r="J377">
        <v>0</v>
      </c>
      <c r="K377">
        <v>2.7273170000000002</v>
      </c>
      <c r="L377">
        <v>10.346190999999999</v>
      </c>
      <c r="V377">
        <v>0</v>
      </c>
      <c r="W377">
        <v>0</v>
      </c>
      <c r="X377">
        <v>0</v>
      </c>
      <c r="Y377">
        <v>0</v>
      </c>
      <c r="AA377">
        <v>505579.86823999998</v>
      </c>
      <c r="AB377">
        <v>1010959.428368</v>
      </c>
      <c r="AD377">
        <v>0</v>
      </c>
      <c r="AE377">
        <v>0</v>
      </c>
      <c r="AF377">
        <v>0</v>
      </c>
      <c r="AG377" t="s">
        <v>13</v>
      </c>
      <c r="AH377">
        <v>13871</v>
      </c>
      <c r="AI377">
        <v>0</v>
      </c>
      <c r="AJ377">
        <v>0</v>
      </c>
      <c r="AK377">
        <v>0</v>
      </c>
      <c r="AL377">
        <v>0</v>
      </c>
      <c r="AM377" t="s">
        <v>56</v>
      </c>
      <c r="AN377" t="s">
        <v>261</v>
      </c>
      <c r="AO377">
        <v>0</v>
      </c>
      <c r="AP377" t="s">
        <v>181</v>
      </c>
      <c r="AR377">
        <v>0</v>
      </c>
      <c r="AS377">
        <v>0</v>
      </c>
      <c r="AT377" t="s">
        <v>85</v>
      </c>
      <c r="AV377">
        <v>0</v>
      </c>
      <c r="AW377">
        <v>0</v>
      </c>
      <c r="AX377" t="s">
        <v>60</v>
      </c>
      <c r="BB377">
        <v>0</v>
      </c>
      <c r="BF377">
        <v>0</v>
      </c>
      <c r="BI377">
        <v>999.99987999999996</v>
      </c>
      <c r="BJ377">
        <v>0</v>
      </c>
      <c r="BK377">
        <v>4.3567359999999997</v>
      </c>
      <c r="BL377">
        <v>12.171989999999999</v>
      </c>
      <c r="BM377">
        <v>7.4183300000000001</v>
      </c>
    </row>
    <row r="378" spans="1:65">
      <c r="A378">
        <v>512</v>
      </c>
      <c r="B378">
        <v>156</v>
      </c>
      <c r="C378">
        <v>156</v>
      </c>
      <c r="F378">
        <v>0</v>
      </c>
      <c r="G378">
        <v>3.9454500000000001</v>
      </c>
      <c r="H378">
        <v>11.514984999999999</v>
      </c>
      <c r="I378">
        <v>6.3127199999999997</v>
      </c>
      <c r="J378">
        <v>0</v>
      </c>
      <c r="K378">
        <v>2.4698519999999999</v>
      </c>
      <c r="L378">
        <v>9.7877369999999999</v>
      </c>
      <c r="V378">
        <v>0</v>
      </c>
      <c r="W378">
        <v>0</v>
      </c>
      <c r="X378">
        <v>0</v>
      </c>
      <c r="Y378">
        <v>0</v>
      </c>
      <c r="Z378" t="s">
        <v>451</v>
      </c>
      <c r="AA378">
        <v>506435.02</v>
      </c>
      <c r="AB378">
        <v>1010677.869888</v>
      </c>
      <c r="AD378">
        <v>0</v>
      </c>
      <c r="AE378">
        <v>0</v>
      </c>
      <c r="AF378">
        <v>0</v>
      </c>
      <c r="AG378" t="s">
        <v>13</v>
      </c>
      <c r="AH378">
        <v>13880</v>
      </c>
      <c r="AI378">
        <v>0</v>
      </c>
      <c r="AJ378">
        <v>0</v>
      </c>
      <c r="AK378">
        <v>0</v>
      </c>
      <c r="AL378">
        <v>0</v>
      </c>
      <c r="AM378" t="s">
        <v>56</v>
      </c>
      <c r="AN378" t="s">
        <v>329</v>
      </c>
      <c r="AO378">
        <v>0</v>
      </c>
      <c r="AP378" t="s">
        <v>181</v>
      </c>
      <c r="AR378">
        <v>0</v>
      </c>
      <c r="AS378">
        <v>0</v>
      </c>
      <c r="AT378" t="s">
        <v>85</v>
      </c>
      <c r="AV378">
        <v>0</v>
      </c>
      <c r="AW378">
        <v>0</v>
      </c>
      <c r="AX378" t="s">
        <v>60</v>
      </c>
      <c r="BB378">
        <v>0</v>
      </c>
      <c r="BF378">
        <v>0</v>
      </c>
      <c r="BI378">
        <v>19119.479628000001</v>
      </c>
      <c r="BJ378">
        <v>156</v>
      </c>
      <c r="BK378">
        <v>3.9454500000000001</v>
      </c>
      <c r="BL378">
        <v>11.514984999999999</v>
      </c>
      <c r="BM378">
        <v>7.4613500000000004</v>
      </c>
    </row>
    <row r="379" spans="1:65">
      <c r="A379">
        <v>515</v>
      </c>
      <c r="B379">
        <v>157</v>
      </c>
      <c r="C379">
        <v>157</v>
      </c>
      <c r="F379">
        <v>0</v>
      </c>
      <c r="G379">
        <v>3.3791329999999999</v>
      </c>
      <c r="H379">
        <v>2.879699</v>
      </c>
      <c r="I379">
        <v>5.4066130000000001</v>
      </c>
      <c r="J379">
        <v>0</v>
      </c>
      <c r="K379">
        <v>2.1153369999999998</v>
      </c>
      <c r="L379">
        <v>2.4477440000000001</v>
      </c>
      <c r="V379">
        <v>0</v>
      </c>
      <c r="W379">
        <v>0</v>
      </c>
      <c r="X379">
        <v>0</v>
      </c>
      <c r="Y379">
        <v>0</v>
      </c>
      <c r="Z379" t="s">
        <v>457</v>
      </c>
      <c r="AA379">
        <v>509764.84746399999</v>
      </c>
      <c r="AB379">
        <v>1010728.5386720001</v>
      </c>
      <c r="AD379">
        <v>0</v>
      </c>
      <c r="AE379">
        <v>0</v>
      </c>
      <c r="AF379">
        <v>0</v>
      </c>
      <c r="AG379" t="s">
        <v>13</v>
      </c>
      <c r="AH379">
        <v>13890</v>
      </c>
      <c r="AI379">
        <v>0</v>
      </c>
      <c r="AJ379">
        <v>0</v>
      </c>
      <c r="AK379">
        <v>0</v>
      </c>
      <c r="AL379">
        <v>0</v>
      </c>
      <c r="AM379" t="s">
        <v>56</v>
      </c>
      <c r="AN379" t="s">
        <v>218</v>
      </c>
      <c r="AO379">
        <v>0</v>
      </c>
      <c r="AP379" t="s">
        <v>181</v>
      </c>
      <c r="AR379">
        <v>0</v>
      </c>
      <c r="AS379">
        <v>0</v>
      </c>
      <c r="AT379" t="s">
        <v>85</v>
      </c>
      <c r="AV379">
        <v>0</v>
      </c>
      <c r="AW379">
        <v>0</v>
      </c>
      <c r="AX379" t="s">
        <v>60</v>
      </c>
      <c r="BB379">
        <v>0</v>
      </c>
      <c r="BF379">
        <v>0</v>
      </c>
      <c r="BI379">
        <v>621.77494300000001</v>
      </c>
      <c r="BJ379">
        <v>157</v>
      </c>
      <c r="BK379">
        <v>3.3791329999999999</v>
      </c>
      <c r="BL379">
        <v>2.879699</v>
      </c>
      <c r="BM379">
        <v>7.6365860000000003</v>
      </c>
    </row>
    <row r="380" spans="1:65">
      <c r="A380">
        <v>569</v>
      </c>
      <c r="B380">
        <v>158</v>
      </c>
      <c r="C380">
        <v>158</v>
      </c>
      <c r="F380">
        <v>0</v>
      </c>
      <c r="G380">
        <v>2.8249650000000002</v>
      </c>
      <c r="H380">
        <v>2.6036980000000001</v>
      </c>
      <c r="I380">
        <v>4.5199449999999999</v>
      </c>
      <c r="J380">
        <v>0</v>
      </c>
      <c r="K380">
        <v>1.7684280000000001</v>
      </c>
      <c r="L380">
        <v>2.2131430000000001</v>
      </c>
      <c r="V380">
        <v>0</v>
      </c>
      <c r="W380">
        <v>0</v>
      </c>
      <c r="X380">
        <v>0</v>
      </c>
      <c r="Y380">
        <v>0</v>
      </c>
      <c r="Z380" t="s">
        <v>294</v>
      </c>
      <c r="AA380">
        <v>510447.54666400002</v>
      </c>
      <c r="AB380">
        <v>1009415.5159680001</v>
      </c>
      <c r="AD380">
        <v>0</v>
      </c>
      <c r="AE380">
        <v>0</v>
      </c>
      <c r="AF380">
        <v>0</v>
      </c>
      <c r="AG380" t="s">
        <v>13</v>
      </c>
      <c r="AH380">
        <v>13900</v>
      </c>
      <c r="AI380">
        <v>0</v>
      </c>
      <c r="AJ380">
        <v>0</v>
      </c>
      <c r="AK380">
        <v>0</v>
      </c>
      <c r="AL380">
        <v>0</v>
      </c>
      <c r="AM380" t="s">
        <v>56</v>
      </c>
      <c r="AN380" t="s">
        <v>295</v>
      </c>
      <c r="AO380">
        <v>0</v>
      </c>
      <c r="AP380" t="s">
        <v>181</v>
      </c>
      <c r="AR380">
        <v>0</v>
      </c>
      <c r="AS380">
        <v>0</v>
      </c>
      <c r="AT380" t="s">
        <v>85</v>
      </c>
      <c r="AV380">
        <v>0</v>
      </c>
      <c r="AW380">
        <v>0</v>
      </c>
      <c r="AX380" t="s">
        <v>60</v>
      </c>
      <c r="BB380">
        <v>0</v>
      </c>
      <c r="BF380">
        <v>0</v>
      </c>
      <c r="BI380">
        <v>17821.372347</v>
      </c>
      <c r="BJ380">
        <v>158</v>
      </c>
      <c r="BK380">
        <v>2.8249650000000002</v>
      </c>
      <c r="BL380">
        <v>2.6036980000000001</v>
      </c>
      <c r="BM380">
        <v>7.5073840000000001</v>
      </c>
    </row>
    <row r="381" spans="1:65">
      <c r="A381">
        <v>517</v>
      </c>
      <c r="B381">
        <v>159</v>
      </c>
      <c r="C381">
        <v>159</v>
      </c>
      <c r="F381">
        <v>0</v>
      </c>
      <c r="G381">
        <v>3.115726</v>
      </c>
      <c r="H381">
        <v>2.66337</v>
      </c>
      <c r="I381">
        <v>4.9851619999999999</v>
      </c>
      <c r="J381">
        <v>0</v>
      </c>
      <c r="K381">
        <v>1.9504440000000001</v>
      </c>
      <c r="L381">
        <v>2.263865</v>
      </c>
      <c r="V381">
        <v>0</v>
      </c>
      <c r="W381">
        <v>0</v>
      </c>
      <c r="X381">
        <v>0</v>
      </c>
      <c r="Y381">
        <v>0</v>
      </c>
      <c r="Z381" t="s">
        <v>452</v>
      </c>
      <c r="AA381">
        <v>507146.42969600001</v>
      </c>
      <c r="AB381">
        <v>1008273.648912</v>
      </c>
      <c r="AD381">
        <v>0</v>
      </c>
      <c r="AE381">
        <v>0</v>
      </c>
      <c r="AF381">
        <v>0</v>
      </c>
      <c r="AG381" t="s">
        <v>13</v>
      </c>
      <c r="AH381">
        <v>13910</v>
      </c>
      <c r="AI381">
        <v>0</v>
      </c>
      <c r="AJ381">
        <v>0</v>
      </c>
      <c r="AK381">
        <v>0</v>
      </c>
      <c r="AL381">
        <v>0</v>
      </c>
      <c r="AM381" t="s">
        <v>56</v>
      </c>
      <c r="AN381" t="s">
        <v>453</v>
      </c>
      <c r="AO381">
        <v>0</v>
      </c>
      <c r="AP381" t="s">
        <v>181</v>
      </c>
      <c r="AR381">
        <v>0</v>
      </c>
      <c r="AS381">
        <v>0</v>
      </c>
      <c r="AT381" t="s">
        <v>85</v>
      </c>
      <c r="AV381">
        <v>0</v>
      </c>
      <c r="AW381">
        <v>0</v>
      </c>
      <c r="AX381" t="s">
        <v>60</v>
      </c>
      <c r="BB381">
        <v>0</v>
      </c>
      <c r="BF381">
        <v>0</v>
      </c>
      <c r="BI381">
        <v>356.05469399999998</v>
      </c>
      <c r="BJ381">
        <v>159</v>
      </c>
      <c r="BK381">
        <v>3.115726</v>
      </c>
      <c r="BL381">
        <v>2.66337</v>
      </c>
      <c r="BM381">
        <v>7.4911979999999998</v>
      </c>
    </row>
  </sheetData>
  <sortState ref="A2:BM381">
    <sortCondition ref="AH1"/>
  </sortState>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H18"/>
  <sheetViews>
    <sheetView workbookViewId="0">
      <selection activeCell="H22" sqref="H22"/>
    </sheetView>
  </sheetViews>
  <sheetFormatPr defaultRowHeight="15"/>
  <cols>
    <col min="3" max="3" width="19.7109375" customWidth="1"/>
  </cols>
  <sheetData>
    <row r="1" spans="1:8" ht="23.25">
      <c r="A1" s="69" t="s">
        <v>501</v>
      </c>
      <c r="B1" s="70"/>
      <c r="C1" s="71">
        <v>8.8407090000000004</v>
      </c>
      <c r="D1" s="72"/>
      <c r="E1" s="73" t="s">
        <v>502</v>
      </c>
      <c r="F1" s="72"/>
      <c r="G1" s="72"/>
      <c r="H1" s="72"/>
    </row>
    <row r="2" spans="1:8">
      <c r="A2" s="74" t="s">
        <v>503</v>
      </c>
      <c r="B2" s="3"/>
      <c r="C2" s="71">
        <v>10.5</v>
      </c>
      <c r="D2" s="75"/>
      <c r="E2" s="113" t="s">
        <v>504</v>
      </c>
      <c r="F2" s="114"/>
      <c r="G2" s="114"/>
      <c r="H2" s="115"/>
    </row>
    <row r="3" spans="1:8">
      <c r="C3" s="76"/>
      <c r="D3" s="75"/>
      <c r="E3" s="77"/>
      <c r="F3" s="75"/>
      <c r="G3" s="75"/>
      <c r="H3" s="78"/>
    </row>
    <row r="4" spans="1:8">
      <c r="A4" s="74" t="s">
        <v>505</v>
      </c>
      <c r="B4" s="3"/>
      <c r="C4" s="79">
        <v>32.21</v>
      </c>
      <c r="D4" s="75"/>
      <c r="E4" s="80" t="s">
        <v>506</v>
      </c>
      <c r="F4" s="75" t="s">
        <v>530</v>
      </c>
      <c r="G4" s="96">
        <f>Sarasota_Co_FL_Mapping_Table!J3-Sarasota_Co_FL_Mapping_Table!E3</f>
        <v>1.5983659025799994</v>
      </c>
      <c r="H4" s="78"/>
    </row>
    <row r="5" spans="1:8">
      <c r="A5" s="74" t="s">
        <v>507</v>
      </c>
      <c r="B5" s="3"/>
      <c r="C5" s="81">
        <v>18.170697000000001</v>
      </c>
      <c r="D5" s="75"/>
      <c r="E5" s="82"/>
      <c r="F5" s="3"/>
      <c r="G5" s="3"/>
      <c r="H5" s="78"/>
    </row>
    <row r="6" spans="1:8">
      <c r="A6" s="74" t="s">
        <v>508</v>
      </c>
      <c r="B6" s="3"/>
      <c r="C6" s="83">
        <v>4.8</v>
      </c>
      <c r="D6" s="75"/>
      <c r="E6" s="77"/>
      <c r="F6" s="75"/>
      <c r="G6" s="75"/>
      <c r="H6" s="78"/>
    </row>
    <row r="7" spans="1:8" ht="19.5">
      <c r="A7" s="84" t="s">
        <v>509</v>
      </c>
      <c r="B7" s="3" t="s">
        <v>531</v>
      </c>
      <c r="C7" s="79">
        <v>1</v>
      </c>
      <c r="D7" s="75"/>
      <c r="E7" s="85" t="s">
        <v>532</v>
      </c>
      <c r="F7" s="86"/>
      <c r="G7" s="86"/>
      <c r="H7" s="87"/>
    </row>
    <row r="8" spans="1:8" ht="18">
      <c r="A8" s="84"/>
      <c r="B8" s="3" t="s">
        <v>533</v>
      </c>
      <c r="C8" s="88">
        <v>1</v>
      </c>
      <c r="D8" s="89" t="s">
        <v>510</v>
      </c>
      <c r="E8" s="77" t="s">
        <v>511</v>
      </c>
      <c r="F8" s="89"/>
      <c r="G8" s="75"/>
      <c r="H8" s="78"/>
    </row>
    <row r="9" spans="1:8" ht="18">
      <c r="A9" s="84"/>
      <c r="B9" s="3" t="s">
        <v>534</v>
      </c>
      <c r="C9" s="79">
        <v>1</v>
      </c>
      <c r="D9" s="75"/>
      <c r="E9" s="77" t="s">
        <v>512</v>
      </c>
      <c r="F9" s="75" t="s">
        <v>513</v>
      </c>
      <c r="G9" s="75">
        <f>IF(C17&lt;=1.8,G4/C13*SQRT(C13/C16)/C11/C7/C8/C9/C10,"NA")</f>
        <v>1.0973105355530755</v>
      </c>
      <c r="H9" s="78"/>
    </row>
    <row r="10" spans="1:8" ht="18">
      <c r="A10" s="84"/>
      <c r="B10" s="3" t="s">
        <v>535</v>
      </c>
      <c r="C10" s="90">
        <v>1</v>
      </c>
      <c r="D10" s="75"/>
      <c r="E10" s="77"/>
      <c r="F10" s="75" t="s">
        <v>15</v>
      </c>
      <c r="G10" s="75">
        <f>0.06*EXP(-4.7*G9)</f>
        <v>3.4541283474712545E-4</v>
      </c>
      <c r="H10" s="78"/>
    </row>
    <row r="11" spans="1:8">
      <c r="A11" s="74" t="s">
        <v>514</v>
      </c>
      <c r="B11" s="3" t="s">
        <v>515</v>
      </c>
      <c r="C11" s="83">
        <v>3.4742587161941993E-2</v>
      </c>
      <c r="D11" s="75"/>
      <c r="E11" s="91"/>
      <c r="F11" s="48" t="s">
        <v>516</v>
      </c>
      <c r="G11" s="48">
        <f>G10*SQRT(C4*C13^3*C11/(C13/C16))</f>
        <v>2.7908512012654731E-2</v>
      </c>
      <c r="H11" s="92" t="s">
        <v>517</v>
      </c>
    </row>
    <row r="12" spans="1:8" ht="18.75">
      <c r="A12" s="93" t="s">
        <v>518</v>
      </c>
      <c r="B12" s="75" t="s">
        <v>519</v>
      </c>
      <c r="C12" s="83">
        <v>5.31</v>
      </c>
      <c r="D12" s="75"/>
      <c r="E12" s="85" t="s">
        <v>520</v>
      </c>
      <c r="F12" s="86"/>
      <c r="G12" s="86"/>
      <c r="H12" s="87"/>
    </row>
    <row r="13" spans="1:8">
      <c r="A13" s="93" t="s">
        <v>521</v>
      </c>
      <c r="B13" s="75" t="s">
        <v>536</v>
      </c>
      <c r="C13" s="94">
        <f>C12/1.6</f>
        <v>3.3187499999999996</v>
      </c>
      <c r="D13" s="75"/>
      <c r="E13" s="77" t="s">
        <v>511</v>
      </c>
      <c r="F13" s="75" t="s">
        <v>513</v>
      </c>
      <c r="G13" s="75" t="str">
        <f>IF(C17&gt;1.8,G4/C13/C7/C9,"NA")</f>
        <v>NA</v>
      </c>
      <c r="H13" s="78"/>
    </row>
    <row r="14" spans="1:8">
      <c r="A14" s="93" t="s">
        <v>522</v>
      </c>
      <c r="B14" s="75" t="s">
        <v>523</v>
      </c>
      <c r="C14" s="83">
        <v>11.18</v>
      </c>
      <c r="D14" s="75"/>
      <c r="E14" s="77" t="s">
        <v>524</v>
      </c>
      <c r="F14" s="75" t="s">
        <v>15</v>
      </c>
      <c r="G14" s="75" t="e">
        <f>0.2*EXP(-2.3*G13)</f>
        <v>#VALUE!</v>
      </c>
      <c r="H14" s="78"/>
    </row>
    <row r="15" spans="1:8">
      <c r="A15" s="93" t="s">
        <v>525</v>
      </c>
      <c r="B15" s="75" t="s">
        <v>526</v>
      </c>
      <c r="C15" s="94">
        <f>C14/1.1</f>
        <v>10.163636363636362</v>
      </c>
      <c r="D15" s="75"/>
      <c r="E15" s="91"/>
      <c r="F15" s="48" t="s">
        <v>516</v>
      </c>
      <c r="G15" s="48" t="e">
        <f>G14*SQRT(C4*C13^3)</f>
        <v>#VALUE!</v>
      </c>
      <c r="H15" s="92" t="s">
        <v>517</v>
      </c>
    </row>
    <row r="16" spans="1:8" ht="18">
      <c r="A16" s="74" t="s">
        <v>527</v>
      </c>
      <c r="B16" s="3" t="s">
        <v>537</v>
      </c>
      <c r="C16" s="79">
        <f>32.2*C15^2/(2*3.14)</f>
        <v>529.65669316207811</v>
      </c>
      <c r="D16" s="75"/>
    </row>
    <row r="17" spans="1:8">
      <c r="A17" s="84"/>
      <c r="B17" s="75" t="s">
        <v>538</v>
      </c>
      <c r="C17" s="79">
        <f>C11/((C13/C16)^0.5)</f>
        <v>0.43890660744071075</v>
      </c>
      <c r="D17" s="75"/>
      <c r="E17" s="3"/>
      <c r="F17" s="3"/>
      <c r="G17" s="3"/>
      <c r="H17" s="3"/>
    </row>
    <row r="18" spans="1:8">
      <c r="A18" s="93" t="s">
        <v>528</v>
      </c>
      <c r="B18" s="75" t="s">
        <v>529</v>
      </c>
      <c r="C18" s="95">
        <f>C5-C1</f>
        <v>9.3299880000000002</v>
      </c>
      <c r="D18" s="75"/>
      <c r="E18" s="3"/>
      <c r="F18" s="3"/>
      <c r="G18" s="3"/>
      <c r="H18" s="3"/>
    </row>
  </sheetData>
  <mergeCells count="1">
    <mergeCell ref="E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Sarasota_Co_FL_Mapping_Table</vt:lpstr>
      <vt:lpstr>Sheet1</vt:lpstr>
      <vt:lpstr>Sheet2</vt:lpstr>
      <vt:lpstr>Sheet3</vt:lpstr>
      <vt:lpstr>Sheet4</vt:lpstr>
      <vt:lpstr>Sheet5</vt:lpstr>
      <vt:lpstr>Sheet6</vt:lpstr>
      <vt:lpstr>Sheet7</vt:lpstr>
      <vt:lpstr>Database</vt:lpstr>
      <vt:lpstr>Sheet3!GF_SWEL_Export_1</vt:lpstr>
      <vt:lpstr>Sheet1!Hills_Tsct_Ln_exp</vt:lpstr>
      <vt:lpstr>Sheet6!TSCT_Export</vt:lpstr>
      <vt:lpstr>Sheet2!VE_import_whafis</vt:lpstr>
      <vt:lpstr>Sheet5!WHAFIS_ST_PT_STN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 Sarah</dc:creator>
  <cp:lastModifiedBy>dshafer</cp:lastModifiedBy>
  <dcterms:created xsi:type="dcterms:W3CDTF">2012-08-23T13:19:21Z</dcterms:created>
  <dcterms:modified xsi:type="dcterms:W3CDTF">2018-08-01T17:30:56Z</dcterms:modified>
</cp:coreProperties>
</file>