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leonora Carloni\Desktop\Didattica\AFC 2022 2023\Eni vs Total_Financial Analysis\"/>
    </mc:Choice>
  </mc:AlternateContent>
  <bookViews>
    <workbookView xWindow="0" yWindow="0" windowWidth="9790" windowHeight="7870" activeTab="5"/>
  </bookViews>
  <sheets>
    <sheet name="ENI_BS" sheetId="1" r:id="rId1"/>
    <sheet name="ENI_IS" sheetId="2" r:id="rId2"/>
    <sheet name="ENI_CFS" sheetId="3" r:id="rId3"/>
    <sheet name="TOTAL_BS" sheetId="4" r:id="rId4"/>
    <sheet name="TOTAL_IS" sheetId="5" r:id="rId5"/>
    <sheet name="TOTAL_CFS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6" i="6" l="1"/>
  <c r="B36" i="6"/>
  <c r="C21" i="6"/>
  <c r="B21" i="6"/>
  <c r="C16" i="6"/>
  <c r="B16" i="6"/>
  <c r="C10" i="6"/>
  <c r="B10" i="6"/>
  <c r="D17" i="5"/>
  <c r="C17" i="5"/>
  <c r="B17" i="5"/>
  <c r="D7" i="5"/>
  <c r="D14" i="5" s="1"/>
  <c r="D22" i="5" s="1"/>
  <c r="C7" i="5"/>
  <c r="C14" i="5" s="1"/>
  <c r="B7" i="5"/>
  <c r="B14" i="5" s="1"/>
  <c r="B22" i="5" s="1"/>
  <c r="A1" i="5"/>
  <c r="C46" i="4"/>
  <c r="C47" i="4" s="1"/>
  <c r="C48" i="4" s="1"/>
  <c r="B46" i="4"/>
  <c r="B47" i="4" s="1"/>
  <c r="B39" i="4"/>
  <c r="B30" i="4"/>
  <c r="B32" i="4" s="1"/>
  <c r="C22" i="4"/>
  <c r="B22" i="4"/>
  <c r="C14" i="4"/>
  <c r="C23" i="4" s="1"/>
  <c r="B14" i="4"/>
  <c r="B23" i="4" s="1"/>
  <c r="C58" i="3"/>
  <c r="B58" i="3"/>
  <c r="C45" i="3"/>
  <c r="B36" i="3"/>
  <c r="B45" i="3" s="1"/>
  <c r="B28" i="3"/>
  <c r="C26" i="3"/>
  <c r="C62" i="3" s="1"/>
  <c r="B15" i="3"/>
  <c r="B26" i="3" s="1"/>
  <c r="B62" i="3" s="1"/>
  <c r="B2" i="2"/>
  <c r="B6" i="2" s="1"/>
  <c r="C2" i="2"/>
  <c r="C6" i="2" s="1"/>
  <c r="B15" i="2"/>
  <c r="C15" i="2"/>
  <c r="C25" i="2" s="1"/>
  <c r="C29" i="2" s="1"/>
  <c r="B21" i="2"/>
  <c r="B25" i="2" s="1"/>
  <c r="B29" i="2" s="1"/>
  <c r="C21" i="2"/>
  <c r="J46" i="1"/>
  <c r="I46" i="1"/>
  <c r="J37" i="1"/>
  <c r="J38" i="1" s="1"/>
  <c r="I37" i="1"/>
  <c r="H37" i="1"/>
  <c r="G37" i="1"/>
  <c r="G38" i="1" s="1"/>
  <c r="D26" i="1"/>
  <c r="C26" i="1"/>
  <c r="B26" i="1"/>
  <c r="J22" i="1"/>
  <c r="I22" i="1"/>
  <c r="H22" i="1"/>
  <c r="G22" i="1"/>
  <c r="D14" i="1"/>
  <c r="C14" i="1"/>
  <c r="D13" i="1"/>
  <c r="C13" i="1"/>
  <c r="B13" i="1"/>
  <c r="B29" i="1" s="1"/>
  <c r="J12" i="1"/>
  <c r="I12" i="1"/>
  <c r="H12" i="1"/>
  <c r="H25" i="1" s="1"/>
  <c r="G12" i="1"/>
  <c r="B22" i="6" l="1"/>
  <c r="B37" i="6" s="1"/>
  <c r="C22" i="6"/>
  <c r="C37" i="6" s="1"/>
  <c r="C40" i="6" s="1"/>
  <c r="C22" i="5"/>
  <c r="B48" i="4"/>
  <c r="C29" i="1"/>
  <c r="G25" i="1"/>
  <c r="G39" i="1" s="1"/>
  <c r="I25" i="1"/>
  <c r="J25" i="1"/>
  <c r="D29" i="1"/>
  <c r="J39" i="1"/>
  <c r="I38" i="1"/>
  <c r="I39" i="1" s="1"/>
  <c r="H38" i="1"/>
  <c r="H39" i="1" s="1"/>
  <c r="B39" i="6" l="1"/>
  <c r="B40" i="6" s="1"/>
  <c r="J48" i="1"/>
</calcChain>
</file>

<file path=xl/sharedStrings.xml><?xml version="1.0" encoding="utf-8"?>
<sst xmlns="http://schemas.openxmlformats.org/spreadsheetml/2006/main" count="251" uniqueCount="227">
  <si>
    <t>Balance sheet</t>
  </si>
  <si>
    <t>December 31, 2019</t>
  </si>
  <si>
    <t>December 31, 2020</t>
  </si>
  <si>
    <t>December 31, 2021</t>
  </si>
  <si>
    <t>December 31, 2018</t>
  </si>
  <si>
    <t>ASSETS</t>
  </si>
  <si>
    <t>LIABILITIES</t>
  </si>
  <si>
    <t>Current assets</t>
  </si>
  <si>
    <t>Current liabilities</t>
  </si>
  <si>
    <t xml:space="preserve">Cash and cash equivalents </t>
  </si>
  <si>
    <t xml:space="preserve">Short-term debt </t>
  </si>
  <si>
    <t>Financial assets held for trading</t>
  </si>
  <si>
    <t xml:space="preserve">Current portion of long-term debt </t>
  </si>
  <si>
    <t>Other current financial assets</t>
  </si>
  <si>
    <t>Current portion of long-term lease liabilities</t>
  </si>
  <si>
    <t xml:space="preserve">Trade and other receivables </t>
  </si>
  <si>
    <t xml:space="preserve">Trade and other payables </t>
  </si>
  <si>
    <t xml:space="preserve">Inventories </t>
  </si>
  <si>
    <t xml:space="preserve">Income taxes payable </t>
  </si>
  <si>
    <t>Income tax receivables</t>
  </si>
  <si>
    <t xml:space="preserve">Other current liabilities </t>
  </si>
  <si>
    <t xml:space="preserve">Other current assets </t>
  </si>
  <si>
    <t>Non-current liabilities</t>
  </si>
  <si>
    <t>Non-current assets</t>
  </si>
  <si>
    <t xml:space="preserve">Long-term debt </t>
  </si>
  <si>
    <t xml:space="preserve">Property, plant and equipment </t>
  </si>
  <si>
    <t>Long-term lease liabilities</t>
  </si>
  <si>
    <t>Right-of-use assets</t>
  </si>
  <si>
    <t>Provisions</t>
  </si>
  <si>
    <t>Intangible assets</t>
  </si>
  <si>
    <t xml:space="preserve">Provisions for employee benefits </t>
  </si>
  <si>
    <t xml:space="preserve">Inventory - compulsory stock </t>
  </si>
  <si>
    <t>Deferred tax liabilities</t>
  </si>
  <si>
    <t xml:space="preserve">Equity-accounted investments </t>
  </si>
  <si>
    <t>Income tax payables</t>
  </si>
  <si>
    <t xml:space="preserve">Other investments </t>
  </si>
  <si>
    <t xml:space="preserve">Other non-current liabilities </t>
  </si>
  <si>
    <t>Other financial assets</t>
  </si>
  <si>
    <t xml:space="preserve">Deferred tax assets </t>
  </si>
  <si>
    <t>Liabilities directly associated with discontinued operations and assets held for sale</t>
  </si>
  <si>
    <t>Other non-current assets</t>
  </si>
  <si>
    <t>TOTAL LIABILITIES</t>
  </si>
  <si>
    <t>SHAREHOLDERS' EQUITY</t>
  </si>
  <si>
    <t>Assets held for sale</t>
  </si>
  <si>
    <t xml:space="preserve">Non-controlling interest </t>
  </si>
  <si>
    <t>TOTAL ASSETS</t>
  </si>
  <si>
    <t>Eni shareholders' equity:</t>
  </si>
  <si>
    <t xml:space="preserve">Share capital </t>
  </si>
  <si>
    <t>Retained Earnings</t>
  </si>
  <si>
    <t>Cumulative currency translation differences</t>
  </si>
  <si>
    <t xml:space="preserve">Other reserves </t>
  </si>
  <si>
    <t xml:space="preserve">Treasury shares </t>
  </si>
  <si>
    <t xml:space="preserve">Interim dividend </t>
  </si>
  <si>
    <t>Net profit (loss)</t>
  </si>
  <si>
    <t>Total Eni shareholders' equity</t>
  </si>
  <si>
    <t xml:space="preserve">TOTAL SHAREHOLDERS' EQUITY </t>
  </si>
  <si>
    <t>TOTAL LIABILITIES AND SHAREHOLDERS' EQUITY</t>
  </si>
  <si>
    <t>INCOME STATEMENT (data in M€)</t>
  </si>
  <si>
    <t>TOTAL REVENUES</t>
  </si>
  <si>
    <t>Sales from operation</t>
  </si>
  <si>
    <t xml:space="preserve">Other income and revenues </t>
  </si>
  <si>
    <t>OPERATING PROFIT (LOSS)</t>
  </si>
  <si>
    <t>Purchases, services and other</t>
  </si>
  <si>
    <t>Net (impairment losses) reversals of trade and other receivables</t>
  </si>
  <si>
    <t>Payroll and related costs</t>
  </si>
  <si>
    <t>Other operating income</t>
  </si>
  <si>
    <t>Depreciation and amortization</t>
  </si>
  <si>
    <t>Net (impairment losses) reversals of tangible and intangible assets and right-of-use assets</t>
  </si>
  <si>
    <t>Write-off of tangible and intangible assets</t>
  </si>
  <si>
    <t>FINANCE INCOME (EXPENSE)</t>
  </si>
  <si>
    <t>Finance income</t>
  </si>
  <si>
    <t>Finance expense</t>
  </si>
  <si>
    <t>Income (expense) from other financial activities held for trading</t>
  </si>
  <si>
    <t>Derivative financial instruments</t>
  </si>
  <si>
    <t>INCOME (EXPENSE) FROM INVESTMENTS</t>
  </si>
  <si>
    <t xml:space="preserve">Share of profit (loss) of equity-accounted investments </t>
  </si>
  <si>
    <t>Other gain (loss) from investments</t>
  </si>
  <si>
    <t xml:space="preserve">PROFIT (LOSS) BEFORE INCOME TAXES </t>
  </si>
  <si>
    <t xml:space="preserve">Income taxes </t>
  </si>
  <si>
    <t>PROFIT</t>
  </si>
  <si>
    <t>Cash Flow Statement (Milion €)</t>
  </si>
  <si>
    <t>Profit</t>
  </si>
  <si>
    <t>Adjustments:</t>
  </si>
  <si>
    <t xml:space="preserve">Depreciation and amortization </t>
  </si>
  <si>
    <t>Impairments of tangible and intangible assets and right-of-use assets</t>
  </si>
  <si>
    <t xml:space="preserve">Share of (profit) loss of equity-accounted investments </t>
  </si>
  <si>
    <t>Net gain on disposal of assets</t>
  </si>
  <si>
    <t xml:space="preserve">Dividend income </t>
  </si>
  <si>
    <t xml:space="preserve">Interest income </t>
  </si>
  <si>
    <t>Interest expense</t>
  </si>
  <si>
    <t>Other changes</t>
  </si>
  <si>
    <t>Changes in working capital</t>
  </si>
  <si>
    <t>- inventories</t>
  </si>
  <si>
    <t>- trade receivables</t>
  </si>
  <si>
    <t>- trade payables</t>
  </si>
  <si>
    <t>- provisions for contingencies</t>
  </si>
  <si>
    <t>- other assets and liabilities</t>
  </si>
  <si>
    <t>Net change in the provisions for employee benefits</t>
  </si>
  <si>
    <t>Dividends received</t>
  </si>
  <si>
    <t>Interest received</t>
  </si>
  <si>
    <t>Interest paid</t>
  </si>
  <si>
    <t>Income taxes paid, net of tax receivables received</t>
  </si>
  <si>
    <t xml:space="preserve">Net cash provided from operating activities </t>
  </si>
  <si>
    <t>Cash flow from investing activities</t>
  </si>
  <si>
    <t>- tangible assets</t>
  </si>
  <si>
    <t>- prepaid right-of-use assets</t>
  </si>
  <si>
    <t>- intangible assets</t>
  </si>
  <si>
    <t>- consolidated subsidiaries and businesses net of cash and cash equivalent acquired</t>
  </si>
  <si>
    <t>- investments</t>
  </si>
  <si>
    <t>- securities and financing receivables held for operating purposes</t>
  </si>
  <si>
    <t>- change in payables in relation to investing activities</t>
  </si>
  <si>
    <t>Cash flow from disposal</t>
  </si>
  <si>
    <t>- consolidated subsidiaries and businesses net of cash and cash equivalent disposed of</t>
  </si>
  <si>
    <t>- tax on disposal</t>
  </si>
  <si>
    <t>- change in receivables in relation to disposals</t>
  </si>
  <si>
    <t>Change in securities and financing receivables held for non-operating purposes</t>
  </si>
  <si>
    <t>Net cash used in investing activities</t>
  </si>
  <si>
    <t xml:space="preserve">Increase in long-term financial debt </t>
  </si>
  <si>
    <t>Repayments of long-term financial debt</t>
  </si>
  <si>
    <t>Payments of lease liabilities</t>
  </si>
  <si>
    <t>Increase (decrease) in short-term financial debt</t>
  </si>
  <si>
    <t>Dividends paid to Eni's shareholders</t>
  </si>
  <si>
    <t>Dividends paid to non-controlling interest</t>
  </si>
  <si>
    <t>Reimbursements to non-controlling interest</t>
  </si>
  <si>
    <t>Acquisition of additional interests in consolidated subsidiaries</t>
  </si>
  <si>
    <t>Acquisition of treasury shares</t>
  </si>
  <si>
    <t>Issue of perpetual subordinated bonds</t>
  </si>
  <si>
    <t>Coupon payment on perpetual subordinated bonds</t>
  </si>
  <si>
    <t>Net cash used in financing activities</t>
  </si>
  <si>
    <t>Effect of exchange rate</t>
  </si>
  <si>
    <t>Net increase (decrease) in cash and cash equivalents</t>
  </si>
  <si>
    <t>As of December 31, 2020</t>
  </si>
  <si>
    <t>(in million dollars)</t>
  </si>
  <si>
    <t>Intangible assets, net</t>
  </si>
  <si>
    <t>Property, plant and equipment, net</t>
  </si>
  <si>
    <t>Equity affiliates: investments and loans</t>
  </si>
  <si>
    <t>Other investments</t>
  </si>
  <si>
    <t>Non-current financial assets</t>
  </si>
  <si>
    <t>Deferred income taxes</t>
  </si>
  <si>
    <t>Total non-current assets</t>
  </si>
  <si>
    <t>Inventories, net</t>
  </si>
  <si>
    <t>Accounts receivable, net</t>
  </si>
  <si>
    <t>Other current assets</t>
  </si>
  <si>
    <t>Current financial instruments</t>
  </si>
  <si>
    <t>Cash and cash equivalents</t>
  </si>
  <si>
    <t>Assets classified as held for sale</t>
  </si>
  <si>
    <t>Total current assets</t>
  </si>
  <si>
    <t>Total assets</t>
  </si>
  <si>
    <t>LIABILITIES AND SHAREHOLDERS’ EQUITY</t>
  </si>
  <si>
    <t>Shareholders’ equity</t>
  </si>
  <si>
    <t>Common shares</t>
  </si>
  <si>
    <t>Paid-in surplus and retained earnings</t>
  </si>
  <si>
    <t>Currency translation adjustment</t>
  </si>
  <si>
    <t>Treasury shares</t>
  </si>
  <si>
    <t>Total shareholders’ equity – Group share</t>
  </si>
  <si>
    <t>Non-controlling interests</t>
  </si>
  <si>
    <t>Total shareholders’ equity</t>
  </si>
  <si>
    <t>Employee benefits</t>
  </si>
  <si>
    <t>Provisions and other non-current liabilities</t>
  </si>
  <si>
    <t>Non-current financial debt</t>
  </si>
  <si>
    <t>Total non-current liabilities</t>
  </si>
  <si>
    <t>Accounts payable</t>
  </si>
  <si>
    <t>Other creditors and accrued liabilities</t>
  </si>
  <si>
    <t>Current borrowings</t>
  </si>
  <si>
    <t>Other current financial liabilities</t>
  </si>
  <si>
    <t>Liabilities directly associated with the assets classified as held for sale</t>
  </si>
  <si>
    <t>Total current liabilities</t>
  </si>
  <si>
    <t xml:space="preserve">Total liabilities and shareholders' equity </t>
  </si>
  <si>
    <t>For the year ended December 31, 2020</t>
  </si>
  <si>
    <t>(in million dollars, except per share amounts)</t>
  </si>
  <si>
    <t>Sales</t>
  </si>
  <si>
    <t>Excise taxes</t>
  </si>
  <si>
    <t>Revenues from sales</t>
  </si>
  <si>
    <t>Purchases, net of inventory variation</t>
  </si>
  <si>
    <t>Other operating expenses</t>
  </si>
  <si>
    <t>Exploration costs</t>
  </si>
  <si>
    <t>Depreciation, depletion, and amortization of tangible assets and mineral interests</t>
  </si>
  <si>
    <t>Other income</t>
  </si>
  <si>
    <t>Other expense</t>
  </si>
  <si>
    <t>EBIT</t>
  </si>
  <si>
    <t>Financial interest on debt</t>
  </si>
  <si>
    <t>Financial income from marketable securities and cash equivalents</t>
  </si>
  <si>
    <t>Cost of net debt</t>
  </si>
  <si>
    <t>Other financial income</t>
  </si>
  <si>
    <t>Other financial expense</t>
  </si>
  <si>
    <t>Net income (loss) from equity affiliates</t>
  </si>
  <si>
    <t>Income taxes</t>
  </si>
  <si>
    <t>Consolidated net income</t>
  </si>
  <si>
    <t>Group share</t>
  </si>
  <si>
    <t>Earnings per share ($)</t>
  </si>
  <si>
    <t>Fully-diluted earnings per share ($)</t>
  </si>
  <si>
    <t>Cash flow statement (in million dollars)</t>
  </si>
  <si>
    <t>Cash flow from operating activities</t>
  </si>
  <si>
    <t>Depreciation, depletion, and amortization</t>
  </si>
  <si>
    <t>Non-current liabilities, valuation allowances, and deferred taxes</t>
  </si>
  <si>
    <t>(Gains) losses on sales of assets</t>
  </si>
  <si>
    <t>Undistributed affiliates’ equity earnings</t>
  </si>
  <si>
    <t>(Increase) decrease in working capital</t>
  </si>
  <si>
    <t>Other changes, net</t>
  </si>
  <si>
    <t>Cash flow used in investing activities</t>
  </si>
  <si>
    <t>Intangible assets and property, plant, and equipment additions</t>
  </si>
  <si>
    <t>Acquisition of subsidiaries, net of cash acquired</t>
  </si>
  <si>
    <t>Investments in equity affiliates and other securities</t>
  </si>
  <si>
    <t>Increase in non-current loans</t>
  </si>
  <si>
    <t>Total expenditures</t>
  </si>
  <si>
    <t>Proceeds from disposal of intangible assets, and property, plant and equipment</t>
  </si>
  <si>
    <t>Proceeds from disposal of subsidiaries, net of cash sold</t>
  </si>
  <si>
    <t>Proceeds from disposal of non-current investments</t>
  </si>
  <si>
    <t>Repayment of non-current loans</t>
  </si>
  <si>
    <t>Total divestments</t>
  </si>
  <si>
    <t>Cash flow (from)/used financing activities</t>
  </si>
  <si>
    <t>Issuance (repayment) of shares:</t>
  </si>
  <si>
    <t>– Parent company shareholders</t>
  </si>
  <si>
    <t>– Treasury shares</t>
  </si>
  <si>
    <t>Dividends paid:</t>
  </si>
  <si>
    <t>– Parent company’s shareholders</t>
  </si>
  <si>
    <t>– Non-controlling interests</t>
  </si>
  <si>
    <t>Net issuance of perpetual subordinated notes</t>
  </si>
  <si>
    <t>Payments of perpetual subordinate notes</t>
  </si>
  <si>
    <t>Other transactions with non-controlling interest</t>
  </si>
  <si>
    <t>Net issuance (repayment) of non-current debt</t>
  </si>
  <si>
    <t>Increase (decrease) in current borrowings</t>
  </si>
  <si>
    <t>Increase (decrease) in current financial assets and liabilities</t>
  </si>
  <si>
    <t>Cash flow used in financing activities</t>
  </si>
  <si>
    <t>Effect of exchange rates</t>
  </si>
  <si>
    <t>Cash and cash equivalents at the beginning of the period</t>
  </si>
  <si>
    <t>Cash and cash equivalents at the end of the period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</si>
</sst>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4" formatCode="_-* #,##0.00\ &quot;€&quot;_-;\-* #,##0.00\ &quot;€&quot;_-;_-* &quot;-&quot;??\ &quot;€&quot;_-;_-@_-"/>
    <numFmt numFmtId="164" formatCode="_-[$€-410]\ * #,##0.00_-;\-[$€-410]\ * #,##0.00_-;_-[$€-410]\ * &quot;-&quot;??_-;_-@_-"/>
    <numFmt numFmtId="165" formatCode="_-[$€-410]\ * #,##0_-;\-[$€-410]\ * #,##0_-;_-[$€-410]\ * &quot;-&quot;??_-;_-@_-"/>
    <numFmt numFmtId="167" formatCode="#,##0\ ;\(#,##0\)"/>
    <numFmt numFmtId="169" formatCode="#,##0\ &quot;€&quot;"/>
    <numFmt numFmtId="170" formatCode="_-* #,##0.00_-;\-* #,##0.00_-;_-* &quot;-&quot;??_-;_-@_-"/>
    <numFmt numFmtId="172" formatCode="#,##0;\(#,##0\)"/>
    <numFmt numFmtId="173" formatCode="#,##0.00;\(#,##0.00\)"/>
  </numFmts>
  <fonts count="5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5" tint="-0.249977111117893"/>
      <name val="Arial"/>
      <family val="2"/>
    </font>
    <font>
      <sz val="12"/>
      <color theme="1"/>
      <name val="Arial"/>
      <family val="2"/>
    </font>
    <font>
      <b/>
      <sz val="16"/>
      <color theme="1" tint="0.249977111117893"/>
      <name val="Arial"/>
      <family val="2"/>
    </font>
    <font>
      <b/>
      <sz val="12"/>
      <color theme="1" tint="0.249977111117893"/>
      <name val="Arial"/>
      <family val="2"/>
    </font>
    <font>
      <sz val="12"/>
      <color theme="1" tint="0.249977111117893"/>
      <name val="Arial"/>
      <family val="2"/>
    </font>
    <font>
      <b/>
      <sz val="12"/>
      <color rgb="FF1F497D"/>
      <name val="Arial"/>
      <family val="2"/>
    </font>
    <font>
      <sz val="12"/>
      <color theme="1"/>
      <name val="Calibri"/>
      <family val="2"/>
      <scheme val="minor"/>
    </font>
    <font>
      <sz val="12"/>
      <color rgb="FF1F497D"/>
      <name val="Arial"/>
      <family val="2"/>
    </font>
    <font>
      <sz val="7"/>
      <color theme="1"/>
      <name val="Roboto"/>
    </font>
    <font>
      <sz val="7"/>
      <color rgb="FF0084B2"/>
      <name val="Roboto"/>
    </font>
    <font>
      <i/>
      <sz val="7"/>
      <color theme="1"/>
      <name val="Roboto"/>
    </font>
    <font>
      <b/>
      <sz val="12"/>
      <color rgb="FFFF0000"/>
      <name val="Calibri"/>
      <family val="2"/>
      <scheme val="minor"/>
    </font>
    <font>
      <sz val="10"/>
      <name val="Arial"/>
      <family val="2"/>
    </font>
    <font>
      <b/>
      <sz val="9"/>
      <name val="Verdana"/>
      <family val="2"/>
    </font>
    <font>
      <b/>
      <sz val="12"/>
      <color theme="1"/>
      <name val="Calibri"/>
      <family val="2"/>
      <scheme val="minor"/>
    </font>
    <font>
      <sz val="9"/>
      <name val="Verdana"/>
      <family val="2"/>
    </font>
    <font>
      <sz val="12"/>
      <name val="Calibri"/>
      <family val="2"/>
    </font>
    <font>
      <sz val="10"/>
      <name val="Times New Roman"/>
      <family val="1"/>
    </font>
    <font>
      <sz val="12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name val="Arial"/>
      <family val="2"/>
    </font>
    <font>
      <i/>
      <sz val="11"/>
      <name val="Arial"/>
      <family val="2"/>
    </font>
    <font>
      <i/>
      <sz val="11"/>
      <color theme="2" tint="-0.499984740745262"/>
      <name val="Arial"/>
      <family val="2"/>
    </font>
    <font>
      <b/>
      <sz val="14"/>
      <color theme="1"/>
      <name val="Arial"/>
      <family val="2"/>
    </font>
    <font>
      <b/>
      <sz val="14"/>
      <color rgb="FFFF0000"/>
      <name val="Arial"/>
      <family val="2"/>
    </font>
    <font>
      <b/>
      <sz val="10"/>
      <color rgb="FF3876AF"/>
      <name val="Arial"/>
      <family val="2"/>
    </font>
    <font>
      <b/>
      <sz val="11"/>
      <color rgb="FF1446A0"/>
      <name val="Arial"/>
      <family val="2"/>
    </font>
    <font>
      <i/>
      <sz val="11"/>
      <color rgb="FF1446A0"/>
      <name val="Arial"/>
      <family val="2"/>
    </font>
    <font>
      <sz val="11"/>
      <color rgb="FF1446A0"/>
      <name val="Calibri"/>
      <family val="2"/>
      <scheme val="minor"/>
    </font>
    <font>
      <b/>
      <sz val="9"/>
      <name val="Arial"/>
      <family val="2"/>
    </font>
    <font>
      <b/>
      <sz val="12"/>
      <color rgb="FF1446A0"/>
      <name val="Arial"/>
      <family val="2"/>
    </font>
    <font>
      <sz val="9"/>
      <name val="Arial"/>
      <family val="2"/>
    </font>
    <font>
      <sz val="12"/>
      <color rgb="FF1446A0"/>
      <name val="Arial"/>
      <family val="2"/>
    </font>
    <font>
      <sz val="11"/>
      <color rgb="FF1446A0"/>
      <name val="Arial"/>
      <family val="2"/>
    </font>
    <font>
      <b/>
      <sz val="9"/>
      <color rgb="FF3876AF"/>
      <name val="Arial"/>
      <family val="2"/>
    </font>
    <font>
      <b/>
      <sz val="11"/>
      <name val="Arial"/>
      <family val="2"/>
    </font>
    <font>
      <b/>
      <sz val="11"/>
      <color rgb="FF3876AF"/>
      <name val="Arial"/>
      <family val="2"/>
    </font>
    <font>
      <sz val="8"/>
      <color rgb="FF000000"/>
      <name val="Arial"/>
      <family val="2"/>
    </font>
    <font>
      <sz val="8"/>
      <color theme="1"/>
      <name val="Arial"/>
      <family val="2"/>
    </font>
    <font>
      <b/>
      <sz val="12"/>
      <color rgb="FFFF6E23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4"/>
      <color theme="1"/>
      <name val="Calibri"/>
      <family val="2"/>
      <scheme val="minor"/>
    </font>
    <font>
      <b/>
      <sz val="11"/>
      <color theme="4" tint="-0.249977111117893"/>
      <name val="Arial"/>
      <family val="2"/>
    </font>
    <font>
      <b/>
      <sz val="11"/>
      <color theme="0"/>
      <name val="Arial"/>
      <family val="2"/>
    </font>
    <font>
      <i/>
      <sz val="16"/>
      <color rgb="FF3876AF"/>
      <name val="Arial"/>
      <family val="2"/>
    </font>
    <font>
      <b/>
      <sz val="16"/>
      <color rgb="FF3876AF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7F7F2"/>
        <bgColor indexed="64"/>
      </patternFill>
    </fill>
    <fill>
      <patternFill patternType="solid">
        <fgColor rgb="FFEBEBD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rgb="FFC0C0C0"/>
      </patternFill>
    </fill>
    <fill>
      <patternFill patternType="solid">
        <fgColor theme="0" tint="-4.9989318521683403E-2"/>
        <bgColor rgb="FFC0C0C0"/>
      </patternFill>
    </fill>
    <fill>
      <patternFill patternType="solid">
        <fgColor rgb="FFD9D9D9"/>
        <bgColor rgb="FFC0C0C0"/>
      </patternFill>
    </fill>
    <fill>
      <patternFill patternType="solid">
        <fgColor theme="0" tint="-0.14999847407452621"/>
        <bgColor rgb="FFC0C0C0"/>
      </patternFill>
    </fill>
    <fill>
      <patternFill patternType="solid">
        <fgColor rgb="FFD6DFED"/>
        <bgColor indexed="64"/>
      </patternFill>
    </fill>
    <fill>
      <patternFill patternType="solid">
        <fgColor theme="8" tint="0.79998168889431442"/>
        <bgColor rgb="FFC0C0C0"/>
      </patternFill>
    </fill>
    <fill>
      <patternFill patternType="solid">
        <fgColor theme="4" tint="-0.249977111117893"/>
        <bgColor rgb="FFC0C0C0"/>
      </patternFill>
    </fill>
    <fill>
      <patternFill patternType="solid">
        <fgColor theme="4" tint="-0.249977111117893"/>
        <bgColor indexed="64"/>
      </patternFill>
    </fill>
  </fills>
  <borders count="3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medium">
        <color rgb="FF728FA5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rgb="FF728FA5"/>
      </bottom>
      <diagonal/>
    </border>
    <border>
      <left/>
      <right style="thin">
        <color theme="0"/>
      </right>
      <top/>
      <bottom style="thin">
        <color rgb="FF728FA5"/>
      </bottom>
      <diagonal/>
    </border>
    <border>
      <left style="thin">
        <color theme="0"/>
      </left>
      <right style="thin">
        <color theme="0"/>
      </right>
      <top/>
      <bottom style="thin">
        <color rgb="FF728FA5"/>
      </bottom>
      <diagonal/>
    </border>
    <border>
      <left/>
      <right/>
      <top/>
      <bottom style="thin">
        <color rgb="FF728FA5"/>
      </bottom>
      <diagonal/>
    </border>
    <border>
      <left/>
      <right style="thin">
        <color theme="0"/>
      </right>
      <top style="thin">
        <color rgb="FF728FA5"/>
      </top>
      <bottom style="thin">
        <color rgb="FF728FA5"/>
      </bottom>
      <diagonal/>
    </border>
    <border>
      <left style="thin">
        <color theme="0"/>
      </left>
      <right style="thin">
        <color theme="0"/>
      </right>
      <top style="thin">
        <color rgb="FF728FA5"/>
      </top>
      <bottom style="thin">
        <color rgb="FF728FA5"/>
      </bottom>
      <diagonal/>
    </border>
    <border>
      <left/>
      <right/>
      <top style="thin">
        <color rgb="FF728FA5"/>
      </top>
      <bottom style="thin">
        <color rgb="FF728FA5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264D93"/>
      </bottom>
      <diagonal/>
    </border>
    <border>
      <left/>
      <right/>
      <top/>
      <bottom style="thin">
        <color theme="1"/>
      </bottom>
      <diagonal/>
    </border>
    <border>
      <left/>
      <right/>
      <top/>
      <bottom style="thin">
        <color rgb="FFE6E6E6"/>
      </bottom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/>
      <top/>
      <bottom/>
      <diagonal/>
    </border>
    <border>
      <left/>
      <right style="medium">
        <color theme="0"/>
      </right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medium">
        <color theme="0"/>
      </left>
      <right style="medium">
        <color theme="0"/>
      </right>
      <top/>
      <bottom/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thick">
        <color theme="0"/>
      </left>
      <right style="thick">
        <color theme="0"/>
      </right>
      <top/>
      <bottom/>
      <diagonal/>
    </border>
    <border>
      <left/>
      <right style="thick">
        <color theme="0"/>
      </right>
      <top/>
      <bottom style="thin">
        <color rgb="FF264D93"/>
      </bottom>
      <diagonal/>
    </border>
    <border>
      <left/>
      <right style="thick">
        <color theme="0"/>
      </right>
      <top/>
      <bottom style="thin">
        <color rgb="FFE6E6E6"/>
      </bottom>
      <diagonal/>
    </border>
    <border>
      <left/>
      <right style="thick">
        <color theme="0"/>
      </right>
      <top/>
      <bottom/>
      <diagonal/>
    </border>
    <border>
      <left/>
      <right/>
      <top style="thin">
        <color rgb="FF3876AF"/>
      </top>
      <bottom style="thin">
        <color rgb="FF3876AF"/>
      </bottom>
      <diagonal/>
    </border>
    <border>
      <left/>
      <right style="thick">
        <color theme="0"/>
      </right>
      <top style="thin">
        <color rgb="FF3876AF"/>
      </top>
      <bottom style="thin">
        <color rgb="FF3876AF"/>
      </bottom>
      <diagonal/>
    </border>
    <border>
      <left/>
      <right style="thick">
        <color theme="0"/>
      </right>
      <top style="thin">
        <color auto="1"/>
      </top>
      <bottom style="thin">
        <color auto="1"/>
      </bottom>
      <diagonal/>
    </border>
    <border>
      <left/>
      <right style="thick">
        <color theme="0"/>
      </right>
      <top style="thin">
        <color rgb="FFE6E6E6"/>
      </top>
      <bottom style="thin">
        <color rgb="FFE6E6E6"/>
      </bottom>
      <diagonal/>
    </border>
    <border>
      <left/>
      <right/>
      <top style="thin">
        <color auto="1"/>
      </top>
      <bottom style="thin">
        <color theme="0" tint="-0.14996795556505021"/>
      </bottom>
      <diagonal/>
    </border>
    <border>
      <left/>
      <right style="thick">
        <color theme="0"/>
      </right>
      <top style="thin">
        <color auto="1"/>
      </top>
      <bottom style="thin">
        <color theme="0" tint="-0.14996795556505021"/>
      </bottom>
      <diagonal/>
    </border>
    <border>
      <left/>
      <right/>
      <top style="thin">
        <color rgb="FF3876AF"/>
      </top>
      <bottom style="thin">
        <color rgb="FF264D93"/>
      </bottom>
      <diagonal/>
    </border>
    <border>
      <left/>
      <right style="thick">
        <color theme="0"/>
      </right>
      <top style="thin">
        <color rgb="FF3876AF"/>
      </top>
      <bottom style="thin">
        <color rgb="FF264D93"/>
      </bottom>
      <diagonal/>
    </border>
  </borders>
  <cellStyleXfs count="12">
    <xf numFmtId="0" fontId="0" fillId="0" borderId="0"/>
    <xf numFmtId="44" fontId="1" fillId="0" borderId="0" applyFont="0" applyFill="0" applyBorder="0" applyAlignment="0" applyProtection="0"/>
    <xf numFmtId="0" fontId="14" fillId="0" borderId="0"/>
    <xf numFmtId="170" fontId="19" fillId="0" borderId="0" applyFont="0" applyFill="0" applyBorder="0" applyAlignment="0" applyProtection="0"/>
    <xf numFmtId="0" fontId="14" fillId="0" borderId="0"/>
    <xf numFmtId="49" fontId="29" fillId="0" borderId="15">
      <alignment horizontal="right" vertical="center"/>
    </xf>
    <xf numFmtId="0" fontId="33" fillId="0" borderId="16" applyNumberFormat="0" applyAlignment="0">
      <alignment horizontal="left" vertical="center"/>
    </xf>
    <xf numFmtId="3" fontId="35" fillId="7" borderId="17" applyNumberFormat="0" applyAlignment="0">
      <alignment horizontal="right" vertical="center"/>
    </xf>
    <xf numFmtId="172" fontId="33" fillId="9" borderId="13" applyAlignment="0">
      <alignment horizontal="right" vertical="center"/>
    </xf>
    <xf numFmtId="49" fontId="38" fillId="11" borderId="15" applyAlignment="0">
      <alignment horizontal="right" vertical="center"/>
    </xf>
    <xf numFmtId="49" fontId="43" fillId="0" borderId="0" applyNumberFormat="0">
      <alignment horizontal="left"/>
    </xf>
    <xf numFmtId="3" fontId="35" fillId="9" borderId="17" applyNumberFormat="0" applyAlignment="0">
      <alignment horizontal="right" vertical="center"/>
    </xf>
  </cellStyleXfs>
  <cellXfs count="216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3" fillId="2" borderId="0" xfId="0" applyFont="1" applyFill="1" applyBorder="1"/>
    <xf numFmtId="0" fontId="3" fillId="2" borderId="0" xfId="0" applyFont="1" applyFill="1"/>
    <xf numFmtId="0" fontId="3" fillId="0" borderId="0" xfId="0" applyFont="1"/>
    <xf numFmtId="0" fontId="2" fillId="2" borderId="0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3" fillId="2" borderId="3" xfId="0" applyFont="1" applyFill="1" applyBorder="1"/>
    <xf numFmtId="164" fontId="5" fillId="2" borderId="3" xfId="0" applyNumberFormat="1" applyFont="1" applyFill="1" applyBorder="1" applyAlignment="1">
      <alignment horizontal="center"/>
    </xf>
    <xf numFmtId="164" fontId="5" fillId="0" borderId="3" xfId="0" applyNumberFormat="1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7" fillId="2" borderId="0" xfId="0" applyFont="1" applyFill="1" applyBorder="1" applyAlignment="1">
      <alignment horizontal="center"/>
    </xf>
    <xf numFmtId="0" fontId="6" fillId="2" borderId="0" xfId="0" applyFont="1" applyFill="1"/>
    <xf numFmtId="0" fontId="7" fillId="2" borderId="5" xfId="0" applyFont="1" applyFill="1" applyBorder="1"/>
    <xf numFmtId="164" fontId="6" fillId="2" borderId="6" xfId="0" applyNumberFormat="1" applyFont="1" applyFill="1" applyBorder="1"/>
    <xf numFmtId="164" fontId="6" fillId="2" borderId="7" xfId="0" applyNumberFormat="1" applyFont="1" applyFill="1" applyBorder="1"/>
    <xf numFmtId="0" fontId="7" fillId="2" borderId="7" xfId="0" applyFont="1" applyFill="1" applyBorder="1"/>
    <xf numFmtId="0" fontId="5" fillId="2" borderId="7" xfId="0" applyFont="1" applyFill="1" applyBorder="1"/>
    <xf numFmtId="0" fontId="6" fillId="2" borderId="7" xfId="0" applyFont="1" applyFill="1" applyBorder="1"/>
    <xf numFmtId="0" fontId="6" fillId="2" borderId="8" xfId="0" applyFont="1" applyFill="1" applyBorder="1"/>
    <xf numFmtId="165" fontId="6" fillId="2" borderId="9" xfId="0" applyNumberFormat="1" applyFont="1" applyFill="1" applyBorder="1"/>
    <xf numFmtId="165" fontId="6" fillId="0" borderId="10" xfId="0" applyNumberFormat="1" applyFont="1" applyFill="1" applyBorder="1"/>
    <xf numFmtId="165" fontId="6" fillId="2" borderId="7" xfId="0" applyNumberFormat="1" applyFont="1" applyFill="1" applyBorder="1"/>
    <xf numFmtId="165" fontId="6" fillId="2" borderId="6" xfId="0" applyNumberFormat="1" applyFont="1" applyFill="1" applyBorder="1"/>
    <xf numFmtId="165" fontId="6" fillId="0" borderId="7" xfId="0" applyNumberFormat="1" applyFont="1" applyFill="1" applyBorder="1"/>
    <xf numFmtId="0" fontId="6" fillId="2" borderId="5" xfId="0" applyFont="1" applyFill="1" applyBorder="1"/>
    <xf numFmtId="165" fontId="6" fillId="4" borderId="7" xfId="0" applyNumberFormat="1" applyFont="1" applyFill="1" applyBorder="1"/>
    <xf numFmtId="0" fontId="5" fillId="2" borderId="7" xfId="0" applyFont="1" applyFill="1" applyBorder="1" applyAlignment="1">
      <alignment horizontal="right"/>
    </xf>
    <xf numFmtId="165" fontId="5" fillId="2" borderId="7" xfId="0" applyNumberFormat="1" applyFont="1" applyFill="1" applyBorder="1"/>
    <xf numFmtId="165" fontId="5" fillId="4" borderId="7" xfId="0" applyNumberFormat="1" applyFont="1" applyFill="1" applyBorder="1"/>
    <xf numFmtId="0" fontId="5" fillId="2" borderId="5" xfId="0" applyFont="1" applyFill="1" applyBorder="1" applyAlignment="1">
      <alignment horizontal="right"/>
    </xf>
    <xf numFmtId="165" fontId="5" fillId="2" borderId="6" xfId="0" applyNumberFormat="1" applyFont="1" applyFill="1" applyBorder="1"/>
    <xf numFmtId="165" fontId="5" fillId="0" borderId="7" xfId="0" applyNumberFormat="1" applyFont="1" applyFill="1" applyBorder="1"/>
    <xf numFmtId="0" fontId="6" fillId="2" borderId="0" xfId="0" applyFont="1" applyFill="1" applyBorder="1"/>
    <xf numFmtId="165" fontId="6" fillId="2" borderId="0" xfId="0" applyNumberFormat="1" applyFont="1" applyFill="1" applyBorder="1"/>
    <xf numFmtId="0" fontId="3" fillId="2" borderId="11" xfId="0" applyFont="1" applyFill="1" applyBorder="1"/>
    <xf numFmtId="164" fontId="6" fillId="2" borderId="12" xfId="0" applyNumberFormat="1" applyFont="1" applyFill="1" applyBorder="1"/>
    <xf numFmtId="164" fontId="6" fillId="4" borderId="0" xfId="0" applyNumberFormat="1" applyFont="1" applyFill="1" applyBorder="1"/>
    <xf numFmtId="0" fontId="6" fillId="2" borderId="5" xfId="0" applyFont="1" applyFill="1" applyBorder="1" applyAlignment="1"/>
    <xf numFmtId="165" fontId="6" fillId="2" borderId="5" xfId="0" applyNumberFormat="1" applyFont="1" applyFill="1" applyBorder="1"/>
    <xf numFmtId="165" fontId="6" fillId="4" borderId="0" xfId="0" applyNumberFormat="1" applyFont="1" applyFill="1" applyBorder="1"/>
    <xf numFmtId="0" fontId="6" fillId="2" borderId="7" xfId="0" applyFont="1" applyFill="1" applyBorder="1" applyAlignment="1">
      <alignment wrapText="1"/>
    </xf>
    <xf numFmtId="0" fontId="7" fillId="2" borderId="3" xfId="0" applyFont="1" applyFill="1" applyBorder="1"/>
    <xf numFmtId="165" fontId="5" fillId="2" borderId="3" xfId="0" applyNumberFormat="1" applyFont="1" applyFill="1" applyBorder="1"/>
    <xf numFmtId="165" fontId="5" fillId="4" borderId="3" xfId="0" applyNumberFormat="1" applyFont="1" applyFill="1" applyBorder="1"/>
    <xf numFmtId="0" fontId="9" fillId="2" borderId="0" xfId="0" applyFont="1" applyFill="1" applyBorder="1"/>
    <xf numFmtId="0" fontId="5" fillId="2" borderId="11" xfId="0" applyFont="1" applyFill="1" applyBorder="1" applyAlignment="1">
      <alignment horizontal="right"/>
    </xf>
    <xf numFmtId="165" fontId="6" fillId="2" borderId="12" xfId="0" applyNumberFormat="1" applyFont="1" applyFill="1" applyBorder="1"/>
    <xf numFmtId="165" fontId="6" fillId="0" borderId="0" xfId="0" applyNumberFormat="1" applyFont="1" applyFill="1" applyBorder="1"/>
    <xf numFmtId="164" fontId="3" fillId="0" borderId="0" xfId="0" applyNumberFormat="1" applyFont="1"/>
    <xf numFmtId="164" fontId="3" fillId="0" borderId="0" xfId="0" applyNumberFormat="1" applyFont="1" applyFill="1"/>
    <xf numFmtId="0" fontId="0" fillId="2" borderId="0" xfId="0" applyFill="1" applyBorder="1"/>
    <xf numFmtId="164" fontId="0" fillId="2" borderId="0" xfId="0" applyNumberFormat="1" applyFill="1" applyBorder="1"/>
    <xf numFmtId="164" fontId="0" fillId="0" borderId="0" xfId="0" applyNumberFormat="1"/>
    <xf numFmtId="164" fontId="0" fillId="0" borderId="0" xfId="0" applyNumberFormat="1" applyFill="1"/>
    <xf numFmtId="0" fontId="0" fillId="0" borderId="0" xfId="0" applyBorder="1"/>
    <xf numFmtId="164" fontId="0" fillId="0" borderId="0" xfId="0" applyNumberFormat="1" applyBorder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13" xfId="0" applyFont="1" applyBorder="1" applyAlignment="1">
      <alignment horizontal="center"/>
    </xf>
    <xf numFmtId="167" fontId="15" fillId="0" borderId="13" xfId="2" applyNumberFormat="1" applyFont="1" applyFill="1" applyBorder="1" applyAlignment="1">
      <alignment horizontal="left" indent="2"/>
    </xf>
    <xf numFmtId="169" fontId="16" fillId="0" borderId="13" xfId="0" applyNumberFormat="1" applyFont="1" applyBorder="1"/>
    <xf numFmtId="167" fontId="17" fillId="0" borderId="0" xfId="2" applyNumberFormat="1" applyFont="1" applyFill="1" applyBorder="1" applyAlignment="1">
      <alignment horizontal="left" indent="2"/>
    </xf>
    <xf numFmtId="169" fontId="0" fillId="0" borderId="0" xfId="0" applyNumberFormat="1" applyBorder="1"/>
    <xf numFmtId="0" fontId="0" fillId="0" borderId="13" xfId="0" applyBorder="1"/>
    <xf numFmtId="169" fontId="0" fillId="0" borderId="13" xfId="0" applyNumberFormat="1" applyBorder="1"/>
    <xf numFmtId="167" fontId="17" fillId="0" borderId="0" xfId="2" applyNumberFormat="1" applyFont="1" applyFill="1" applyBorder="1" applyAlignment="1">
      <alignment horizontal="left" wrapText="1" indent="2"/>
    </xf>
    <xf numFmtId="169" fontId="18" fillId="0" borderId="0" xfId="2" applyNumberFormat="1" applyFont="1" applyFill="1" applyBorder="1" applyAlignment="1"/>
    <xf numFmtId="169" fontId="20" fillId="0" borderId="0" xfId="3" applyNumberFormat="1" applyFont="1" applyFill="1" applyBorder="1" applyAlignment="1">
      <alignment horizontal="right" wrapText="1"/>
    </xf>
    <xf numFmtId="167" fontId="17" fillId="0" borderId="0" xfId="2" quotePrefix="1" applyNumberFormat="1" applyFont="1" applyFill="1" applyBorder="1" applyAlignment="1">
      <alignment horizontal="left" indent="2"/>
    </xf>
    <xf numFmtId="169" fontId="14" fillId="0" borderId="13" xfId="4" applyNumberFormat="1" applyFont="1" applyFill="1" applyBorder="1" applyAlignment="1">
      <alignment horizontal="right" vertical="center" wrapText="1" indent="1"/>
    </xf>
    <xf numFmtId="0" fontId="21" fillId="0" borderId="13" xfId="0" applyNumberFormat="1" applyFont="1" applyBorder="1" applyAlignment="1">
      <alignment horizontal="center"/>
    </xf>
    <xf numFmtId="0" fontId="21" fillId="5" borderId="14" xfId="0" applyNumberFormat="1" applyFont="1" applyFill="1" applyBorder="1" applyAlignment="1">
      <alignment horizontal="center"/>
    </xf>
    <xf numFmtId="0" fontId="22" fillId="2" borderId="0" xfId="0" applyFont="1" applyFill="1"/>
    <xf numFmtId="0" fontId="23" fillId="2" borderId="0" xfId="0" applyFont="1" applyFill="1"/>
    <xf numFmtId="0" fontId="24" fillId="2" borderId="0" xfId="2" applyNumberFormat="1" applyFont="1" applyFill="1" applyBorder="1" applyAlignment="1">
      <alignment horizontal="left"/>
    </xf>
    <xf numFmtId="169" fontId="22" fillId="2" borderId="0" xfId="0" applyNumberFormat="1" applyFont="1" applyFill="1"/>
    <xf numFmtId="169" fontId="22" fillId="6" borderId="0" xfId="0" applyNumberFormat="1" applyFont="1" applyFill="1"/>
    <xf numFmtId="0" fontId="25" fillId="2" borderId="0" xfId="2" applyNumberFormat="1" applyFont="1" applyFill="1" applyBorder="1" applyAlignment="1">
      <alignment horizontal="left" wrapText="1"/>
    </xf>
    <xf numFmtId="0" fontId="24" fillId="2" borderId="0" xfId="2" applyNumberFormat="1" applyFont="1" applyFill="1" applyBorder="1" applyAlignment="1">
      <alignment horizontal="left" wrapText="1"/>
    </xf>
    <xf numFmtId="0" fontId="26" fillId="2" borderId="0" xfId="2" applyNumberFormat="1" applyFont="1" applyFill="1" applyBorder="1" applyAlignment="1">
      <alignment horizontal="left"/>
    </xf>
    <xf numFmtId="169" fontId="26" fillId="2" borderId="0" xfId="0" applyNumberFormat="1" applyFont="1" applyFill="1"/>
    <xf numFmtId="169" fontId="26" fillId="6" borderId="0" xfId="0" applyNumberFormat="1" applyFont="1" applyFill="1"/>
    <xf numFmtId="0" fontId="23" fillId="6" borderId="0" xfId="0" applyFont="1" applyFill="1"/>
    <xf numFmtId="169" fontId="23" fillId="6" borderId="0" xfId="0" applyNumberFormat="1" applyFont="1" applyFill="1"/>
    <xf numFmtId="169" fontId="24" fillId="2" borderId="0" xfId="2" applyNumberFormat="1" applyFont="1" applyFill="1" applyBorder="1" applyAlignment="1"/>
    <xf numFmtId="169" fontId="24" fillId="6" borderId="0" xfId="2" applyNumberFormat="1" applyFont="1" applyFill="1" applyBorder="1" applyAlignment="1"/>
    <xf numFmtId="49" fontId="26" fillId="2" borderId="0" xfId="2" applyNumberFormat="1" applyFont="1" applyFill="1" applyBorder="1" applyAlignment="1">
      <alignment horizontal="left" indent="2"/>
    </xf>
    <xf numFmtId="169" fontId="26" fillId="2" borderId="0" xfId="0" applyNumberFormat="1" applyFont="1" applyFill="1" applyAlignment="1"/>
    <xf numFmtId="169" fontId="26" fillId="6" borderId="0" xfId="0" applyNumberFormat="1" applyFont="1" applyFill="1" applyAlignment="1"/>
    <xf numFmtId="49" fontId="22" fillId="2" borderId="0" xfId="2" applyNumberFormat="1" applyFont="1" applyFill="1" applyBorder="1" applyAlignment="1"/>
    <xf numFmtId="169" fontId="22" fillId="2" borderId="0" xfId="0" applyNumberFormat="1" applyFont="1" applyFill="1" applyAlignment="1"/>
    <xf numFmtId="169" fontId="22" fillId="6" borderId="0" xfId="0" applyNumberFormat="1" applyFont="1" applyFill="1" applyAlignment="1"/>
    <xf numFmtId="49" fontId="23" fillId="6" borderId="0" xfId="2" applyNumberFormat="1" applyFont="1" applyFill="1" applyBorder="1" applyAlignment="1"/>
    <xf numFmtId="169" fontId="23" fillId="6" borderId="0" xfId="0" applyNumberFormat="1" applyFont="1" applyFill="1" applyAlignment="1"/>
    <xf numFmtId="169" fontId="22" fillId="2" borderId="0" xfId="1" applyNumberFormat="1" applyFont="1" applyFill="1"/>
    <xf numFmtId="169" fontId="22" fillId="6" borderId="0" xfId="1" applyNumberFormat="1" applyFont="1" applyFill="1"/>
    <xf numFmtId="0" fontId="16" fillId="2" borderId="0" xfId="0" applyFont="1" applyFill="1"/>
    <xf numFmtId="169" fontId="16" fillId="2" borderId="0" xfId="1" applyNumberFormat="1" applyFont="1" applyFill="1"/>
    <xf numFmtId="169" fontId="0" fillId="0" borderId="0" xfId="0" applyNumberFormat="1"/>
    <xf numFmtId="169" fontId="0" fillId="0" borderId="0" xfId="1" applyNumberFormat="1" applyFont="1"/>
    <xf numFmtId="49" fontId="24" fillId="0" borderId="0" xfId="2" applyNumberFormat="1" applyFont="1" applyFill="1" applyBorder="1" applyAlignment="1">
      <alignment horizontal="left" indent="2"/>
    </xf>
    <xf numFmtId="49" fontId="25" fillId="0" borderId="0" xfId="2" applyNumberFormat="1" applyFont="1" applyFill="1" applyBorder="1" applyAlignment="1">
      <alignment horizontal="left" wrapText="1" indent="2"/>
    </xf>
    <xf numFmtId="49" fontId="24" fillId="0" borderId="0" xfId="2" applyNumberFormat="1" applyFont="1" applyFill="1" applyBorder="1" applyAlignment="1">
      <alignment horizontal="left" wrapText="1" indent="2"/>
    </xf>
    <xf numFmtId="49" fontId="26" fillId="0" borderId="0" xfId="2" applyNumberFormat="1" applyFont="1" applyFill="1" applyBorder="1" applyAlignment="1">
      <alignment horizontal="left" indent="2"/>
    </xf>
    <xf numFmtId="0" fontId="27" fillId="2" borderId="0" xfId="0" applyFont="1" applyFill="1"/>
    <xf numFmtId="0" fontId="28" fillId="2" borderId="0" xfId="0" applyFont="1" applyFill="1"/>
    <xf numFmtId="0" fontId="8" fillId="2" borderId="0" xfId="0" applyFont="1" applyFill="1"/>
    <xf numFmtId="49" fontId="30" fillId="2" borderId="0" xfId="5" applyFont="1" applyFill="1" applyBorder="1" applyAlignment="1">
      <alignment horizontal="left" vertical="center"/>
    </xf>
    <xf numFmtId="0" fontId="30" fillId="2" borderId="0" xfId="5" applyNumberFormat="1" applyFont="1" applyFill="1" applyBorder="1">
      <alignment horizontal="right" vertical="center"/>
    </xf>
    <xf numFmtId="49" fontId="31" fillId="2" borderId="13" xfId="5" applyFont="1" applyFill="1" applyBorder="1" applyAlignment="1">
      <alignment horizontal="left" vertical="center"/>
    </xf>
    <xf numFmtId="0" fontId="32" fillId="2" borderId="13" xfId="0" applyFont="1" applyFill="1" applyBorder="1"/>
    <xf numFmtId="0" fontId="30" fillId="2" borderId="13" xfId="6" applyNumberFormat="1" applyFont="1" applyFill="1" applyBorder="1" applyAlignment="1">
      <alignment horizontal="left"/>
    </xf>
    <xf numFmtId="0" fontId="34" fillId="2" borderId="13" xfId="6" applyFont="1" applyFill="1" applyBorder="1" applyAlignment="1">
      <alignment horizontal="right"/>
    </xf>
    <xf numFmtId="0" fontId="30" fillId="7" borderId="0" xfId="7" applyNumberFormat="1" applyFont="1" applyFill="1" applyBorder="1" applyAlignment="1"/>
    <xf numFmtId="0" fontId="36" fillId="7" borderId="0" xfId="7" applyNumberFormat="1" applyFont="1" applyFill="1" applyBorder="1" applyAlignment="1">
      <alignment horizontal="right"/>
    </xf>
    <xf numFmtId="0" fontId="36" fillId="8" borderId="0" xfId="7" applyNumberFormat="1" applyFont="1" applyFill="1" applyBorder="1" applyAlignment="1">
      <alignment horizontal="right"/>
    </xf>
    <xf numFmtId="0" fontId="37" fillId="7" borderId="0" xfId="7" applyNumberFormat="1" applyFont="1" applyFill="1" applyBorder="1" applyAlignment="1"/>
    <xf numFmtId="172" fontId="37" fillId="7" borderId="0" xfId="7" applyNumberFormat="1" applyFont="1" applyFill="1" applyBorder="1" applyAlignment="1">
      <alignment horizontal="right"/>
    </xf>
    <xf numFmtId="172" fontId="37" fillId="8" borderId="0" xfId="7" applyNumberFormat="1" applyFont="1" applyFill="1" applyBorder="1" applyAlignment="1">
      <alignment horizontal="right"/>
    </xf>
    <xf numFmtId="172" fontId="37" fillId="2" borderId="0" xfId="7" applyNumberFormat="1" applyFont="1" applyFill="1" applyBorder="1" applyAlignment="1">
      <alignment horizontal="right"/>
    </xf>
    <xf numFmtId="0" fontId="30" fillId="9" borderId="18" xfId="8" applyNumberFormat="1" applyFont="1" applyBorder="1" applyAlignment="1"/>
    <xf numFmtId="172" fontId="30" fillId="10" borderId="19" xfId="8" applyNumberFormat="1" applyFont="1" applyFill="1" applyBorder="1" applyAlignment="1">
      <alignment horizontal="right"/>
    </xf>
    <xf numFmtId="0" fontId="30" fillId="9" borderId="20" xfId="8" applyNumberFormat="1" applyFont="1" applyBorder="1" applyAlignment="1"/>
    <xf numFmtId="172" fontId="30" fillId="9" borderId="21" xfId="8" applyNumberFormat="1" applyFont="1" applyBorder="1" applyAlignment="1">
      <alignment horizontal="right"/>
    </xf>
    <xf numFmtId="172" fontId="30" fillId="9" borderId="22" xfId="8" applyNumberFormat="1" applyFont="1" applyBorder="1" applyAlignment="1">
      <alignment horizontal="right"/>
    </xf>
    <xf numFmtId="0" fontId="30" fillId="11" borderId="0" xfId="9" applyNumberFormat="1" applyFont="1" applyBorder="1" applyAlignment="1"/>
    <xf numFmtId="172" fontId="30" fillId="11" borderId="19" xfId="9" applyNumberFormat="1" applyFont="1" applyBorder="1" applyAlignment="1">
      <alignment horizontal="right"/>
    </xf>
    <xf numFmtId="0" fontId="39" fillId="2" borderId="23" xfId="6" applyNumberFormat="1" applyFont="1" applyFill="1" applyBorder="1" applyAlignment="1">
      <alignment horizontal="left"/>
    </xf>
    <xf numFmtId="172" fontId="30" fillId="2" borderId="23" xfId="6" applyNumberFormat="1" applyFont="1" applyFill="1" applyBorder="1" applyAlignment="1">
      <alignment horizontal="right"/>
    </xf>
    <xf numFmtId="0" fontId="39" fillId="2" borderId="0" xfId="7" applyNumberFormat="1" applyFont="1" applyFill="1" applyBorder="1" applyAlignment="1"/>
    <xf numFmtId="172" fontId="24" fillId="2" borderId="0" xfId="7" applyNumberFormat="1" applyFont="1" applyFill="1" applyBorder="1" applyAlignment="1">
      <alignment horizontal="right"/>
    </xf>
    <xf numFmtId="0" fontId="24" fillId="7" borderId="0" xfId="7" applyNumberFormat="1" applyFont="1" applyFill="1" applyBorder="1" applyAlignment="1"/>
    <xf numFmtId="172" fontId="24" fillId="7" borderId="0" xfId="7" applyNumberFormat="1" applyFont="1" applyFill="1" applyBorder="1" applyAlignment="1">
      <alignment horizontal="right"/>
    </xf>
    <xf numFmtId="172" fontId="24" fillId="8" borderId="0" xfId="7" applyNumberFormat="1" applyFont="1" applyFill="1" applyBorder="1" applyAlignment="1">
      <alignment horizontal="right"/>
    </xf>
    <xf numFmtId="0" fontId="24" fillId="2" borderId="0" xfId="7" applyNumberFormat="1" applyFont="1" applyFill="1" applyBorder="1" applyAlignment="1"/>
    <xf numFmtId="172" fontId="39" fillId="2" borderId="0" xfId="7" applyNumberFormat="1" applyFont="1" applyFill="1" applyBorder="1" applyAlignment="1">
      <alignment horizontal="right"/>
    </xf>
    <xf numFmtId="172" fontId="39" fillId="6" borderId="0" xfId="7" applyNumberFormat="1" applyFont="1" applyFill="1" applyBorder="1" applyAlignment="1">
      <alignment horizontal="right"/>
    </xf>
    <xf numFmtId="0" fontId="39" fillId="9" borderId="0" xfId="8" applyNumberFormat="1" applyFont="1" applyBorder="1" applyAlignment="1"/>
    <xf numFmtId="172" fontId="39" fillId="10" borderId="0" xfId="8" applyNumberFormat="1" applyFont="1" applyFill="1" applyBorder="1" applyAlignment="1">
      <alignment horizontal="right"/>
    </xf>
    <xf numFmtId="0" fontId="39" fillId="2" borderId="0" xfId="8" applyNumberFormat="1" applyFont="1" applyFill="1" applyBorder="1" applyAlignment="1"/>
    <xf numFmtId="172" fontId="39" fillId="2" borderId="0" xfId="8" applyNumberFormat="1" applyFont="1" applyFill="1" applyBorder="1" applyAlignment="1">
      <alignment horizontal="right"/>
    </xf>
    <xf numFmtId="0" fontId="39" fillId="7" borderId="0" xfId="7" applyNumberFormat="1" applyFont="1" applyFill="1" applyBorder="1" applyAlignment="1"/>
    <xf numFmtId="0" fontId="39" fillId="9" borderId="20" xfId="8" applyNumberFormat="1" applyFont="1" applyBorder="1" applyAlignment="1"/>
    <xf numFmtId="172" fontId="39" fillId="10" borderId="22" xfId="8" applyNumberFormat="1" applyFont="1" applyFill="1" applyBorder="1" applyAlignment="1">
      <alignment horizontal="right"/>
    </xf>
    <xf numFmtId="0" fontId="39" fillId="9" borderId="25" xfId="8" applyNumberFormat="1" applyFont="1" applyBorder="1" applyAlignment="1"/>
    <xf numFmtId="172" fontId="39" fillId="9" borderId="26" xfId="8" applyNumberFormat="1" applyFont="1" applyBorder="1" applyAlignment="1">
      <alignment horizontal="right"/>
    </xf>
    <xf numFmtId="0" fontId="40" fillId="11" borderId="18" xfId="9" applyNumberFormat="1" applyFont="1" applyBorder="1" applyAlignment="1"/>
    <xf numFmtId="172" fontId="40" fillId="11" borderId="24" xfId="9" applyNumberFormat="1" applyFont="1" applyBorder="1" applyAlignment="1">
      <alignment horizontal="right"/>
    </xf>
    <xf numFmtId="0" fontId="41" fillId="0" borderId="0" xfId="0" applyFont="1" applyAlignment="1">
      <alignment vertical="top"/>
    </xf>
    <xf numFmtId="0" fontId="42" fillId="0" borderId="0" xfId="0" applyFont="1"/>
    <xf numFmtId="0" fontId="42" fillId="0" borderId="0" xfId="0" applyFont="1" applyAlignment="1"/>
    <xf numFmtId="0" fontId="0" fillId="0" borderId="0" xfId="0" applyAlignment="1">
      <alignment wrapText="1"/>
    </xf>
    <xf numFmtId="0" fontId="43" fillId="0" borderId="0" xfId="10" applyNumberFormat="1" applyFont="1" applyAlignment="1"/>
    <xf numFmtId="0" fontId="8" fillId="0" borderId="0" xfId="0" applyFont="1"/>
    <xf numFmtId="0" fontId="8" fillId="0" borderId="0" xfId="0" applyFont="1" applyFill="1"/>
    <xf numFmtId="49" fontId="30" fillId="2" borderId="0" xfId="5" applyFont="1" applyFill="1" applyBorder="1" applyAlignment="1">
      <alignment horizontal="center" vertical="center"/>
    </xf>
    <xf numFmtId="49" fontId="31" fillId="2" borderId="0" xfId="5" applyFont="1" applyFill="1" applyBorder="1" applyAlignment="1">
      <alignment horizontal="center" vertical="center"/>
    </xf>
    <xf numFmtId="0" fontId="30" fillId="2" borderId="0" xfId="5" applyNumberFormat="1" applyFont="1" applyFill="1" applyBorder="1" applyAlignment="1">
      <alignment horizontal="center" vertical="center"/>
    </xf>
    <xf numFmtId="0" fontId="30" fillId="6" borderId="0" xfId="5" applyNumberFormat="1" applyFont="1" applyFill="1" applyBorder="1" applyAlignment="1">
      <alignment horizontal="center" vertical="center"/>
    </xf>
    <xf numFmtId="0" fontId="24" fillId="2" borderId="0" xfId="6" applyNumberFormat="1" applyFont="1" applyFill="1" applyBorder="1" applyAlignment="1"/>
    <xf numFmtId="172" fontId="24" fillId="2" borderId="0" xfId="6" applyNumberFormat="1" applyFont="1" applyFill="1" applyBorder="1" applyAlignment="1">
      <alignment horizontal="right"/>
    </xf>
    <xf numFmtId="172" fontId="24" fillId="6" borderId="0" xfId="6" applyNumberFormat="1" applyFont="1" applyFill="1" applyBorder="1" applyAlignment="1">
      <alignment horizontal="right"/>
    </xf>
    <xf numFmtId="0" fontId="24" fillId="2" borderId="13" xfId="7" applyNumberFormat="1" applyFont="1" applyFill="1" applyBorder="1" applyAlignment="1"/>
    <xf numFmtId="172" fontId="24" fillId="2" borderId="13" xfId="7" applyNumberFormat="1" applyFont="1" applyFill="1" applyBorder="1" applyAlignment="1">
      <alignment horizontal="right"/>
    </xf>
    <xf numFmtId="172" fontId="24" fillId="6" borderId="13" xfId="7" applyNumberFormat="1" applyFont="1" applyFill="1" applyBorder="1" applyAlignment="1">
      <alignment horizontal="right"/>
    </xf>
    <xf numFmtId="0" fontId="39" fillId="5" borderId="13" xfId="7" applyNumberFormat="1" applyFont="1" applyFill="1" applyBorder="1" applyAlignment="1"/>
    <xf numFmtId="172" fontId="39" fillId="5" borderId="13" xfId="7" applyNumberFormat="1" applyFont="1" applyFill="1" applyBorder="1" applyAlignment="1">
      <alignment horizontal="right"/>
    </xf>
    <xf numFmtId="172" fontId="24" fillId="6" borderId="0" xfId="7" applyNumberFormat="1" applyFont="1" applyFill="1" applyBorder="1" applyAlignment="1">
      <alignment horizontal="right"/>
    </xf>
    <xf numFmtId="0" fontId="39" fillId="5" borderId="14" xfId="6" applyNumberFormat="1" applyFont="1" applyFill="1" applyBorder="1" applyAlignment="1"/>
    <xf numFmtId="172" fontId="39" fillId="5" borderId="14" xfId="6" applyNumberFormat="1" applyFont="1" applyFill="1" applyBorder="1" applyAlignment="1">
      <alignment horizontal="right"/>
    </xf>
    <xf numFmtId="0" fontId="44" fillId="2" borderId="0" xfId="6" applyNumberFormat="1" applyFont="1" applyFill="1" applyBorder="1" applyAlignment="1"/>
    <xf numFmtId="172" fontId="44" fillId="2" borderId="0" xfId="6" applyNumberFormat="1" applyFont="1" applyFill="1" applyBorder="1" applyAlignment="1">
      <alignment horizontal="right"/>
    </xf>
    <xf numFmtId="172" fontId="44" fillId="2" borderId="27" xfId="6" applyNumberFormat="1" applyFont="1" applyFill="1" applyBorder="1" applyAlignment="1">
      <alignment horizontal="right"/>
    </xf>
    <xf numFmtId="0" fontId="45" fillId="0" borderId="0" xfId="7" applyNumberFormat="1" applyFont="1" applyFill="1" applyBorder="1" applyAlignment="1"/>
    <xf numFmtId="172" fontId="45" fillId="0" borderId="0" xfId="7" applyNumberFormat="1" applyFont="1" applyFill="1" applyBorder="1" applyAlignment="1">
      <alignment horizontal="right"/>
    </xf>
    <xf numFmtId="0" fontId="45" fillId="0" borderId="13" xfId="7" applyNumberFormat="1" applyFont="1" applyFill="1" applyBorder="1" applyAlignment="1"/>
    <xf numFmtId="172" fontId="45" fillId="0" borderId="13" xfId="7" applyNumberFormat="1" applyFont="1" applyFill="1" applyBorder="1" applyAlignment="1">
      <alignment horizontal="right"/>
    </xf>
    <xf numFmtId="173" fontId="45" fillId="0" borderId="0" xfId="7" applyNumberFormat="1" applyFont="1" applyFill="1" applyBorder="1" applyAlignment="1">
      <alignment horizontal="right"/>
    </xf>
    <xf numFmtId="173" fontId="45" fillId="0" borderId="13" xfId="7" applyNumberFormat="1" applyFont="1" applyFill="1" applyBorder="1" applyAlignment="1">
      <alignment horizontal="right"/>
    </xf>
    <xf numFmtId="0" fontId="44" fillId="0" borderId="0" xfId="6" applyNumberFormat="1" applyFont="1" applyFill="1" applyBorder="1" applyAlignment="1"/>
    <xf numFmtId="172" fontId="44" fillId="0" borderId="0" xfId="6" applyNumberFormat="1" applyFont="1" applyFill="1" applyBorder="1" applyAlignment="1">
      <alignment horizontal="right"/>
    </xf>
    <xf numFmtId="173" fontId="44" fillId="0" borderId="0" xfId="6" applyNumberFormat="1" applyFont="1" applyFill="1" applyBorder="1" applyAlignment="1">
      <alignment horizontal="right"/>
    </xf>
    <xf numFmtId="172" fontId="44" fillId="0" borderId="0" xfId="7" applyNumberFormat="1" applyFont="1" applyFill="1" applyBorder="1" applyAlignment="1">
      <alignment horizontal="right"/>
    </xf>
    <xf numFmtId="0" fontId="46" fillId="0" borderId="0" xfId="0" applyFont="1"/>
    <xf numFmtId="0" fontId="39" fillId="7" borderId="17" xfId="7" applyNumberFormat="1" applyFont="1" applyAlignment="1"/>
    <xf numFmtId="172" fontId="24" fillId="2" borderId="29" xfId="11" applyNumberFormat="1" applyFont="1" applyFill="1" applyBorder="1" applyAlignment="1">
      <alignment horizontal="right"/>
    </xf>
    <xf numFmtId="172" fontId="24" fillId="2" borderId="0" xfId="11" applyNumberFormat="1" applyFont="1" applyFill="1" applyBorder="1" applyAlignment="1">
      <alignment horizontal="right"/>
    </xf>
    <xf numFmtId="0" fontId="24" fillId="7" borderId="17" xfId="7" applyNumberFormat="1" applyFont="1" applyAlignment="1"/>
    <xf numFmtId="169" fontId="24" fillId="2" borderId="29" xfId="11" applyNumberFormat="1" applyFont="1" applyFill="1" applyBorder="1" applyAlignment="1">
      <alignment horizontal="right"/>
    </xf>
    <xf numFmtId="169" fontId="24" fillId="6" borderId="29" xfId="11" applyNumberFormat="1" applyFont="1" applyFill="1" applyBorder="1" applyAlignment="1">
      <alignment horizontal="right"/>
    </xf>
    <xf numFmtId="169" fontId="24" fillId="6" borderId="0" xfId="11" applyNumberFormat="1" applyFont="1" applyFill="1" applyBorder="1" applyAlignment="1">
      <alignment horizontal="right"/>
    </xf>
    <xf numFmtId="0" fontId="24" fillId="7" borderId="0" xfId="7" applyNumberFormat="1" applyFont="1" applyBorder="1" applyAlignment="1"/>
    <xf numFmtId="169" fontId="24" fillId="6" borderId="30" xfId="11" applyNumberFormat="1" applyFont="1" applyFill="1" applyBorder="1" applyAlignment="1">
      <alignment horizontal="right"/>
    </xf>
    <xf numFmtId="0" fontId="47" fillId="3" borderId="31" xfId="9" applyNumberFormat="1" applyFont="1" applyFill="1" applyBorder="1" applyAlignment="1"/>
    <xf numFmtId="169" fontId="47" fillId="3" borderId="32" xfId="9" applyNumberFormat="1" applyFont="1" applyFill="1" applyBorder="1" applyAlignment="1">
      <alignment horizontal="right"/>
    </xf>
    <xf numFmtId="169" fontId="24" fillId="2" borderId="0" xfId="11" applyNumberFormat="1" applyFont="1" applyFill="1" applyBorder="1" applyAlignment="1">
      <alignment horizontal="right"/>
    </xf>
    <xf numFmtId="0" fontId="39" fillId="9" borderId="14" xfId="8" applyNumberFormat="1" applyFont="1" applyBorder="1" applyAlignment="1"/>
    <xf numFmtId="169" fontId="39" fillId="9" borderId="33" xfId="8" applyNumberFormat="1" applyFont="1" applyBorder="1" applyAlignment="1">
      <alignment horizontal="right"/>
    </xf>
    <xf numFmtId="0" fontId="40" fillId="11" borderId="15" xfId="9" applyNumberFormat="1" applyFont="1" applyAlignment="1"/>
    <xf numFmtId="169" fontId="40" fillId="11" borderId="28" xfId="9" applyNumberFormat="1" applyFont="1" applyBorder="1" applyAlignment="1">
      <alignment horizontal="right"/>
    </xf>
    <xf numFmtId="0" fontId="24" fillId="7" borderId="17" xfId="7" quotePrefix="1" applyNumberFormat="1" applyFont="1" applyAlignment="1"/>
    <xf numFmtId="169" fontId="24" fillId="6" borderId="34" xfId="11" applyNumberFormat="1" applyFont="1" applyFill="1" applyBorder="1" applyAlignment="1">
      <alignment horizontal="right"/>
    </xf>
    <xf numFmtId="0" fontId="47" fillId="12" borderId="14" xfId="8" applyNumberFormat="1" applyFont="1" applyFill="1" applyBorder="1" applyAlignment="1"/>
    <xf numFmtId="169" fontId="47" fillId="12" borderId="33" xfId="8" applyNumberFormat="1" applyFont="1" applyFill="1" applyBorder="1" applyAlignment="1">
      <alignment horizontal="right"/>
    </xf>
    <xf numFmtId="0" fontId="48" fillId="13" borderId="14" xfId="8" applyNumberFormat="1" applyFont="1" applyFill="1" applyBorder="1" applyAlignment="1"/>
    <xf numFmtId="169" fontId="48" fillId="13" borderId="33" xfId="8" applyNumberFormat="1" applyFont="1" applyFill="1" applyBorder="1" applyAlignment="1">
      <alignment horizontal="right"/>
    </xf>
    <xf numFmtId="0" fontId="24" fillId="7" borderId="35" xfId="7" applyNumberFormat="1" applyFont="1" applyBorder="1" applyAlignment="1"/>
    <xf numFmtId="169" fontId="24" fillId="6" borderId="36" xfId="11" applyNumberFormat="1" applyFont="1" applyFill="1" applyBorder="1" applyAlignment="1">
      <alignment horizontal="right"/>
    </xf>
    <xf numFmtId="0" fontId="48" fillId="14" borderId="37" xfId="9" applyNumberFormat="1" applyFont="1" applyFill="1" applyBorder="1" applyAlignment="1"/>
    <xf numFmtId="169" fontId="48" fillId="14" borderId="38" xfId="9" applyNumberFormat="1" applyFont="1" applyFill="1" applyBorder="1" applyAlignment="1">
      <alignment horizontal="right"/>
    </xf>
    <xf numFmtId="49" fontId="49" fillId="0" borderId="15" xfId="5" applyFont="1" applyAlignment="1">
      <alignment horizontal="left" vertical="center"/>
    </xf>
    <xf numFmtId="0" fontId="50" fillId="0" borderId="15" xfId="5" applyNumberFormat="1" applyFont="1">
      <alignment horizontal="right" vertical="center"/>
    </xf>
  </cellXfs>
  <cellStyles count="12">
    <cellStyle name="1." xfId="10"/>
    <cellStyle name="Migliaia 29" xfId="3"/>
    <cellStyle name="Normale" xfId="0" builtinId="0"/>
    <cellStyle name="Normale_Foglio di lavoro in L: RELAZIONI PRESS RELEASE (Finsbury) draft new press release_Finsbury" xfId="4"/>
    <cellStyle name="Normale_schemi Legali 31 03 2010 OK" xfId="2"/>
    <cellStyle name="tableaux_1_corpo" xfId="5"/>
    <cellStyle name="Tableaux_2" xfId="7"/>
    <cellStyle name="Tableaux_2 (bold)" xfId="6"/>
    <cellStyle name="Tableaux_2 (fond)" xfId="11"/>
    <cellStyle name="Tableaux_3" xfId="8"/>
    <cellStyle name="Tableaux_4_corpo" xfId="9"/>
    <cellStyle name="Valuta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3"/>
  <sheetViews>
    <sheetView topLeftCell="C20" workbookViewId="0">
      <selection activeCell="C35" sqref="C35"/>
    </sheetView>
  </sheetViews>
  <sheetFormatPr defaultColWidth="11.6328125" defaultRowHeight="14.5"/>
  <cols>
    <col min="1" max="1" width="33.26953125" bestFit="1" customWidth="1"/>
    <col min="2" max="2" width="21.6328125" style="55" customWidth="1"/>
    <col min="3" max="3" width="21.6328125" style="56" customWidth="1"/>
    <col min="4" max="4" width="21.6328125" style="55" customWidth="1"/>
    <col min="5" max="5" width="4.1796875" customWidth="1"/>
    <col min="6" max="6" width="57.81640625" style="57" customWidth="1"/>
    <col min="7" max="7" width="21.81640625" style="57" hidden="1" customWidth="1"/>
    <col min="8" max="8" width="23.08984375" style="55" hidden="1" customWidth="1"/>
    <col min="9" max="9" width="21.6328125" style="55" customWidth="1"/>
    <col min="10" max="10" width="23.81640625" style="55" bestFit="1" customWidth="1"/>
  </cols>
  <sheetData>
    <row r="1" spans="1:11" s="6" customFormat="1" ht="20">
      <c r="A1" s="1" t="s">
        <v>0</v>
      </c>
      <c r="B1" s="1"/>
      <c r="C1" s="1"/>
      <c r="D1" s="1"/>
      <c r="E1" s="1"/>
      <c r="F1" s="1"/>
      <c r="G1" s="1"/>
      <c r="H1" s="1"/>
      <c r="I1" s="2"/>
      <c r="J1" s="3"/>
      <c r="K1" s="5"/>
    </row>
    <row r="2" spans="1:11" s="5" customFormat="1" ht="31" customHeight="1">
      <c r="A2" s="7" t="s">
        <v>0</v>
      </c>
      <c r="B2" s="8"/>
      <c r="C2" s="8"/>
      <c r="D2" s="8"/>
      <c r="E2" s="7"/>
      <c r="F2" s="7"/>
      <c r="G2" s="7"/>
      <c r="H2" s="7"/>
      <c r="I2" s="7"/>
      <c r="J2" s="7"/>
      <c r="K2" s="4"/>
    </row>
    <row r="3" spans="1:11" s="6" customFormat="1" ht="16" thickBot="1">
      <c r="A3" s="9"/>
      <c r="B3" s="10" t="s">
        <v>1</v>
      </c>
      <c r="C3" s="11" t="s">
        <v>2</v>
      </c>
      <c r="D3" s="10" t="s">
        <v>3</v>
      </c>
      <c r="E3" s="4"/>
      <c r="F3" s="9"/>
      <c r="G3" s="12" t="s">
        <v>4</v>
      </c>
      <c r="H3" s="10" t="s">
        <v>1</v>
      </c>
      <c r="I3" s="10" t="s">
        <v>2</v>
      </c>
      <c r="J3" s="10" t="s">
        <v>3</v>
      </c>
      <c r="K3" s="4"/>
    </row>
    <row r="4" spans="1:11" s="5" customFormat="1" ht="15.5">
      <c r="A4" s="13" t="s">
        <v>5</v>
      </c>
      <c r="B4" s="14"/>
      <c r="C4" s="14"/>
      <c r="D4" s="14"/>
      <c r="E4" s="4"/>
      <c r="F4" s="13" t="s">
        <v>6</v>
      </c>
      <c r="K4" s="4"/>
    </row>
    <row r="5" spans="1:11" s="5" customFormat="1" ht="15.5">
      <c r="A5" s="15" t="s">
        <v>7</v>
      </c>
      <c r="B5" s="16"/>
      <c r="C5" s="17"/>
      <c r="D5" s="17"/>
      <c r="E5" s="4"/>
      <c r="F5" s="18" t="s">
        <v>8</v>
      </c>
      <c r="G5" s="19"/>
      <c r="H5" s="17"/>
      <c r="I5" s="17"/>
      <c r="J5" s="17"/>
      <c r="K5" s="4"/>
    </row>
    <row r="6" spans="1:11" s="6" customFormat="1" ht="15.5">
      <c r="A6" s="21" t="s">
        <v>9</v>
      </c>
      <c r="B6" s="22">
        <v>5994</v>
      </c>
      <c r="C6" s="23">
        <v>9413</v>
      </c>
      <c r="D6" s="28">
        <v>8254</v>
      </c>
      <c r="E6" s="4"/>
      <c r="F6" s="20" t="s">
        <v>10</v>
      </c>
      <c r="G6" s="24">
        <v>2182</v>
      </c>
      <c r="H6" s="24">
        <v>2452</v>
      </c>
      <c r="I6" s="24">
        <v>2882</v>
      </c>
      <c r="J6" s="28">
        <v>2299</v>
      </c>
      <c r="K6" s="4"/>
    </row>
    <row r="7" spans="1:11" s="6" customFormat="1" ht="15.5">
      <c r="A7" s="21" t="s">
        <v>11</v>
      </c>
      <c r="B7" s="25">
        <v>6760</v>
      </c>
      <c r="C7" s="26">
        <v>5502</v>
      </c>
      <c r="D7" s="28">
        <v>6301</v>
      </c>
      <c r="E7" s="4"/>
      <c r="F7" s="20" t="s">
        <v>12</v>
      </c>
      <c r="G7" s="24">
        <v>3601</v>
      </c>
      <c r="H7" s="24">
        <v>3156</v>
      </c>
      <c r="I7" s="24">
        <v>1909</v>
      </c>
      <c r="J7" s="28">
        <v>1781</v>
      </c>
      <c r="K7" s="4"/>
    </row>
    <row r="8" spans="1:11" s="6" customFormat="1" ht="15.5">
      <c r="A8" s="27" t="s">
        <v>13</v>
      </c>
      <c r="B8" s="25">
        <v>384</v>
      </c>
      <c r="C8" s="26">
        <v>254</v>
      </c>
      <c r="D8" s="28">
        <v>4308</v>
      </c>
      <c r="E8" s="4"/>
      <c r="F8" s="20" t="s">
        <v>14</v>
      </c>
      <c r="G8" s="24">
        <v>0</v>
      </c>
      <c r="H8" s="24">
        <v>889</v>
      </c>
      <c r="I8" s="24">
        <v>849</v>
      </c>
      <c r="J8" s="28">
        <v>948</v>
      </c>
      <c r="K8" s="4"/>
    </row>
    <row r="9" spans="1:11" s="6" customFormat="1" ht="15.5">
      <c r="A9" s="27" t="s">
        <v>15</v>
      </c>
      <c r="B9" s="25">
        <v>12873</v>
      </c>
      <c r="C9" s="26">
        <v>10926</v>
      </c>
      <c r="D9" s="28">
        <v>18850</v>
      </c>
      <c r="E9" s="4"/>
      <c r="F9" s="20" t="s">
        <v>16</v>
      </c>
      <c r="G9" s="24">
        <v>16747</v>
      </c>
      <c r="H9" s="24">
        <v>15545</v>
      </c>
      <c r="I9" s="24">
        <v>12936</v>
      </c>
      <c r="J9" s="28">
        <v>21720</v>
      </c>
      <c r="K9" s="4"/>
    </row>
    <row r="10" spans="1:11" s="6" customFormat="1" ht="15.5">
      <c r="A10" s="27" t="s">
        <v>17</v>
      </c>
      <c r="B10" s="25">
        <v>4734</v>
      </c>
      <c r="C10" s="26">
        <v>3893</v>
      </c>
      <c r="D10" s="28">
        <v>6072</v>
      </c>
      <c r="E10" s="4"/>
      <c r="F10" s="20" t="s">
        <v>18</v>
      </c>
      <c r="G10" s="24">
        <v>440</v>
      </c>
      <c r="H10" s="24">
        <v>456</v>
      </c>
      <c r="I10" s="24">
        <v>243</v>
      </c>
      <c r="J10" s="28">
        <v>648</v>
      </c>
      <c r="K10" s="4"/>
    </row>
    <row r="11" spans="1:11" s="6" customFormat="1" ht="15.5">
      <c r="A11" s="27" t="s">
        <v>19</v>
      </c>
      <c r="B11" s="25">
        <v>192</v>
      </c>
      <c r="C11" s="26">
        <v>184</v>
      </c>
      <c r="D11" s="28">
        <v>195</v>
      </c>
      <c r="E11" s="4"/>
      <c r="F11" s="20" t="s">
        <v>20</v>
      </c>
      <c r="G11" s="24">
        <v>5412</v>
      </c>
      <c r="H11" s="24">
        <v>7146</v>
      </c>
      <c r="I11" s="24">
        <v>4872</v>
      </c>
      <c r="J11" s="28">
        <v>15756</v>
      </c>
      <c r="K11" s="4"/>
    </row>
    <row r="12" spans="1:11" s="6" customFormat="1" ht="15.5">
      <c r="A12" s="27" t="s">
        <v>21</v>
      </c>
      <c r="B12" s="25">
        <v>3972</v>
      </c>
      <c r="C12" s="26">
        <v>2686</v>
      </c>
      <c r="D12" s="28">
        <v>13634</v>
      </c>
      <c r="E12" s="4"/>
      <c r="F12" s="29"/>
      <c r="G12" s="30">
        <f>SUM(G6:G11)</f>
        <v>28382</v>
      </c>
      <c r="H12" s="30">
        <f>SUM(H6:H11)</f>
        <v>29644</v>
      </c>
      <c r="I12" s="30">
        <f t="shared" ref="I12" si="0">SUM(I6:I11)</f>
        <v>23691</v>
      </c>
      <c r="J12" s="31">
        <f>SUM(J6:J11)</f>
        <v>43152</v>
      </c>
      <c r="K12" s="4"/>
    </row>
    <row r="13" spans="1:11" s="6" customFormat="1" ht="15.5">
      <c r="A13" s="32"/>
      <c r="B13" s="33">
        <f>SUM(B6:B12)</f>
        <v>34909</v>
      </c>
      <c r="C13" s="34">
        <f>SUM(C6:C12)</f>
        <v>32858</v>
      </c>
      <c r="D13" s="31">
        <f>SUM(D6:D12)</f>
        <v>57614</v>
      </c>
      <c r="E13" s="4"/>
      <c r="F13" s="35"/>
      <c r="G13" s="36"/>
      <c r="H13" s="36"/>
      <c r="I13" s="36"/>
      <c r="J13" s="28"/>
      <c r="K13" s="4"/>
    </row>
    <row r="14" spans="1:11" s="6" customFormat="1" ht="15.5">
      <c r="A14" s="37"/>
      <c r="B14" s="38"/>
      <c r="C14" s="39">
        <f>C6+C7+C8+C9+C11</f>
        <v>26279</v>
      </c>
      <c r="D14" s="39">
        <f>D6+D7+D8+D9+D11</f>
        <v>37908</v>
      </c>
      <c r="E14" s="4"/>
      <c r="F14" s="18" t="s">
        <v>22</v>
      </c>
      <c r="G14" s="24"/>
      <c r="H14" s="24"/>
      <c r="I14" s="24"/>
      <c r="J14" s="28"/>
      <c r="K14" s="4"/>
    </row>
    <row r="15" spans="1:11" s="6" customFormat="1" ht="15.5">
      <c r="A15" s="15" t="s">
        <v>23</v>
      </c>
      <c r="B15" s="25"/>
      <c r="C15" s="24"/>
      <c r="D15" s="28"/>
      <c r="E15" s="4"/>
      <c r="F15" s="20" t="s">
        <v>24</v>
      </c>
      <c r="G15" s="24">
        <v>20082</v>
      </c>
      <c r="H15" s="24">
        <v>18910</v>
      </c>
      <c r="I15" s="24">
        <v>21895</v>
      </c>
      <c r="J15" s="28">
        <v>23714</v>
      </c>
      <c r="K15" s="4"/>
    </row>
    <row r="16" spans="1:11" s="6" customFormat="1" ht="15.5">
      <c r="A16" s="27" t="s">
        <v>25</v>
      </c>
      <c r="B16" s="25">
        <v>62192</v>
      </c>
      <c r="C16" s="26">
        <v>53943</v>
      </c>
      <c r="D16" s="28">
        <v>56299</v>
      </c>
      <c r="E16" s="4"/>
      <c r="F16" s="20" t="s">
        <v>26</v>
      </c>
      <c r="G16" s="24">
        <v>0</v>
      </c>
      <c r="H16" s="24">
        <v>4759</v>
      </c>
      <c r="I16" s="24">
        <v>4169</v>
      </c>
      <c r="J16" s="28">
        <v>4389</v>
      </c>
      <c r="K16" s="4"/>
    </row>
    <row r="17" spans="1:11" s="6" customFormat="1" ht="15.5">
      <c r="A17" s="40" t="s">
        <v>27</v>
      </c>
      <c r="B17" s="25">
        <v>5349</v>
      </c>
      <c r="C17" s="26">
        <v>4643</v>
      </c>
      <c r="D17" s="28">
        <v>4821</v>
      </c>
      <c r="E17" s="4"/>
      <c r="F17" s="20" t="s">
        <v>28</v>
      </c>
      <c r="G17" s="24">
        <v>11626</v>
      </c>
      <c r="H17" s="24">
        <v>14106</v>
      </c>
      <c r="I17" s="24">
        <v>13438</v>
      </c>
      <c r="J17" s="28">
        <v>13593</v>
      </c>
      <c r="K17" s="4"/>
    </row>
    <row r="18" spans="1:11" s="6" customFormat="1" ht="15.5">
      <c r="A18" s="27" t="s">
        <v>29</v>
      </c>
      <c r="B18" s="25">
        <v>3059</v>
      </c>
      <c r="C18" s="26">
        <v>2936</v>
      </c>
      <c r="D18" s="28">
        <v>4799</v>
      </c>
      <c r="E18" s="4"/>
      <c r="F18" s="20" t="s">
        <v>30</v>
      </c>
      <c r="G18" s="24">
        <v>1117</v>
      </c>
      <c r="H18" s="24">
        <v>1136</v>
      </c>
      <c r="I18" s="24">
        <v>1201</v>
      </c>
      <c r="J18" s="28">
        <v>819</v>
      </c>
      <c r="K18" s="4"/>
    </row>
    <row r="19" spans="1:11" s="6" customFormat="1" ht="15.5">
      <c r="A19" s="27" t="s">
        <v>31</v>
      </c>
      <c r="B19" s="25">
        <v>1371</v>
      </c>
      <c r="C19" s="26">
        <v>995</v>
      </c>
      <c r="D19" s="28">
        <v>1053</v>
      </c>
      <c r="E19" s="4"/>
      <c r="F19" s="20" t="s">
        <v>32</v>
      </c>
      <c r="G19" s="24">
        <v>4272</v>
      </c>
      <c r="H19" s="24">
        <v>4920</v>
      </c>
      <c r="I19" s="24">
        <v>5524</v>
      </c>
      <c r="J19" s="28">
        <v>4835</v>
      </c>
      <c r="K19" s="4"/>
    </row>
    <row r="20" spans="1:11" s="6" customFormat="1" ht="15.5">
      <c r="A20" s="27" t="s">
        <v>33</v>
      </c>
      <c r="B20" s="25">
        <v>9035</v>
      </c>
      <c r="C20" s="26">
        <v>6749</v>
      </c>
      <c r="D20" s="28">
        <v>5887</v>
      </c>
      <c r="E20" s="4"/>
      <c r="F20" s="20" t="s">
        <v>34</v>
      </c>
      <c r="G20" s="24">
        <v>287</v>
      </c>
      <c r="H20" s="24">
        <v>454</v>
      </c>
      <c r="I20" s="24">
        <v>360</v>
      </c>
      <c r="J20" s="28">
        <v>374</v>
      </c>
      <c r="K20" s="4"/>
    </row>
    <row r="21" spans="1:11" s="6" customFormat="1" ht="15.5">
      <c r="A21" s="27" t="s">
        <v>35</v>
      </c>
      <c r="B21" s="41">
        <v>929</v>
      </c>
      <c r="C21" s="26">
        <v>957</v>
      </c>
      <c r="D21" s="28">
        <v>1294</v>
      </c>
      <c r="E21" s="4"/>
      <c r="F21" s="20" t="s">
        <v>36</v>
      </c>
      <c r="G21" s="24">
        <v>1475</v>
      </c>
      <c r="H21" s="24">
        <v>1611</v>
      </c>
      <c r="I21" s="24">
        <v>1877</v>
      </c>
      <c r="J21" s="28">
        <v>2246</v>
      </c>
      <c r="K21" s="4"/>
    </row>
    <row r="22" spans="1:11" s="6" customFormat="1" ht="15.5">
      <c r="A22" s="27" t="s">
        <v>37</v>
      </c>
      <c r="B22" s="25">
        <v>1174</v>
      </c>
      <c r="C22" s="26">
        <v>1008</v>
      </c>
      <c r="D22" s="28">
        <v>1885</v>
      </c>
      <c r="E22" s="4"/>
      <c r="F22" s="29"/>
      <c r="G22" s="30">
        <f>SUM(G15:G21)</f>
        <v>38859</v>
      </c>
      <c r="H22" s="30">
        <f>SUM(H15:H21)</f>
        <v>45896</v>
      </c>
      <c r="I22" s="30">
        <f>SUM(I15:I21)</f>
        <v>48464</v>
      </c>
      <c r="J22" s="31">
        <f>SUM(J15:J21)</f>
        <v>49970</v>
      </c>
      <c r="K22" s="4"/>
    </row>
    <row r="23" spans="1:11" s="6" customFormat="1" ht="1" customHeight="1">
      <c r="A23" s="27" t="s">
        <v>38</v>
      </c>
      <c r="B23" s="25">
        <v>4360</v>
      </c>
      <c r="C23" s="26">
        <v>4109</v>
      </c>
      <c r="D23" s="28">
        <v>2713</v>
      </c>
      <c r="E23" s="4"/>
      <c r="F23" s="35"/>
      <c r="G23" s="36"/>
      <c r="H23" s="36"/>
      <c r="I23" s="36"/>
      <c r="J23" s="28"/>
      <c r="K23" s="4"/>
    </row>
    <row r="24" spans="1:11" s="6" customFormat="1" ht="31">
      <c r="A24" s="21" t="s">
        <v>19</v>
      </c>
      <c r="B24" s="22">
        <v>173</v>
      </c>
      <c r="C24" s="23">
        <v>153</v>
      </c>
      <c r="D24" s="28">
        <v>108</v>
      </c>
      <c r="E24" s="4"/>
      <c r="F24" s="43" t="s">
        <v>39</v>
      </c>
      <c r="G24" s="24">
        <v>59</v>
      </c>
      <c r="H24" s="24">
        <v>0</v>
      </c>
      <c r="I24" s="24">
        <v>0</v>
      </c>
      <c r="J24" s="28">
        <v>124</v>
      </c>
      <c r="K24" s="4"/>
    </row>
    <row r="25" spans="1:11" s="6" customFormat="1" ht="16" thickBot="1">
      <c r="A25" s="27" t="s">
        <v>40</v>
      </c>
      <c r="B25" s="25">
        <v>871</v>
      </c>
      <c r="C25" s="26">
        <v>1253</v>
      </c>
      <c r="D25" s="28">
        <v>1029</v>
      </c>
      <c r="E25" s="4"/>
      <c r="F25" s="44" t="s">
        <v>41</v>
      </c>
      <c r="G25" s="45">
        <f>G12+G22+G24</f>
        <v>67300</v>
      </c>
      <c r="H25" s="45">
        <f>H12+H22+H24</f>
        <v>75540</v>
      </c>
      <c r="I25" s="45">
        <f>I12+I22+I24</f>
        <v>72155</v>
      </c>
      <c r="J25" s="46">
        <f>J24+J22+J12</f>
        <v>93246</v>
      </c>
      <c r="K25" s="4"/>
    </row>
    <row r="26" spans="1:11" s="6" customFormat="1" ht="15.5">
      <c r="A26" s="32"/>
      <c r="B26" s="33">
        <f>SUM(B16:B25)</f>
        <v>88513</v>
      </c>
      <c r="C26" s="34">
        <f t="shared" ref="C26:D26" si="1">SUM(C16:C25)</f>
        <v>76746</v>
      </c>
      <c r="D26" s="31">
        <f t="shared" si="1"/>
        <v>79888</v>
      </c>
      <c r="E26" s="4"/>
      <c r="F26" s="47"/>
      <c r="G26" s="36"/>
      <c r="H26" s="36"/>
      <c r="I26" s="36"/>
      <c r="J26" s="42"/>
      <c r="K26" s="4"/>
    </row>
    <row r="27" spans="1:11" s="6" customFormat="1" ht="15.5">
      <c r="A27" s="48"/>
      <c r="B27" s="49"/>
      <c r="C27" s="50"/>
      <c r="D27" s="42"/>
      <c r="E27" s="4"/>
      <c r="F27" s="13" t="s">
        <v>42</v>
      </c>
      <c r="G27" s="36"/>
      <c r="H27" s="36"/>
      <c r="I27" s="36"/>
      <c r="J27" s="42"/>
      <c r="K27" s="4"/>
    </row>
    <row r="28" spans="1:11" s="6" customFormat="1" ht="15.5">
      <c r="A28" s="27" t="s">
        <v>43</v>
      </c>
      <c r="B28" s="25">
        <v>18</v>
      </c>
      <c r="C28" s="26">
        <v>44</v>
      </c>
      <c r="D28" s="28">
        <v>263</v>
      </c>
      <c r="E28" s="4"/>
      <c r="F28" s="20" t="s">
        <v>44</v>
      </c>
      <c r="G28" s="24">
        <v>57</v>
      </c>
      <c r="H28" s="24">
        <v>61</v>
      </c>
      <c r="I28" s="24">
        <v>78</v>
      </c>
      <c r="J28" s="28">
        <v>82</v>
      </c>
      <c r="K28" s="4"/>
    </row>
    <row r="29" spans="1:11" s="6" customFormat="1" ht="15.5">
      <c r="A29" s="15" t="s">
        <v>45</v>
      </c>
      <c r="B29" s="33">
        <f>B13+B26+B28</f>
        <v>123440</v>
      </c>
      <c r="C29" s="34">
        <f>C13+C26+C28</f>
        <v>109648</v>
      </c>
      <c r="D29" s="31">
        <f>D28+D26+D13</f>
        <v>137765</v>
      </c>
      <c r="E29" s="4"/>
      <c r="F29" s="18" t="s">
        <v>46</v>
      </c>
      <c r="G29" s="24"/>
      <c r="H29" s="24"/>
      <c r="I29" s="24"/>
      <c r="J29" s="28"/>
      <c r="K29" s="4"/>
    </row>
    <row r="30" spans="1:11" s="6" customFormat="1" ht="15.5">
      <c r="B30" s="51"/>
      <c r="C30" s="52"/>
      <c r="D30" s="51"/>
      <c r="E30" s="4"/>
      <c r="F30" s="20" t="s">
        <v>47</v>
      </c>
      <c r="G30" s="24">
        <v>4005</v>
      </c>
      <c r="H30" s="24">
        <v>4005</v>
      </c>
      <c r="I30" s="24">
        <v>4005</v>
      </c>
      <c r="J30" s="28">
        <v>4005</v>
      </c>
      <c r="K30" s="4"/>
    </row>
    <row r="31" spans="1:11" s="6" customFormat="1" ht="15.5">
      <c r="B31" s="51"/>
      <c r="C31" s="52"/>
      <c r="D31" s="51"/>
      <c r="E31" s="4"/>
      <c r="F31" s="20" t="s">
        <v>48</v>
      </c>
      <c r="G31" s="24">
        <v>36702</v>
      </c>
      <c r="H31" s="24">
        <v>37436</v>
      </c>
      <c r="I31" s="24">
        <v>34043</v>
      </c>
      <c r="J31" s="28">
        <v>22750</v>
      </c>
      <c r="K31" s="4"/>
    </row>
    <row r="32" spans="1:11" s="6" customFormat="1" ht="15.5">
      <c r="B32" s="51"/>
      <c r="C32" s="52"/>
      <c r="D32" s="51"/>
      <c r="E32" s="4"/>
      <c r="F32" s="20" t="s">
        <v>49</v>
      </c>
      <c r="G32" s="24">
        <v>6605</v>
      </c>
      <c r="H32" s="24">
        <v>7209</v>
      </c>
      <c r="I32" s="24">
        <v>3895</v>
      </c>
      <c r="J32" s="28">
        <v>6530</v>
      </c>
      <c r="K32" s="4"/>
    </row>
    <row r="33" spans="2:11" s="6" customFormat="1" ht="15.5">
      <c r="B33" s="51"/>
      <c r="C33" s="52"/>
      <c r="D33" s="51"/>
      <c r="E33" s="4"/>
      <c r="F33" s="20" t="s">
        <v>50</v>
      </c>
      <c r="G33" s="24">
        <v>1672</v>
      </c>
      <c r="H33" s="24">
        <v>1564</v>
      </c>
      <c r="I33" s="24">
        <v>4688</v>
      </c>
      <c r="J33" s="28">
        <v>6289</v>
      </c>
      <c r="K33" s="4"/>
    </row>
    <row r="34" spans="2:11" s="6" customFormat="1" ht="15.5">
      <c r="B34" s="51"/>
      <c r="C34" s="52"/>
      <c r="D34" s="51"/>
      <c r="E34" s="4"/>
      <c r="F34" s="20" t="s">
        <v>51</v>
      </c>
      <c r="G34" s="24">
        <v>-581</v>
      </c>
      <c r="H34" s="24">
        <v>-981</v>
      </c>
      <c r="I34" s="24">
        <v>-581</v>
      </c>
      <c r="J34" s="28">
        <v>-958</v>
      </c>
      <c r="K34" s="4"/>
    </row>
    <row r="35" spans="2:11" s="6" customFormat="1" ht="15.5">
      <c r="B35" s="51"/>
      <c r="C35" s="52"/>
      <c r="D35" s="51"/>
      <c r="E35" s="4"/>
      <c r="F35" s="20" t="s">
        <v>52</v>
      </c>
      <c r="G35" s="24">
        <v>-1513</v>
      </c>
      <c r="H35" s="24">
        <v>-1542</v>
      </c>
      <c r="I35" s="24">
        <v>0</v>
      </c>
      <c r="J35" s="28">
        <v>0</v>
      </c>
      <c r="K35" s="4"/>
    </row>
    <row r="36" spans="2:11" s="6" customFormat="1" ht="15.5">
      <c r="B36" s="51"/>
      <c r="C36" s="52"/>
      <c r="D36" s="51"/>
      <c r="E36" s="4"/>
      <c r="F36" s="20" t="s">
        <v>53</v>
      </c>
      <c r="G36" s="24">
        <v>4126</v>
      </c>
      <c r="H36" s="24">
        <v>148</v>
      </c>
      <c r="I36" s="24">
        <v>-8635</v>
      </c>
      <c r="J36" s="28">
        <v>5821</v>
      </c>
      <c r="K36" s="4"/>
    </row>
    <row r="37" spans="2:11" s="6" customFormat="1" ht="15.5">
      <c r="B37" s="51"/>
      <c r="C37" s="52"/>
      <c r="D37" s="51"/>
      <c r="E37" s="4"/>
      <c r="F37" s="20" t="s">
        <v>54</v>
      </c>
      <c r="G37" s="30">
        <f>SUM(G30:G36)</f>
        <v>51016</v>
      </c>
      <c r="H37" s="30">
        <f>SUM(H30:H36)</f>
        <v>47839</v>
      </c>
      <c r="I37" s="30">
        <f>SUM(I30:I36)</f>
        <v>37415</v>
      </c>
      <c r="J37" s="31">
        <f>SUM(J30:J36)</f>
        <v>44437</v>
      </c>
      <c r="K37" s="4"/>
    </row>
    <row r="38" spans="2:11" s="6" customFormat="1" ht="16" thickBot="1">
      <c r="B38" s="51"/>
      <c r="C38" s="52"/>
      <c r="D38" s="51"/>
      <c r="E38" s="4"/>
      <c r="F38" s="44" t="s">
        <v>55</v>
      </c>
      <c r="G38" s="45">
        <f>G37+G28</f>
        <v>51073</v>
      </c>
      <c r="H38" s="45">
        <f>H37+H28</f>
        <v>47900</v>
      </c>
      <c r="I38" s="45">
        <f>I37+I28</f>
        <v>37493</v>
      </c>
      <c r="J38" s="31">
        <f>J37+J28</f>
        <v>44519</v>
      </c>
      <c r="K38" s="4"/>
    </row>
    <row r="39" spans="2:11" s="6" customFormat="1" ht="16" thickBot="1">
      <c r="B39" s="51"/>
      <c r="C39" s="52"/>
      <c r="D39" s="51"/>
      <c r="E39" s="4"/>
      <c r="F39" s="44" t="s">
        <v>56</v>
      </c>
      <c r="G39" s="45">
        <f>G38+G25</f>
        <v>118373</v>
      </c>
      <c r="H39" s="45">
        <f>H38+H25</f>
        <v>123440</v>
      </c>
      <c r="I39" s="45">
        <f>I38+I25</f>
        <v>109648</v>
      </c>
      <c r="J39" s="46">
        <f>J38+J25</f>
        <v>137765</v>
      </c>
      <c r="K39" s="4"/>
    </row>
    <row r="40" spans="2:11" s="6" customFormat="1" ht="15.5">
      <c r="B40" s="51"/>
      <c r="C40" s="52"/>
      <c r="D40" s="51"/>
      <c r="E40" s="4"/>
      <c r="F40" s="53"/>
      <c r="G40" s="53"/>
      <c r="H40" s="54"/>
      <c r="I40" s="54"/>
      <c r="J40" s="54"/>
      <c r="K40" s="4"/>
    </row>
    <row r="41" spans="2:11">
      <c r="E41" s="53"/>
      <c r="F41" s="53"/>
      <c r="G41" s="53"/>
      <c r="H41" s="54"/>
      <c r="I41" s="54"/>
      <c r="J41" s="54"/>
      <c r="K41" s="53"/>
    </row>
    <row r="42" spans="2:11">
      <c r="E42" s="53"/>
      <c r="H42" s="58"/>
      <c r="I42" s="58"/>
      <c r="J42" s="58"/>
      <c r="K42" s="53"/>
    </row>
    <row r="43" spans="2:11">
      <c r="E43" s="57"/>
      <c r="H43" s="58"/>
      <c r="I43" s="58"/>
      <c r="J43" s="58"/>
      <c r="K43" s="57"/>
    </row>
    <row r="44" spans="2:11">
      <c r="E44" s="57"/>
      <c r="K44" s="57"/>
    </row>
    <row r="46" spans="2:11">
      <c r="I46" s="55">
        <f>I9+I10+I11+I18+I17+I19+I20+I21</f>
        <v>40451</v>
      </c>
      <c r="J46" s="55">
        <f>J9+J10+J11+J18+J17+J19+J20+J21</f>
        <v>59991</v>
      </c>
    </row>
    <row r="48" spans="2:11">
      <c r="J48" s="55">
        <f>J39-J46</f>
        <v>77774</v>
      </c>
    </row>
    <row r="54" spans="8:8">
      <c r="H54"/>
    </row>
    <row r="55" spans="8:8">
      <c r="H55" s="59"/>
    </row>
    <row r="56" spans="8:8">
      <c r="H56" s="59"/>
    </row>
    <row r="57" spans="8:8">
      <c r="H57" s="59"/>
    </row>
    <row r="58" spans="8:8">
      <c r="H58" s="59"/>
    </row>
    <row r="59" spans="8:8">
      <c r="H59" s="59"/>
    </row>
    <row r="60" spans="8:8">
      <c r="H60" s="59"/>
    </row>
    <row r="61" spans="8:8">
      <c r="H61" s="59"/>
    </row>
    <row r="62" spans="8:8">
      <c r="H62" s="59"/>
    </row>
    <row r="63" spans="8:8">
      <c r="H63" s="59"/>
    </row>
    <row r="64" spans="8:8">
      <c r="H64" s="59"/>
    </row>
    <row r="65" spans="8:8">
      <c r="H65" s="59"/>
    </row>
    <row r="66" spans="8:8">
      <c r="H66" s="59"/>
    </row>
    <row r="67" spans="8:8">
      <c r="H67" s="59"/>
    </row>
    <row r="68" spans="8:8">
      <c r="H68" s="59"/>
    </row>
    <row r="69" spans="8:8">
      <c r="H69" s="60"/>
    </row>
    <row r="70" spans="8:8">
      <c r="H70" s="60"/>
    </row>
    <row r="71" spans="8:8">
      <c r="H71"/>
    </row>
    <row r="72" spans="8:8">
      <c r="H72" s="59"/>
    </row>
    <row r="73" spans="8:8">
      <c r="H73" s="59"/>
    </row>
    <row r="74" spans="8:8">
      <c r="H74" s="59"/>
    </row>
    <row r="75" spans="8:8">
      <c r="H75" s="59"/>
    </row>
    <row r="76" spans="8:8">
      <c r="H76" s="59"/>
    </row>
    <row r="77" spans="8:8">
      <c r="H77" s="59"/>
    </row>
    <row r="78" spans="8:8">
      <c r="H78" s="59"/>
    </row>
    <row r="79" spans="8:8">
      <c r="H79" s="59"/>
    </row>
    <row r="80" spans="8:8">
      <c r="H80" s="59"/>
    </row>
    <row r="81" spans="8:8">
      <c r="H81" s="59"/>
    </row>
    <row r="82" spans="8:8">
      <c r="H82" s="59"/>
    </row>
    <row r="83" spans="8:8">
      <c r="H83" s="59"/>
    </row>
    <row r="84" spans="8:8">
      <c r="H84" s="60"/>
    </row>
    <row r="85" spans="8:8">
      <c r="H85" s="60"/>
    </row>
    <row r="86" spans="8:8">
      <c r="H86" s="60"/>
    </row>
    <row r="87" spans="8:8">
      <c r="H87" s="60"/>
    </row>
    <row r="88" spans="8:8">
      <c r="H88" s="60"/>
    </row>
    <row r="89" spans="8:8">
      <c r="H89" s="60"/>
    </row>
    <row r="90" spans="8:8">
      <c r="H90" s="60"/>
    </row>
    <row r="91" spans="8:8">
      <c r="H91" s="60"/>
    </row>
    <row r="92" spans="8:8">
      <c r="H92" s="59"/>
    </row>
    <row r="93" spans="8:8">
      <c r="H93" s="59"/>
    </row>
    <row r="94" spans="8:8">
      <c r="H94" s="59"/>
    </row>
    <row r="95" spans="8:8">
      <c r="H95" s="59"/>
    </row>
    <row r="96" spans="8:8">
      <c r="H96" s="60"/>
    </row>
    <row r="97" spans="8:8">
      <c r="H97" s="60"/>
    </row>
    <row r="98" spans="8:8">
      <c r="H98" s="60"/>
    </row>
    <row r="99" spans="8:8">
      <c r="H99" s="60"/>
    </row>
    <row r="100" spans="8:8">
      <c r="H100" s="59"/>
    </row>
    <row r="101" spans="8:8">
      <c r="H101" s="59"/>
    </row>
    <row r="102" spans="8:8">
      <c r="H102" s="61"/>
    </row>
    <row r="103" spans="8:8">
      <c r="H103" s="61"/>
    </row>
    <row r="104" spans="8:8">
      <c r="H104" s="61"/>
    </row>
    <row r="105" spans="8:8">
      <c r="H105" s="61"/>
    </row>
    <row r="106" spans="8:8">
      <c r="H106" s="60"/>
    </row>
    <row r="107" spans="8:8">
      <c r="H107" s="60"/>
    </row>
    <row r="108" spans="8:8">
      <c r="H108" s="60"/>
    </row>
    <row r="109" spans="8:8">
      <c r="H109" s="60"/>
    </row>
    <row r="110" spans="8:8">
      <c r="H110" s="60"/>
    </row>
    <row r="111" spans="8:8">
      <c r="H111" s="60"/>
    </row>
    <row r="112" spans="8:8">
      <c r="H112" s="60"/>
    </row>
    <row r="113" spans="8:8">
      <c r="H113" s="60"/>
    </row>
  </sheetData>
  <mergeCells count="30">
    <mergeCell ref="H106:H107"/>
    <mergeCell ref="H108:H109"/>
    <mergeCell ref="H110:H111"/>
    <mergeCell ref="H112:H113"/>
    <mergeCell ref="H94:H95"/>
    <mergeCell ref="H96:H97"/>
    <mergeCell ref="H98:H99"/>
    <mergeCell ref="H100:H101"/>
    <mergeCell ref="H102:H103"/>
    <mergeCell ref="H104:H105"/>
    <mergeCell ref="H82:H83"/>
    <mergeCell ref="H84:H85"/>
    <mergeCell ref="H86:H87"/>
    <mergeCell ref="H88:H89"/>
    <mergeCell ref="H90:H91"/>
    <mergeCell ref="H92:H93"/>
    <mergeCell ref="H69:H70"/>
    <mergeCell ref="H72:H73"/>
    <mergeCell ref="H74:H75"/>
    <mergeCell ref="H76:H77"/>
    <mergeCell ref="H78:H79"/>
    <mergeCell ref="H80:H81"/>
    <mergeCell ref="H57:H58"/>
    <mergeCell ref="H59:H60"/>
    <mergeCell ref="H61:H62"/>
    <mergeCell ref="H63:H64"/>
    <mergeCell ref="H65:H66"/>
    <mergeCell ref="H67:H68"/>
    <mergeCell ref="A1:I1"/>
    <mergeCell ref="H55:H5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workbookViewId="0">
      <selection activeCell="F14" sqref="F14"/>
    </sheetView>
  </sheetViews>
  <sheetFormatPr defaultRowHeight="14.5"/>
  <cols>
    <col min="1" max="1" width="57.7265625" bestFit="1" customWidth="1"/>
    <col min="2" max="2" width="12.81640625" customWidth="1"/>
    <col min="3" max="3" width="13.1796875" customWidth="1"/>
  </cols>
  <sheetData>
    <row r="1" spans="1:3" ht="18.5">
      <c r="A1" s="62" t="s">
        <v>57</v>
      </c>
      <c r="B1" s="74">
        <v>2020</v>
      </c>
      <c r="C1" s="75">
        <v>2021</v>
      </c>
    </row>
    <row r="2" spans="1:3" ht="15.5">
      <c r="A2" s="63" t="s">
        <v>58</v>
      </c>
      <c r="B2" s="64">
        <f>SUM(B3:B4)</f>
        <v>44947</v>
      </c>
      <c r="C2" s="64">
        <f>SUM(C3:C4)</f>
        <v>77771</v>
      </c>
    </row>
    <row r="3" spans="1:3">
      <c r="A3" s="65" t="s">
        <v>59</v>
      </c>
      <c r="B3" s="66">
        <v>43987</v>
      </c>
      <c r="C3" s="66">
        <v>76575</v>
      </c>
    </row>
    <row r="4" spans="1:3">
      <c r="A4" s="65" t="s">
        <v>60</v>
      </c>
      <c r="B4" s="66">
        <v>960</v>
      </c>
      <c r="C4" s="66">
        <v>1196</v>
      </c>
    </row>
    <row r="5" spans="1:3">
      <c r="A5" s="67"/>
      <c r="B5" s="68"/>
      <c r="C5" s="68"/>
    </row>
    <row r="6" spans="1:3" ht="15.5">
      <c r="A6" s="63" t="s">
        <v>61</v>
      </c>
      <c r="B6" s="64">
        <f>B2+B7+B9+B10+B11+B12+B13+B8</f>
        <v>-3275</v>
      </c>
      <c r="C6" s="64">
        <f>C2+C7+C9+C10+C11+C12+C13+C8</f>
        <v>12341</v>
      </c>
    </row>
    <row r="7" spans="1:3">
      <c r="A7" s="65" t="s">
        <v>62</v>
      </c>
      <c r="B7" s="66">
        <v>-33551</v>
      </c>
      <c r="C7" s="66">
        <v>-55549</v>
      </c>
    </row>
    <row r="8" spans="1:3">
      <c r="A8" s="65" t="s">
        <v>63</v>
      </c>
      <c r="B8" s="66">
        <v>-226</v>
      </c>
      <c r="C8" s="66">
        <v>-279</v>
      </c>
    </row>
    <row r="9" spans="1:3">
      <c r="A9" s="65" t="s">
        <v>64</v>
      </c>
      <c r="B9" s="66">
        <v>-2863</v>
      </c>
      <c r="C9" s="66">
        <v>-2888</v>
      </c>
    </row>
    <row r="10" spans="1:3">
      <c r="A10" s="65" t="s">
        <v>65</v>
      </c>
      <c r="B10" s="66">
        <v>-766</v>
      </c>
      <c r="C10" s="66">
        <v>903</v>
      </c>
    </row>
    <row r="11" spans="1:3">
      <c r="A11" s="65" t="s">
        <v>66</v>
      </c>
      <c r="B11" s="66">
        <v>-7304</v>
      </c>
      <c r="C11" s="66">
        <v>-7063</v>
      </c>
    </row>
    <row r="12" spans="1:3" ht="28.5" customHeight="1">
      <c r="A12" s="69" t="s">
        <v>67</v>
      </c>
      <c r="B12" s="66">
        <v>-3183</v>
      </c>
      <c r="C12" s="66">
        <v>-167</v>
      </c>
    </row>
    <row r="13" spans="1:3" ht="15.5">
      <c r="A13" s="65" t="s">
        <v>68</v>
      </c>
      <c r="B13" s="70">
        <v>-329</v>
      </c>
      <c r="C13" s="70">
        <v>-387</v>
      </c>
    </row>
    <row r="14" spans="1:3">
      <c r="A14" s="67"/>
      <c r="B14" s="68"/>
      <c r="C14" s="68"/>
    </row>
    <row r="15" spans="1:3" ht="15.5">
      <c r="A15" s="63" t="s">
        <v>69</v>
      </c>
      <c r="B15" s="64">
        <f>B16+B17+B18+B19</f>
        <v>-1045</v>
      </c>
      <c r="C15" s="64">
        <f>C16+C17+C18+C19</f>
        <v>-788</v>
      </c>
    </row>
    <row r="16" spans="1:3">
      <c r="A16" s="65" t="s">
        <v>70</v>
      </c>
      <c r="B16" s="66">
        <v>3531</v>
      </c>
      <c r="C16" s="66">
        <v>3723</v>
      </c>
    </row>
    <row r="17" spans="1:3">
      <c r="A17" s="65" t="s">
        <v>71</v>
      </c>
      <c r="B17" s="66">
        <v>-4958</v>
      </c>
      <c r="C17" s="66">
        <v>-4216</v>
      </c>
    </row>
    <row r="18" spans="1:3">
      <c r="A18" s="65" t="s">
        <v>72</v>
      </c>
      <c r="B18" s="66">
        <v>31</v>
      </c>
      <c r="C18" s="66">
        <v>11</v>
      </c>
    </row>
    <row r="19" spans="1:3">
      <c r="A19" s="65" t="s">
        <v>73</v>
      </c>
      <c r="B19" s="66">
        <v>351</v>
      </c>
      <c r="C19" s="66">
        <v>-306</v>
      </c>
    </row>
    <row r="20" spans="1:3">
      <c r="A20" s="63"/>
      <c r="B20" s="68"/>
      <c r="C20" s="68"/>
    </row>
    <row r="21" spans="1:3" ht="15.5">
      <c r="A21" s="63" t="s">
        <v>74</v>
      </c>
      <c r="B21" s="64">
        <f>B22+B23</f>
        <v>-1658</v>
      </c>
      <c r="C21" s="64">
        <f>C22+C23</f>
        <v>-868</v>
      </c>
    </row>
    <row r="22" spans="1:3" ht="15.5">
      <c r="A22" s="65" t="s">
        <v>75</v>
      </c>
      <c r="B22" s="71">
        <v>-1733</v>
      </c>
      <c r="C22" s="71">
        <v>-1091</v>
      </c>
    </row>
    <row r="23" spans="1:3" ht="15.5">
      <c r="A23" s="72" t="s">
        <v>76</v>
      </c>
      <c r="B23" s="71">
        <v>75</v>
      </c>
      <c r="C23" s="71">
        <v>223</v>
      </c>
    </row>
    <row r="24" spans="1:3">
      <c r="A24" s="67"/>
      <c r="B24" s="68"/>
      <c r="C24" s="68"/>
    </row>
    <row r="25" spans="1:3" ht="15.5">
      <c r="A25" s="63" t="s">
        <v>77</v>
      </c>
      <c r="B25" s="64">
        <f>B15+B21+B6</f>
        <v>-5978</v>
      </c>
      <c r="C25" s="64">
        <f>C15+C21+C6</f>
        <v>10685</v>
      </c>
    </row>
    <row r="26" spans="1:3">
      <c r="A26" s="57"/>
      <c r="B26" s="66"/>
      <c r="C26" s="66"/>
    </row>
    <row r="27" spans="1:3">
      <c r="A27" s="65" t="s">
        <v>78</v>
      </c>
      <c r="B27" s="73">
        <v>-2650</v>
      </c>
      <c r="C27" s="73">
        <v>-4845</v>
      </c>
    </row>
    <row r="28" spans="1:3">
      <c r="A28" s="67"/>
      <c r="B28" s="68"/>
      <c r="C28" s="68"/>
    </row>
    <row r="29" spans="1:3" ht="15.5">
      <c r="A29" s="63" t="s">
        <v>79</v>
      </c>
      <c r="B29" s="64">
        <f>B25+B27</f>
        <v>-8628</v>
      </c>
      <c r="C29" s="64">
        <f>C25+C27</f>
        <v>5840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88"/>
  <sheetViews>
    <sheetView workbookViewId="0">
      <selection activeCell="C36" sqref="C36"/>
    </sheetView>
  </sheetViews>
  <sheetFormatPr defaultRowHeight="14.5"/>
  <cols>
    <col min="1" max="1" width="85.81640625" bestFit="1" customWidth="1"/>
    <col min="2" max="2" width="9.26953125" bestFit="1" customWidth="1"/>
    <col min="3" max="3" width="23.6328125" customWidth="1"/>
  </cols>
  <sheetData>
    <row r="2" spans="1:3" ht="18">
      <c r="A2" s="109" t="s">
        <v>80</v>
      </c>
      <c r="B2" s="108">
        <v>2020</v>
      </c>
      <c r="C2" s="108">
        <v>2021</v>
      </c>
    </row>
    <row r="3" spans="1:3">
      <c r="A3" s="78" t="s">
        <v>81</v>
      </c>
      <c r="B3" s="79">
        <v>-8628</v>
      </c>
      <c r="C3" s="80">
        <v>5840</v>
      </c>
    </row>
    <row r="4" spans="1:3">
      <c r="A4" s="81" t="s">
        <v>82</v>
      </c>
      <c r="B4" s="79"/>
      <c r="C4" s="79"/>
    </row>
    <row r="5" spans="1:3">
      <c r="A5" s="78" t="s">
        <v>83</v>
      </c>
      <c r="B5" s="79">
        <v>7304</v>
      </c>
      <c r="C5" s="80">
        <v>7063</v>
      </c>
    </row>
    <row r="6" spans="1:3">
      <c r="A6" s="82" t="s">
        <v>84</v>
      </c>
      <c r="B6" s="79">
        <v>3183</v>
      </c>
      <c r="C6" s="80">
        <v>167</v>
      </c>
    </row>
    <row r="7" spans="1:3">
      <c r="A7" s="78" t="s">
        <v>68</v>
      </c>
      <c r="B7" s="79">
        <v>329</v>
      </c>
      <c r="C7" s="80">
        <v>387</v>
      </c>
    </row>
    <row r="8" spans="1:3">
      <c r="A8" s="78" t="s">
        <v>85</v>
      </c>
      <c r="B8" s="79">
        <v>1733</v>
      </c>
      <c r="C8" s="80">
        <v>1091</v>
      </c>
    </row>
    <row r="9" spans="1:3">
      <c r="A9" s="78" t="s">
        <v>86</v>
      </c>
      <c r="B9" s="79">
        <v>-9</v>
      </c>
      <c r="C9" s="80">
        <v>-102</v>
      </c>
    </row>
    <row r="10" spans="1:3">
      <c r="A10" s="78" t="s">
        <v>87</v>
      </c>
      <c r="B10" s="79">
        <v>-150</v>
      </c>
      <c r="C10" s="80">
        <v>-230</v>
      </c>
    </row>
    <row r="11" spans="1:3">
      <c r="A11" s="78" t="s">
        <v>88</v>
      </c>
      <c r="B11" s="79">
        <v>-126</v>
      </c>
      <c r="C11" s="80">
        <v>-75</v>
      </c>
    </row>
    <row r="12" spans="1:3">
      <c r="A12" s="78" t="s">
        <v>89</v>
      </c>
      <c r="B12" s="79">
        <v>877</v>
      </c>
      <c r="C12" s="80">
        <v>794</v>
      </c>
    </row>
    <row r="13" spans="1:3">
      <c r="A13" s="78" t="s">
        <v>78</v>
      </c>
      <c r="B13" s="79">
        <v>2650</v>
      </c>
      <c r="C13" s="80">
        <v>4845</v>
      </c>
    </row>
    <row r="14" spans="1:3">
      <c r="A14" s="78" t="s">
        <v>90</v>
      </c>
      <c r="B14" s="79">
        <v>92</v>
      </c>
      <c r="C14" s="80">
        <v>-194</v>
      </c>
    </row>
    <row r="15" spans="1:3">
      <c r="A15" s="78" t="s">
        <v>91</v>
      </c>
      <c r="B15" s="79">
        <f>SUM(B16:B20)</f>
        <v>-18</v>
      </c>
      <c r="C15" s="80">
        <v>-3146</v>
      </c>
    </row>
    <row r="16" spans="1:3">
      <c r="A16" s="83" t="s">
        <v>92</v>
      </c>
      <c r="B16" s="84">
        <v>1054</v>
      </c>
      <c r="C16" s="85"/>
    </row>
    <row r="17" spans="1:3">
      <c r="A17" s="83" t="s">
        <v>93</v>
      </c>
      <c r="B17" s="84">
        <v>1316</v>
      </c>
      <c r="C17" s="85"/>
    </row>
    <row r="18" spans="1:3">
      <c r="A18" s="83" t="s">
        <v>94</v>
      </c>
      <c r="B18" s="84">
        <v>-1614</v>
      </c>
      <c r="C18" s="85"/>
    </row>
    <row r="19" spans="1:3">
      <c r="A19" s="83" t="s">
        <v>95</v>
      </c>
      <c r="B19" s="84">
        <v>-1056</v>
      </c>
      <c r="C19" s="85"/>
    </row>
    <row r="20" spans="1:3">
      <c r="A20" s="83" t="s">
        <v>96</v>
      </c>
      <c r="B20" s="84">
        <v>282</v>
      </c>
      <c r="C20" s="85"/>
    </row>
    <row r="21" spans="1:3">
      <c r="A21" s="78" t="s">
        <v>97</v>
      </c>
      <c r="B21" s="79">
        <v>0</v>
      </c>
      <c r="C21" s="80">
        <v>54</v>
      </c>
    </row>
    <row r="22" spans="1:3">
      <c r="A22" s="78" t="s">
        <v>98</v>
      </c>
      <c r="B22" s="79">
        <v>509</v>
      </c>
      <c r="C22" s="80">
        <v>857</v>
      </c>
    </row>
    <row r="23" spans="1:3">
      <c r="A23" s="78" t="s">
        <v>99</v>
      </c>
      <c r="B23" s="79">
        <v>53</v>
      </c>
      <c r="C23" s="80">
        <v>28</v>
      </c>
    </row>
    <row r="24" spans="1:3">
      <c r="A24" s="78" t="s">
        <v>100</v>
      </c>
      <c r="B24" s="79">
        <v>-928</v>
      </c>
      <c r="C24" s="80">
        <v>-792</v>
      </c>
    </row>
    <row r="25" spans="1:3">
      <c r="A25" s="78" t="s">
        <v>101</v>
      </c>
      <c r="B25" s="79">
        <v>-2049</v>
      </c>
      <c r="C25" s="80">
        <v>-3726</v>
      </c>
    </row>
    <row r="26" spans="1:3">
      <c r="A26" s="86" t="s">
        <v>102</v>
      </c>
      <c r="B26" s="87">
        <f>SUM(B5:B15)+SUM(B21:B25)+B3</f>
        <v>4822</v>
      </c>
      <c r="C26" s="87">
        <f>SUM(C5:C15)+SUM(C21:C25)+C3</f>
        <v>12861</v>
      </c>
    </row>
    <row r="27" spans="1:3">
      <c r="A27" s="76"/>
      <c r="B27" s="79"/>
      <c r="C27" s="79"/>
    </row>
    <row r="28" spans="1:3">
      <c r="A28" s="76" t="s">
        <v>103</v>
      </c>
      <c r="B28" s="88">
        <f>SUM(B29:B35)</f>
        <v>-5959</v>
      </c>
      <c r="C28" s="89">
        <v>-7815</v>
      </c>
    </row>
    <row r="29" spans="1:3">
      <c r="A29" s="90" t="s">
        <v>104</v>
      </c>
      <c r="B29" s="91">
        <v>-4407</v>
      </c>
      <c r="C29" s="92">
        <v>-4950</v>
      </c>
    </row>
    <row r="30" spans="1:3">
      <c r="A30" s="90" t="s">
        <v>105</v>
      </c>
      <c r="B30" s="91">
        <v>0</v>
      </c>
      <c r="C30" s="92">
        <v>-2</v>
      </c>
    </row>
    <row r="31" spans="1:3">
      <c r="A31" s="90" t="s">
        <v>106</v>
      </c>
      <c r="B31" s="91">
        <v>-237</v>
      </c>
      <c r="C31" s="92">
        <v>-284</v>
      </c>
    </row>
    <row r="32" spans="1:3">
      <c r="A32" s="90" t="s">
        <v>107</v>
      </c>
      <c r="B32" s="91">
        <v>-109</v>
      </c>
      <c r="C32" s="92">
        <v>-1901</v>
      </c>
    </row>
    <row r="33" spans="1:3">
      <c r="A33" s="90" t="s">
        <v>108</v>
      </c>
      <c r="B33" s="91">
        <v>-283</v>
      </c>
      <c r="C33" s="92">
        <v>-837</v>
      </c>
    </row>
    <row r="34" spans="1:3">
      <c r="A34" s="90" t="s">
        <v>109</v>
      </c>
      <c r="B34" s="91">
        <v>-166</v>
      </c>
      <c r="C34" s="92">
        <v>-227</v>
      </c>
    </row>
    <row r="35" spans="1:3">
      <c r="A35" s="90" t="s">
        <v>110</v>
      </c>
      <c r="B35" s="91">
        <v>-757</v>
      </c>
      <c r="C35" s="92">
        <v>386</v>
      </c>
    </row>
    <row r="36" spans="1:3">
      <c r="A36" s="76" t="s">
        <v>111</v>
      </c>
      <c r="B36" s="88">
        <f>SUM(B37:B43)</f>
        <v>216</v>
      </c>
      <c r="C36" s="89">
        <v>536</v>
      </c>
    </row>
    <row r="37" spans="1:3">
      <c r="A37" s="90" t="s">
        <v>104</v>
      </c>
      <c r="B37" s="91">
        <v>12</v>
      </c>
      <c r="C37" s="92"/>
    </row>
    <row r="38" spans="1:3">
      <c r="A38" s="90" t="s">
        <v>106</v>
      </c>
      <c r="B38" s="91">
        <v>0</v>
      </c>
      <c r="C38" s="92"/>
    </row>
    <row r="39" spans="1:3">
      <c r="A39" s="90" t="s">
        <v>112</v>
      </c>
      <c r="B39" s="91">
        <v>0</v>
      </c>
      <c r="C39" s="92"/>
    </row>
    <row r="40" spans="1:3">
      <c r="A40" s="90" t="s">
        <v>113</v>
      </c>
      <c r="B40" s="91">
        <v>0</v>
      </c>
      <c r="C40" s="92"/>
    </row>
    <row r="41" spans="1:3">
      <c r="A41" s="90" t="s">
        <v>108</v>
      </c>
      <c r="B41" s="91">
        <v>16</v>
      </c>
      <c r="C41" s="92"/>
    </row>
    <row r="42" spans="1:3">
      <c r="A42" s="90" t="s">
        <v>109</v>
      </c>
      <c r="B42" s="91">
        <v>136</v>
      </c>
      <c r="C42" s="92"/>
    </row>
    <row r="43" spans="1:3">
      <c r="A43" s="90" t="s">
        <v>114</v>
      </c>
      <c r="B43" s="91">
        <v>52</v>
      </c>
      <c r="C43" s="92"/>
    </row>
    <row r="44" spans="1:3">
      <c r="A44" s="93" t="s">
        <v>115</v>
      </c>
      <c r="B44" s="94">
        <v>1156</v>
      </c>
      <c r="C44" s="95">
        <v>-4743</v>
      </c>
    </row>
    <row r="45" spans="1:3">
      <c r="A45" s="96" t="s">
        <v>116</v>
      </c>
      <c r="B45" s="97">
        <f>B44+B36+B28</f>
        <v>-4587</v>
      </c>
      <c r="C45" s="97">
        <f>C44+C36+C28</f>
        <v>-12022</v>
      </c>
    </row>
    <row r="46" spans="1:3">
      <c r="A46" s="76"/>
      <c r="B46" s="79"/>
      <c r="C46" s="79"/>
    </row>
    <row r="47" spans="1:3">
      <c r="A47" s="76" t="s">
        <v>117</v>
      </c>
      <c r="B47" s="79">
        <v>5278</v>
      </c>
      <c r="C47" s="80">
        <v>3556</v>
      </c>
    </row>
    <row r="48" spans="1:3">
      <c r="A48" s="76" t="s">
        <v>118</v>
      </c>
      <c r="B48" s="79">
        <v>-3100</v>
      </c>
      <c r="C48" s="80">
        <v>-2890</v>
      </c>
    </row>
    <row r="49" spans="1:3">
      <c r="A49" s="76" t="s">
        <v>119</v>
      </c>
      <c r="B49" s="79">
        <v>-869</v>
      </c>
      <c r="C49" s="80">
        <v>-939</v>
      </c>
    </row>
    <row r="50" spans="1:3">
      <c r="A50" s="76" t="s">
        <v>120</v>
      </c>
      <c r="B50" s="79">
        <v>937</v>
      </c>
      <c r="C50" s="80">
        <v>-910</v>
      </c>
    </row>
    <row r="51" spans="1:3">
      <c r="A51" s="76" t="s">
        <v>121</v>
      </c>
      <c r="B51" s="79">
        <v>-1965</v>
      </c>
      <c r="C51" s="80">
        <v>-2358</v>
      </c>
    </row>
    <row r="52" spans="1:3">
      <c r="A52" s="76" t="s">
        <v>122</v>
      </c>
      <c r="B52" s="79">
        <v>-3</v>
      </c>
      <c r="C52" s="80">
        <v>-5</v>
      </c>
    </row>
    <row r="53" spans="1:3">
      <c r="A53" s="76" t="s">
        <v>123</v>
      </c>
      <c r="B53" s="98">
        <v>0</v>
      </c>
      <c r="C53" s="99"/>
    </row>
    <row r="54" spans="1:3">
      <c r="A54" s="76" t="s">
        <v>124</v>
      </c>
      <c r="B54" s="98">
        <v>0</v>
      </c>
      <c r="C54" s="99">
        <v>-17</v>
      </c>
    </row>
    <row r="55" spans="1:3">
      <c r="A55" s="76" t="s">
        <v>125</v>
      </c>
      <c r="B55" s="98">
        <v>0</v>
      </c>
      <c r="C55" s="99">
        <v>-400</v>
      </c>
    </row>
    <row r="56" spans="1:3">
      <c r="A56" s="76" t="s">
        <v>126</v>
      </c>
      <c r="B56" s="98">
        <v>2975</v>
      </c>
      <c r="C56" s="99">
        <v>1985</v>
      </c>
    </row>
    <row r="57" spans="1:3">
      <c r="A57" s="76" t="s">
        <v>127</v>
      </c>
      <c r="B57" s="98"/>
      <c r="C57" s="99">
        <v>-61</v>
      </c>
    </row>
    <row r="58" spans="1:3">
      <c r="A58" s="86" t="s">
        <v>128</v>
      </c>
      <c r="B58" s="87">
        <f t="shared" ref="B58" si="0">SUM(B47:B56)</f>
        <v>3253</v>
      </c>
      <c r="C58" s="87">
        <f>SUM(C47:C57)</f>
        <v>-2039</v>
      </c>
    </row>
    <row r="59" spans="1:3">
      <c r="A59" s="77"/>
      <c r="B59" s="98"/>
      <c r="C59" s="98"/>
    </row>
    <row r="60" spans="1:3">
      <c r="A60" s="76" t="s">
        <v>129</v>
      </c>
      <c r="B60" s="98">
        <v>-69</v>
      </c>
      <c r="C60" s="99">
        <v>52</v>
      </c>
    </row>
    <row r="61" spans="1:3">
      <c r="A61" s="77"/>
      <c r="B61" s="98"/>
      <c r="C61" s="98"/>
    </row>
    <row r="62" spans="1:3">
      <c r="A62" s="86" t="s">
        <v>130</v>
      </c>
      <c r="B62" s="87">
        <f>B26+B45+B58+B60</f>
        <v>3419</v>
      </c>
      <c r="C62" s="87">
        <f>C26+C45+C58+C60</f>
        <v>-1148</v>
      </c>
    </row>
    <row r="63" spans="1:3" ht="15.5">
      <c r="A63" s="100"/>
      <c r="B63" s="101"/>
      <c r="C63" s="101"/>
    </row>
    <row r="64" spans="1:3">
      <c r="B64" s="103"/>
      <c r="C64" s="103"/>
    </row>
    <row r="65" spans="1:3">
      <c r="B65" s="102"/>
      <c r="C65" s="102"/>
    </row>
    <row r="66" spans="1:3">
      <c r="A66" s="104"/>
      <c r="B66" s="102"/>
      <c r="C66" s="102"/>
    </row>
    <row r="67" spans="1:3">
      <c r="A67" s="105"/>
      <c r="B67" s="102"/>
      <c r="C67" s="102"/>
    </row>
    <row r="68" spans="1:3">
      <c r="A68" s="104"/>
      <c r="B68" s="102"/>
      <c r="C68" s="102"/>
    </row>
    <row r="69" spans="1:3">
      <c r="A69" s="106"/>
      <c r="B69" s="102"/>
      <c r="C69" s="102"/>
    </row>
    <row r="70" spans="1:3">
      <c r="A70" s="104"/>
      <c r="B70" s="102"/>
      <c r="C70" s="102"/>
    </row>
    <row r="71" spans="1:3">
      <c r="A71" s="104"/>
      <c r="B71" s="102"/>
      <c r="C71" s="102"/>
    </row>
    <row r="72" spans="1:3">
      <c r="A72" s="104"/>
      <c r="B72" s="102"/>
      <c r="C72" s="102"/>
    </row>
    <row r="73" spans="1:3">
      <c r="A73" s="104"/>
      <c r="B73" s="102"/>
      <c r="C73" s="102"/>
    </row>
    <row r="74" spans="1:3">
      <c r="A74" s="104"/>
      <c r="B74" s="102"/>
      <c r="C74" s="102"/>
    </row>
    <row r="75" spans="1:3">
      <c r="A75" s="104"/>
      <c r="B75" s="102"/>
      <c r="C75" s="102"/>
    </row>
    <row r="76" spans="1:3">
      <c r="A76" s="104"/>
      <c r="B76" s="102"/>
      <c r="C76" s="102"/>
    </row>
    <row r="77" spans="1:3">
      <c r="A77" s="104"/>
      <c r="B77" s="102"/>
      <c r="C77" s="102"/>
    </row>
    <row r="78" spans="1:3">
      <c r="A78" s="104"/>
    </row>
    <row r="79" spans="1:3">
      <c r="A79" s="107"/>
    </row>
    <row r="80" spans="1:3">
      <c r="A80" s="107"/>
    </row>
    <row r="81" spans="1:1">
      <c r="A81" s="107"/>
    </row>
    <row r="82" spans="1:1">
      <c r="A82" s="107"/>
    </row>
    <row r="83" spans="1:1">
      <c r="A83" s="107"/>
    </row>
    <row r="84" spans="1:1">
      <c r="A84" s="104"/>
    </row>
    <row r="85" spans="1:1">
      <c r="A85" s="104"/>
    </row>
    <row r="86" spans="1:1">
      <c r="A86" s="104"/>
    </row>
    <row r="87" spans="1:1">
      <c r="A87" s="104"/>
    </row>
    <row r="88" spans="1:1">
      <c r="A88" s="10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61"/>
  <sheetViews>
    <sheetView workbookViewId="0">
      <selection activeCell="H14" sqref="H14"/>
    </sheetView>
  </sheetViews>
  <sheetFormatPr defaultRowHeight="14.5"/>
  <cols>
    <col min="1" max="1" width="68.1796875" customWidth="1"/>
    <col min="2" max="3" width="11.6328125"/>
  </cols>
  <sheetData>
    <row r="2" spans="1:3" ht="15.5">
      <c r="A2" s="110"/>
      <c r="B2" s="110"/>
      <c r="C2" s="110"/>
    </row>
    <row r="3" spans="1:3">
      <c r="A3" s="111" t="s">
        <v>131</v>
      </c>
      <c r="B3" s="112">
        <v>2020</v>
      </c>
      <c r="C3" s="112">
        <v>2021</v>
      </c>
    </row>
    <row r="4" spans="1:3">
      <c r="A4" s="113" t="s">
        <v>132</v>
      </c>
      <c r="B4" s="114"/>
      <c r="C4" s="114"/>
    </row>
    <row r="5" spans="1:3" ht="15.5">
      <c r="A5" s="115" t="s">
        <v>5</v>
      </c>
      <c r="B5" s="116"/>
      <c r="C5" s="116"/>
    </row>
    <row r="6" spans="1:3" ht="15.5">
      <c r="A6" s="117" t="s">
        <v>23</v>
      </c>
      <c r="B6" s="118"/>
      <c r="C6" s="119"/>
    </row>
    <row r="7" spans="1:3">
      <c r="A7" s="120" t="s">
        <v>133</v>
      </c>
      <c r="B7" s="121">
        <v>33528</v>
      </c>
      <c r="C7" s="122">
        <v>32484</v>
      </c>
    </row>
    <row r="8" spans="1:3">
      <c r="A8" s="120" t="s">
        <v>134</v>
      </c>
      <c r="B8" s="121">
        <v>108335</v>
      </c>
      <c r="C8" s="122">
        <v>106558</v>
      </c>
    </row>
    <row r="9" spans="1:3">
      <c r="A9" s="120" t="s">
        <v>135</v>
      </c>
      <c r="B9" s="121">
        <v>27976</v>
      </c>
      <c r="C9" s="122">
        <v>31053</v>
      </c>
    </row>
    <row r="10" spans="1:3">
      <c r="A10" s="120" t="s">
        <v>136</v>
      </c>
      <c r="B10" s="123">
        <v>2007</v>
      </c>
      <c r="C10" s="122">
        <v>1625</v>
      </c>
    </row>
    <row r="11" spans="1:3">
      <c r="A11" s="120" t="s">
        <v>137</v>
      </c>
      <c r="B11" s="123">
        <v>4781</v>
      </c>
      <c r="C11" s="122">
        <v>2404</v>
      </c>
    </row>
    <row r="12" spans="1:3">
      <c r="A12" s="120" t="s">
        <v>138</v>
      </c>
      <c r="B12" s="123">
        <v>7016</v>
      </c>
      <c r="C12" s="122">
        <v>5400</v>
      </c>
    </row>
    <row r="13" spans="1:3">
      <c r="A13" s="120" t="s">
        <v>40</v>
      </c>
      <c r="B13" s="123">
        <v>2810</v>
      </c>
      <c r="C13" s="122">
        <v>2797</v>
      </c>
    </row>
    <row r="14" spans="1:3">
      <c r="A14" s="124" t="s">
        <v>139</v>
      </c>
      <c r="B14" s="125">
        <f>SUM(B7:B13)</f>
        <v>186453</v>
      </c>
      <c r="C14" s="125">
        <f>SUM(C7:C13)</f>
        <v>182321</v>
      </c>
    </row>
    <row r="15" spans="1:3">
      <c r="A15" s="117" t="s">
        <v>7</v>
      </c>
      <c r="B15" s="121"/>
      <c r="C15" s="122"/>
    </row>
    <row r="16" spans="1:3">
      <c r="A16" s="120" t="s">
        <v>140</v>
      </c>
      <c r="B16" s="121">
        <v>14730</v>
      </c>
      <c r="C16" s="122">
        <v>19952</v>
      </c>
    </row>
    <row r="17" spans="1:3">
      <c r="A17" s="120" t="s">
        <v>141</v>
      </c>
      <c r="B17" s="121">
        <v>14068</v>
      </c>
      <c r="C17" s="122">
        <v>21983</v>
      </c>
    </row>
    <row r="18" spans="1:3">
      <c r="A18" s="120" t="s">
        <v>142</v>
      </c>
      <c r="B18" s="121">
        <v>13428</v>
      </c>
      <c r="C18" s="122">
        <v>35144</v>
      </c>
    </row>
    <row r="19" spans="1:3">
      <c r="A19" s="120" t="s">
        <v>143</v>
      </c>
      <c r="B19" s="123">
        <v>4630</v>
      </c>
      <c r="C19" s="122">
        <v>12315</v>
      </c>
    </row>
    <row r="20" spans="1:3">
      <c r="A20" s="120" t="s">
        <v>144</v>
      </c>
      <c r="B20" s="123">
        <v>31268</v>
      </c>
      <c r="C20" s="122">
        <v>21342</v>
      </c>
    </row>
    <row r="21" spans="1:3">
      <c r="A21" s="120" t="s">
        <v>145</v>
      </c>
      <c r="B21" s="123">
        <v>1555</v>
      </c>
      <c r="C21" s="122">
        <v>400</v>
      </c>
    </row>
    <row r="22" spans="1:3" ht="15" thickBot="1">
      <c r="A22" s="126" t="s">
        <v>146</v>
      </c>
      <c r="B22" s="128">
        <f>SUM(B16:B21)</f>
        <v>79679</v>
      </c>
      <c r="C22" s="127">
        <f>SUM(C16:C21)</f>
        <v>111136</v>
      </c>
    </row>
    <row r="23" spans="1:3">
      <c r="A23" s="129" t="s">
        <v>147</v>
      </c>
      <c r="B23" s="130">
        <f>B14+B22</f>
        <v>266132</v>
      </c>
      <c r="C23" s="130">
        <f>C14+C22</f>
        <v>293457</v>
      </c>
    </row>
    <row r="24" spans="1:3">
      <c r="A24" s="131" t="s">
        <v>148</v>
      </c>
      <c r="B24" s="132"/>
      <c r="C24" s="132"/>
    </row>
    <row r="25" spans="1:3">
      <c r="A25" s="133" t="s">
        <v>149</v>
      </c>
      <c r="B25" s="134"/>
      <c r="C25" s="134"/>
    </row>
    <row r="26" spans="1:3">
      <c r="A26" s="135" t="s">
        <v>150</v>
      </c>
      <c r="B26" s="136">
        <v>8267</v>
      </c>
      <c r="C26" s="137">
        <v>8224</v>
      </c>
    </row>
    <row r="27" spans="1:3">
      <c r="A27" s="135" t="s">
        <v>151</v>
      </c>
      <c r="B27" s="136">
        <v>107078</v>
      </c>
      <c r="C27" s="137">
        <v>117849</v>
      </c>
    </row>
    <row r="28" spans="1:3">
      <c r="A28" s="135" t="s">
        <v>152</v>
      </c>
      <c r="B28" s="136">
        <v>-10256</v>
      </c>
      <c r="C28" s="137">
        <v>-12671</v>
      </c>
    </row>
    <row r="29" spans="1:3">
      <c r="A29" s="138" t="s">
        <v>153</v>
      </c>
      <c r="B29" s="134">
        <v>-1387</v>
      </c>
      <c r="C29" s="137">
        <v>-1666</v>
      </c>
    </row>
    <row r="30" spans="1:3">
      <c r="A30" s="133" t="s">
        <v>154</v>
      </c>
      <c r="B30" s="139">
        <f>B26+B27+B28+B29</f>
        <v>103702</v>
      </c>
      <c r="C30" s="140">
        <v>111736</v>
      </c>
    </row>
    <row r="31" spans="1:3">
      <c r="A31" s="135" t="s">
        <v>155</v>
      </c>
      <c r="B31" s="136">
        <v>2383</v>
      </c>
      <c r="C31" s="137">
        <v>3263</v>
      </c>
    </row>
    <row r="32" spans="1:3">
      <c r="A32" s="141" t="s">
        <v>156</v>
      </c>
      <c r="B32" s="142">
        <f>B30+B31</f>
        <v>106085</v>
      </c>
      <c r="C32" s="142">
        <v>114999</v>
      </c>
    </row>
    <row r="33" spans="1:3">
      <c r="A33" s="143"/>
      <c r="B33" s="144"/>
      <c r="C33" s="144"/>
    </row>
    <row r="34" spans="1:3">
      <c r="A34" s="145" t="s">
        <v>22</v>
      </c>
      <c r="B34" s="136"/>
      <c r="C34" s="136"/>
    </row>
    <row r="35" spans="1:3">
      <c r="A35" s="135" t="s">
        <v>138</v>
      </c>
      <c r="B35" s="136">
        <v>10326</v>
      </c>
      <c r="C35" s="137">
        <v>10904</v>
      </c>
    </row>
    <row r="36" spans="1:3">
      <c r="A36" s="135" t="s">
        <v>157</v>
      </c>
      <c r="B36" s="136">
        <v>3917</v>
      </c>
      <c r="C36" s="137">
        <v>2672</v>
      </c>
    </row>
    <row r="37" spans="1:3">
      <c r="A37" s="135" t="s">
        <v>158</v>
      </c>
      <c r="B37" s="136">
        <v>20925</v>
      </c>
      <c r="C37" s="137">
        <v>20269</v>
      </c>
    </row>
    <row r="38" spans="1:3">
      <c r="A38" s="135" t="s">
        <v>159</v>
      </c>
      <c r="B38" s="134">
        <v>60203</v>
      </c>
      <c r="C38" s="137">
        <v>49512</v>
      </c>
    </row>
    <row r="39" spans="1:3">
      <c r="A39" s="141" t="s">
        <v>160</v>
      </c>
      <c r="B39" s="142">
        <f>SUM(B35:B38)</f>
        <v>95371</v>
      </c>
      <c r="C39" s="142">
        <v>83357</v>
      </c>
    </row>
    <row r="40" spans="1:3">
      <c r="A40" s="145" t="s">
        <v>8</v>
      </c>
      <c r="B40" s="136"/>
      <c r="C40" s="136"/>
    </row>
    <row r="41" spans="1:3">
      <c r="A41" s="135" t="s">
        <v>161</v>
      </c>
      <c r="B41" s="136">
        <v>23574</v>
      </c>
      <c r="C41" s="137">
        <v>36837</v>
      </c>
    </row>
    <row r="42" spans="1:3">
      <c r="A42" s="135" t="s">
        <v>162</v>
      </c>
      <c r="B42" s="134">
        <v>22465</v>
      </c>
      <c r="C42" s="137">
        <v>42800</v>
      </c>
    </row>
    <row r="43" spans="1:3">
      <c r="A43" s="135" t="s">
        <v>163</v>
      </c>
      <c r="B43" s="134">
        <v>17099</v>
      </c>
      <c r="C43" s="137">
        <v>15035</v>
      </c>
    </row>
    <row r="44" spans="1:3">
      <c r="A44" s="135" t="s">
        <v>164</v>
      </c>
      <c r="B44" s="134">
        <v>203</v>
      </c>
      <c r="C44" s="137">
        <v>372</v>
      </c>
    </row>
    <row r="45" spans="1:3">
      <c r="A45" s="135" t="s">
        <v>165</v>
      </c>
      <c r="B45" s="136">
        <v>1335</v>
      </c>
      <c r="C45" s="137">
        <v>58</v>
      </c>
    </row>
    <row r="46" spans="1:3" ht="15" thickBot="1">
      <c r="A46" s="146" t="s">
        <v>166</v>
      </c>
      <c r="B46" s="147">
        <f>SUM(B41:B45)</f>
        <v>64676</v>
      </c>
      <c r="C46" s="147">
        <f>SUM(C41:C45)</f>
        <v>95102</v>
      </c>
    </row>
    <row r="47" spans="1:3" ht="15" thickBot="1">
      <c r="A47" s="148" t="s">
        <v>41</v>
      </c>
      <c r="B47" s="149">
        <f>B39+B46</f>
        <v>160047</v>
      </c>
      <c r="C47" s="149">
        <f>C39+C46</f>
        <v>178459</v>
      </c>
    </row>
    <row r="48" spans="1:3">
      <c r="A48" s="150" t="s">
        <v>167</v>
      </c>
      <c r="B48" s="151">
        <f>B32+B47</f>
        <v>266132</v>
      </c>
      <c r="C48" s="151">
        <f>C32+C47</f>
        <v>293458</v>
      </c>
    </row>
    <row r="50" spans="1:3">
      <c r="A50" s="152"/>
      <c r="B50" s="152"/>
      <c r="C50" s="152"/>
    </row>
    <row r="51" spans="1:3">
      <c r="A51" s="153"/>
    </row>
    <row r="52" spans="1:3">
      <c r="A52" s="153"/>
    </row>
    <row r="53" spans="1:3">
      <c r="A53" s="153"/>
    </row>
    <row r="54" spans="1:3">
      <c r="A54" s="153"/>
    </row>
    <row r="55" spans="1:3">
      <c r="A55" s="153"/>
    </row>
    <row r="56" spans="1:3">
      <c r="A56" s="153"/>
    </row>
    <row r="57" spans="1:3">
      <c r="A57" s="153"/>
    </row>
    <row r="58" spans="1:3">
      <c r="A58" s="154"/>
      <c r="B58" s="153"/>
      <c r="C58" s="153"/>
    </row>
    <row r="59" spans="1:3">
      <c r="A59" s="153"/>
      <c r="B59" s="153"/>
      <c r="C59" s="153"/>
    </row>
    <row r="61" spans="1:3">
      <c r="A61" s="15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workbookViewId="0">
      <selection activeCell="G11" sqref="G11"/>
    </sheetView>
  </sheetViews>
  <sheetFormatPr defaultRowHeight="14.5"/>
  <cols>
    <col min="1" max="1" width="73.6328125" bestFit="1" customWidth="1"/>
    <col min="2" max="3" width="14" bestFit="1" customWidth="1"/>
    <col min="4" max="4" width="14" customWidth="1"/>
  </cols>
  <sheetData>
    <row r="1" spans="1:4" ht="15.5">
      <c r="A1" s="156" t="str">
        <f>UPPER("Consolidated statement of income")</f>
        <v>CONSOLIDATED STATEMENT OF INCOME</v>
      </c>
      <c r="B1" s="156"/>
      <c r="C1" s="156"/>
      <c r="D1" s="156"/>
    </row>
    <row r="2" spans="1:4" ht="15.5">
      <c r="A2" s="157"/>
      <c r="B2" s="158"/>
      <c r="C2" s="158"/>
      <c r="D2" s="158"/>
    </row>
    <row r="3" spans="1:4">
      <c r="A3" s="159" t="s">
        <v>168</v>
      </c>
      <c r="B3" s="160"/>
      <c r="C3" s="159"/>
      <c r="D3" s="159"/>
    </row>
    <row r="4" spans="1:4">
      <c r="A4" s="160" t="s">
        <v>169</v>
      </c>
      <c r="B4" s="161">
        <v>2019</v>
      </c>
      <c r="C4" s="162">
        <v>2020</v>
      </c>
      <c r="D4" s="162">
        <v>2021</v>
      </c>
    </row>
    <row r="5" spans="1:4">
      <c r="A5" s="163" t="s">
        <v>170</v>
      </c>
      <c r="B5" s="164">
        <v>200316</v>
      </c>
      <c r="C5" s="164">
        <v>140685</v>
      </c>
      <c r="D5" s="165">
        <v>205863</v>
      </c>
    </row>
    <row r="6" spans="1:4">
      <c r="A6" s="166" t="s">
        <v>171</v>
      </c>
      <c r="B6" s="167">
        <v>-24067</v>
      </c>
      <c r="C6" s="167">
        <v>-20981</v>
      </c>
      <c r="D6" s="168">
        <v>-21229</v>
      </c>
    </row>
    <row r="7" spans="1:4">
      <c r="A7" s="169" t="s">
        <v>172</v>
      </c>
      <c r="B7" s="170">
        <f>B5+B6</f>
        <v>176249</v>
      </c>
      <c r="C7" s="170">
        <f>C5+C6</f>
        <v>119704</v>
      </c>
      <c r="D7" s="170">
        <f>D5+D6</f>
        <v>184634</v>
      </c>
    </row>
    <row r="8" spans="1:4">
      <c r="A8" s="138" t="s">
        <v>173</v>
      </c>
      <c r="B8" s="134">
        <v>-116221</v>
      </c>
      <c r="C8" s="134">
        <v>-77486</v>
      </c>
      <c r="D8" s="171">
        <v>-118622</v>
      </c>
    </row>
    <row r="9" spans="1:4">
      <c r="A9" s="138" t="s">
        <v>174</v>
      </c>
      <c r="B9" s="134">
        <v>-27255</v>
      </c>
      <c r="C9" s="134">
        <v>-25538</v>
      </c>
      <c r="D9" s="171">
        <v>-26894</v>
      </c>
    </row>
    <row r="10" spans="1:4">
      <c r="A10" s="138" t="s">
        <v>175</v>
      </c>
      <c r="B10" s="134">
        <v>-785</v>
      </c>
      <c r="C10" s="134">
        <v>-731</v>
      </c>
      <c r="D10" s="171">
        <v>-740</v>
      </c>
    </row>
    <row r="11" spans="1:4">
      <c r="A11" s="138" t="s">
        <v>176</v>
      </c>
      <c r="B11" s="134">
        <v>-15731</v>
      </c>
      <c r="C11" s="134">
        <v>-22264</v>
      </c>
      <c r="D11" s="171">
        <v>-13556</v>
      </c>
    </row>
    <row r="12" spans="1:4">
      <c r="A12" s="138" t="s">
        <v>177</v>
      </c>
      <c r="B12" s="134">
        <v>1163</v>
      </c>
      <c r="C12" s="134">
        <v>2237</v>
      </c>
      <c r="D12" s="171">
        <v>1313</v>
      </c>
    </row>
    <row r="13" spans="1:4">
      <c r="A13" s="166" t="s">
        <v>178</v>
      </c>
      <c r="B13" s="167">
        <v>-1192</v>
      </c>
      <c r="C13" s="167">
        <v>-1506</v>
      </c>
      <c r="D13" s="168">
        <v>-2317</v>
      </c>
    </row>
    <row r="14" spans="1:4">
      <c r="A14" s="169" t="s">
        <v>179</v>
      </c>
      <c r="B14" s="170">
        <f>B7+SUM(B8:B13)</f>
        <v>16228</v>
      </c>
      <c r="C14" s="170">
        <f>C7+SUM(C8:C13)</f>
        <v>-5584</v>
      </c>
      <c r="D14" s="170">
        <f>D7+SUM(D8:D13)</f>
        <v>23818</v>
      </c>
    </row>
    <row r="15" spans="1:4">
      <c r="A15" s="138" t="s">
        <v>180</v>
      </c>
      <c r="B15" s="134">
        <v>-2333</v>
      </c>
      <c r="C15" s="134">
        <v>-2147</v>
      </c>
      <c r="D15" s="171">
        <v>-1904</v>
      </c>
    </row>
    <row r="16" spans="1:4">
      <c r="A16" s="166" t="s">
        <v>181</v>
      </c>
      <c r="B16" s="167">
        <v>-19</v>
      </c>
      <c r="C16" s="167">
        <v>37</v>
      </c>
      <c r="D16" s="168">
        <v>379</v>
      </c>
    </row>
    <row r="17" spans="1:4">
      <c r="A17" s="169" t="s">
        <v>182</v>
      </c>
      <c r="B17" s="170">
        <f>B15+B16</f>
        <v>-2352</v>
      </c>
      <c r="C17" s="170">
        <f t="shared" ref="C17:D17" si="0">C15+C16</f>
        <v>-2110</v>
      </c>
      <c r="D17" s="170">
        <f t="shared" si="0"/>
        <v>-1525</v>
      </c>
    </row>
    <row r="18" spans="1:4">
      <c r="A18" s="138" t="s">
        <v>183</v>
      </c>
      <c r="B18" s="134">
        <v>792</v>
      </c>
      <c r="C18" s="134">
        <v>914</v>
      </c>
      <c r="D18" s="171">
        <v>762</v>
      </c>
    </row>
    <row r="19" spans="1:4">
      <c r="A19" s="138" t="s">
        <v>184</v>
      </c>
      <c r="B19" s="134">
        <v>-764</v>
      </c>
      <c r="C19" s="134">
        <v>-690</v>
      </c>
      <c r="D19" s="171">
        <v>-539</v>
      </c>
    </row>
    <row r="20" spans="1:4">
      <c r="A20" s="138" t="s">
        <v>185</v>
      </c>
      <c r="B20" s="134">
        <v>3406</v>
      </c>
      <c r="C20" s="134">
        <v>452</v>
      </c>
      <c r="D20" s="171">
        <v>3438</v>
      </c>
    </row>
    <row r="21" spans="1:4">
      <c r="A21" s="166" t="s">
        <v>186</v>
      </c>
      <c r="B21" s="167">
        <v>-5872</v>
      </c>
      <c r="C21" s="167">
        <v>-318</v>
      </c>
      <c r="D21" s="168">
        <v>-9587</v>
      </c>
    </row>
    <row r="22" spans="1:4">
      <c r="A22" s="172" t="s">
        <v>187</v>
      </c>
      <c r="B22" s="173">
        <f>B14+B17+B18+B19+B20+B21</f>
        <v>11438</v>
      </c>
      <c r="C22" s="173">
        <f>C14+C17+C18+C19+C20+C21</f>
        <v>-7336</v>
      </c>
      <c r="D22" s="173">
        <f>D14+D17+D18+D19+D20+D21</f>
        <v>16367</v>
      </c>
    </row>
    <row r="23" spans="1:4" ht="15.5">
      <c r="A23" s="174"/>
      <c r="B23" s="176"/>
      <c r="C23" s="176"/>
      <c r="D23" s="175"/>
    </row>
    <row r="24" spans="1:4" ht="15.5">
      <c r="A24" s="174"/>
      <c r="B24" s="176"/>
      <c r="C24" s="176"/>
      <c r="D24" s="175"/>
    </row>
    <row r="25" spans="1:4" ht="15.5">
      <c r="A25" s="177" t="s">
        <v>188</v>
      </c>
      <c r="B25" s="178">
        <v>11267</v>
      </c>
      <c r="C25" s="178">
        <v>-7242</v>
      </c>
      <c r="D25" s="178">
        <v>16032</v>
      </c>
    </row>
    <row r="26" spans="1:4" ht="15.5">
      <c r="A26" s="179" t="s">
        <v>155</v>
      </c>
      <c r="B26" s="180">
        <v>171</v>
      </c>
      <c r="C26" s="180">
        <v>-94</v>
      </c>
      <c r="D26" s="180">
        <v>334</v>
      </c>
    </row>
    <row r="27" spans="1:4" ht="15.5">
      <c r="A27" s="177" t="s">
        <v>189</v>
      </c>
      <c r="B27" s="181">
        <v>4.2</v>
      </c>
      <c r="C27" s="181">
        <v>-2.9</v>
      </c>
      <c r="D27" s="181">
        <v>5.95</v>
      </c>
    </row>
    <row r="28" spans="1:4" ht="15.5">
      <c r="A28" s="179" t="s">
        <v>190</v>
      </c>
      <c r="B28" s="182">
        <v>4.17</v>
      </c>
      <c r="C28" s="182">
        <v>-2.9</v>
      </c>
      <c r="D28" s="182">
        <v>5.92</v>
      </c>
    </row>
    <row r="29" spans="1:4" ht="15.5">
      <c r="A29" s="183"/>
      <c r="B29" s="184"/>
      <c r="C29" s="184"/>
      <c r="D29" s="184"/>
    </row>
    <row r="30" spans="1:4" ht="15.5">
      <c r="A30" s="183"/>
      <c r="B30" s="185"/>
      <c r="C30" s="186"/>
      <c r="D30" s="186"/>
    </row>
    <row r="31" spans="1:4" ht="18.5">
      <c r="A31" s="187"/>
      <c r="B31" s="187"/>
      <c r="C31" s="187"/>
      <c r="D31" s="187"/>
    </row>
    <row r="32" spans="1:4" ht="18.5">
      <c r="A32" s="187"/>
      <c r="B32" s="187"/>
      <c r="C32" s="187"/>
      <c r="D32" s="187"/>
    </row>
    <row r="33" spans="1:4" ht="18.5">
      <c r="A33" s="187"/>
      <c r="B33" s="187"/>
      <c r="C33" s="187"/>
      <c r="D33" s="18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0"/>
  <sheetViews>
    <sheetView tabSelected="1" workbookViewId="0">
      <selection sqref="A1:C1"/>
    </sheetView>
  </sheetViews>
  <sheetFormatPr defaultRowHeight="15.5"/>
  <cols>
    <col min="1" max="1" width="74.90625" style="157" bestFit="1" customWidth="1"/>
    <col min="2" max="3" width="13.26953125" style="157" customWidth="1"/>
  </cols>
  <sheetData>
    <row r="1" spans="1:3" ht="20.5">
      <c r="A1" s="214" t="s">
        <v>191</v>
      </c>
      <c r="B1" s="215">
        <v>2020</v>
      </c>
      <c r="C1" s="215">
        <v>2021</v>
      </c>
    </row>
    <row r="2" spans="1:3" ht="14.5">
      <c r="A2" s="188" t="s">
        <v>192</v>
      </c>
      <c r="B2" s="189"/>
      <c r="C2" s="190"/>
    </row>
    <row r="3" spans="1:3" ht="14.5">
      <c r="A3" s="191" t="s">
        <v>187</v>
      </c>
      <c r="B3" s="193">
        <v>-7336</v>
      </c>
      <c r="C3" s="194">
        <v>16366</v>
      </c>
    </row>
    <row r="4" spans="1:3" ht="14.5">
      <c r="A4" s="191" t="s">
        <v>193</v>
      </c>
      <c r="B4" s="193">
        <v>22861</v>
      </c>
      <c r="C4" s="194">
        <v>14343</v>
      </c>
    </row>
    <row r="5" spans="1:3" ht="14.5">
      <c r="A5" s="191" t="s">
        <v>194</v>
      </c>
      <c r="B5" s="193">
        <v>-1782</v>
      </c>
      <c r="C5" s="194">
        <v>962</v>
      </c>
    </row>
    <row r="6" spans="1:3" ht="14.5">
      <c r="A6" s="191" t="s">
        <v>195</v>
      </c>
      <c r="B6" s="193">
        <v>-909</v>
      </c>
      <c r="C6" s="194">
        <v>-454</v>
      </c>
    </row>
    <row r="7" spans="1:3" ht="14.5">
      <c r="A7" s="191" t="s">
        <v>196</v>
      </c>
      <c r="B7" s="193">
        <v>948</v>
      </c>
      <c r="C7" s="194">
        <v>-667</v>
      </c>
    </row>
    <row r="8" spans="1:3" ht="14.5">
      <c r="A8" s="191" t="s">
        <v>197</v>
      </c>
      <c r="B8" s="193">
        <v>1869</v>
      </c>
      <c r="C8" s="194">
        <v>-616</v>
      </c>
    </row>
    <row r="9" spans="1:3" ht="14.5">
      <c r="A9" s="195" t="s">
        <v>198</v>
      </c>
      <c r="B9" s="196">
        <v>-848</v>
      </c>
      <c r="C9" s="194">
        <v>476</v>
      </c>
    </row>
    <row r="10" spans="1:3" ht="14.5">
      <c r="A10" s="197" t="s">
        <v>192</v>
      </c>
      <c r="B10" s="198">
        <f>SUM(B3:B9)</f>
        <v>14803</v>
      </c>
      <c r="C10" s="198">
        <f>SUM(C3:C9)</f>
        <v>30410</v>
      </c>
    </row>
    <row r="11" spans="1:3" ht="14.5">
      <c r="A11" s="188" t="s">
        <v>199</v>
      </c>
      <c r="B11" s="192"/>
      <c r="C11" s="199"/>
    </row>
    <row r="12" spans="1:3" ht="14.5">
      <c r="A12" s="191" t="s">
        <v>200</v>
      </c>
      <c r="B12" s="193">
        <v>-10764</v>
      </c>
      <c r="C12" s="194">
        <v>-12343</v>
      </c>
    </row>
    <row r="13" spans="1:3" ht="14.5">
      <c r="A13" s="191" t="s">
        <v>201</v>
      </c>
      <c r="B13" s="193">
        <v>-966</v>
      </c>
      <c r="C13" s="194">
        <v>-321</v>
      </c>
    </row>
    <row r="14" spans="1:3" ht="14.5">
      <c r="A14" s="191" t="s">
        <v>202</v>
      </c>
      <c r="B14" s="193">
        <v>-2120</v>
      </c>
      <c r="C14" s="194">
        <v>-2678</v>
      </c>
    </row>
    <row r="15" spans="1:3" ht="14.5">
      <c r="A15" s="195" t="s">
        <v>203</v>
      </c>
      <c r="B15" s="196">
        <v>-1684</v>
      </c>
      <c r="C15" s="194">
        <v>-1247</v>
      </c>
    </row>
    <row r="16" spans="1:3" ht="14.5">
      <c r="A16" s="200" t="s">
        <v>204</v>
      </c>
      <c r="B16" s="201">
        <f>SUM(B12:B15)</f>
        <v>-15534</v>
      </c>
      <c r="C16" s="201">
        <f>SUM(C12:C15)</f>
        <v>-16589</v>
      </c>
    </row>
    <row r="17" spans="1:3" ht="14.5">
      <c r="A17" s="191" t="s">
        <v>205</v>
      </c>
      <c r="B17" s="193">
        <v>740</v>
      </c>
      <c r="C17" s="194">
        <v>770</v>
      </c>
    </row>
    <row r="18" spans="1:3" ht="14.5">
      <c r="A18" s="191" t="s">
        <v>206</v>
      </c>
      <c r="B18" s="193">
        <v>282</v>
      </c>
      <c r="C18" s="194">
        <v>269</v>
      </c>
    </row>
    <row r="19" spans="1:3" ht="14.5">
      <c r="A19" s="191" t="s">
        <v>207</v>
      </c>
      <c r="B19" s="193">
        <v>578</v>
      </c>
      <c r="C19" s="194">
        <v>722</v>
      </c>
    </row>
    <row r="20" spans="1:3" ht="14.5">
      <c r="A20" s="195" t="s">
        <v>208</v>
      </c>
      <c r="B20" s="196">
        <v>855</v>
      </c>
      <c r="C20" s="194">
        <v>1172</v>
      </c>
    </row>
    <row r="21" spans="1:3" ht="14.5">
      <c r="A21" s="200" t="s">
        <v>209</v>
      </c>
      <c r="B21" s="201">
        <f>SUM(B17:B20)</f>
        <v>2455</v>
      </c>
      <c r="C21" s="201">
        <f>SUM(C17:C20)</f>
        <v>2933</v>
      </c>
    </row>
    <row r="22" spans="1:3" ht="14.5">
      <c r="A22" s="202" t="s">
        <v>199</v>
      </c>
      <c r="B22" s="203">
        <f>B21+B16</f>
        <v>-13079</v>
      </c>
      <c r="C22" s="203">
        <f>C21+C16</f>
        <v>-13656</v>
      </c>
    </row>
    <row r="23" spans="1:3" ht="14.5">
      <c r="A23" s="188" t="s">
        <v>210</v>
      </c>
      <c r="B23" s="192"/>
      <c r="C23" s="199"/>
    </row>
    <row r="24" spans="1:3" ht="14.5">
      <c r="A24" s="191" t="s">
        <v>211</v>
      </c>
      <c r="B24" s="192"/>
      <c r="C24" s="199"/>
    </row>
    <row r="25" spans="1:3" ht="14.5">
      <c r="A25" s="191" t="s">
        <v>212</v>
      </c>
      <c r="B25" s="193">
        <v>374</v>
      </c>
      <c r="C25" s="194">
        <v>381</v>
      </c>
    </row>
    <row r="26" spans="1:3" ht="14.5">
      <c r="A26" s="191" t="s">
        <v>213</v>
      </c>
      <c r="B26" s="193">
        <v>-611</v>
      </c>
      <c r="C26" s="194">
        <v>-1823</v>
      </c>
    </row>
    <row r="27" spans="1:3" ht="14.5">
      <c r="A27" s="191" t="s">
        <v>214</v>
      </c>
      <c r="B27" s="192"/>
      <c r="C27" s="199"/>
    </row>
    <row r="28" spans="1:3" ht="14.5">
      <c r="A28" s="191" t="s">
        <v>215</v>
      </c>
      <c r="B28" s="193">
        <v>-6688</v>
      </c>
      <c r="C28" s="194">
        <v>-8228</v>
      </c>
    </row>
    <row r="29" spans="1:3" ht="14.5">
      <c r="A29" s="204" t="s">
        <v>216</v>
      </c>
      <c r="B29" s="193">
        <v>-184</v>
      </c>
      <c r="C29" s="194">
        <v>-124</v>
      </c>
    </row>
    <row r="30" spans="1:3" ht="14.5">
      <c r="A30" s="191" t="s">
        <v>217</v>
      </c>
      <c r="B30" s="193">
        <v>331</v>
      </c>
      <c r="C30" s="194">
        <v>3248</v>
      </c>
    </row>
    <row r="31" spans="1:3" ht="14.5">
      <c r="A31" s="191" t="s">
        <v>218</v>
      </c>
      <c r="B31" s="193">
        <v>-315</v>
      </c>
      <c r="C31" s="194">
        <v>-313</v>
      </c>
    </row>
    <row r="32" spans="1:3" ht="14.5">
      <c r="A32" s="191" t="s">
        <v>219</v>
      </c>
      <c r="B32" s="193">
        <v>-204</v>
      </c>
      <c r="C32" s="194">
        <v>652</v>
      </c>
    </row>
    <row r="33" spans="1:3" ht="14.5">
      <c r="A33" s="191" t="s">
        <v>220</v>
      </c>
      <c r="B33" s="193">
        <v>15800</v>
      </c>
      <c r="C33" s="194">
        <v>-359</v>
      </c>
    </row>
    <row r="34" spans="1:3" ht="14.5">
      <c r="A34" s="195" t="s">
        <v>221</v>
      </c>
      <c r="B34" s="205">
        <v>-6501</v>
      </c>
      <c r="C34" s="194">
        <v>-10856</v>
      </c>
    </row>
    <row r="35" spans="1:3" ht="14.5">
      <c r="A35" s="195" t="s">
        <v>222</v>
      </c>
      <c r="B35" s="196">
        <v>-604</v>
      </c>
      <c r="C35" s="194">
        <v>-8075</v>
      </c>
    </row>
    <row r="36" spans="1:3" ht="14.5">
      <c r="A36" s="206" t="s">
        <v>223</v>
      </c>
      <c r="B36" s="207">
        <f>SUM(B25:B35)</f>
        <v>1398</v>
      </c>
      <c r="C36" s="207">
        <f>SUM(C25:C35)</f>
        <v>-25497</v>
      </c>
    </row>
    <row r="37" spans="1:3" ht="14.5">
      <c r="A37" s="208" t="s">
        <v>130</v>
      </c>
      <c r="B37" s="209">
        <f>B36+B22+B10</f>
        <v>3122</v>
      </c>
      <c r="C37" s="209">
        <f>C36+C22+C10</f>
        <v>-8743</v>
      </c>
    </row>
    <row r="38" spans="1:3" ht="14.5">
      <c r="A38" s="210" t="s">
        <v>224</v>
      </c>
      <c r="B38" s="211">
        <v>794</v>
      </c>
      <c r="C38" s="194">
        <v>-1183</v>
      </c>
    </row>
    <row r="39" spans="1:3" ht="14.5">
      <c r="A39" s="195" t="s">
        <v>225</v>
      </c>
      <c r="B39" s="196" t="e">
        <f>#REF!</f>
        <v>#REF!</v>
      </c>
      <c r="C39" s="194">
        <v>31268</v>
      </c>
    </row>
    <row r="40" spans="1:3" ht="14.5">
      <c r="A40" s="212" t="s">
        <v>226</v>
      </c>
      <c r="B40" s="213" t="e">
        <f>B37+B38+B39</f>
        <v>#REF!</v>
      </c>
      <c r="C40" s="213">
        <f>C37+C38+C39</f>
        <v>21342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ENI_BS</vt:lpstr>
      <vt:lpstr>ENI_IS</vt:lpstr>
      <vt:lpstr>ENI_CFS</vt:lpstr>
      <vt:lpstr>TOTAL_BS</vt:lpstr>
      <vt:lpstr>TOTAL_IS</vt:lpstr>
      <vt:lpstr>TOTAL_CFS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Eleonora Carloni</dc:creator>
  <cp:lastModifiedBy>Eleonora Carloni</cp:lastModifiedBy>
  <dcterms:created xsi:type="dcterms:W3CDTF">2022-10-18T19:23:52Z</dcterms:created>
  <dcterms:modified xsi:type="dcterms:W3CDTF">2022-10-18T19:31:15Z</dcterms:modified>
</cp:coreProperties>
</file>