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MemberList" sheetId="1" r:id="rId3"/>
    <sheet state="visible" name="Expense Report 2019" sheetId="2" r:id="rId4"/>
  </sheets>
  <definedNames>
    <definedName name="MealsDay2">'Expense Report 2019'!$S$31:$Y$31</definedName>
    <definedName name="Date7">'Expense Report 2019'!$M$24</definedName>
    <definedName name="TipsDay1">'Expense Report 2019'!$S$57</definedName>
    <definedName name="GuestsDay2">'Expense Report 2019'!$S$45</definedName>
    <definedName name="Mileage_Miles">'Expense Report 2019'!$G$28:$M$28</definedName>
    <definedName name="TipsDay5">'Expense Report 2019'!$S$61</definedName>
    <definedName name="TaxiDay2">'Expense Report 2019'!$S$16</definedName>
    <definedName name="Date5">'Expense Report 2019'!$K$24</definedName>
    <definedName name="Mileage_KM">#REF!</definedName>
    <definedName name="Date6">'Expense Report 2019'!$L$24</definedName>
    <definedName name="Date3">'Expense Report 2019'!$I$24</definedName>
    <definedName name="GuestsDay3">'Expense Report 2019'!$S$46</definedName>
    <definedName name="MealsDay6">'Expense Report 2019'!$S$35:$Y$35</definedName>
    <definedName name="GuestsDay5">'Expense Report 2019'!$S$48</definedName>
    <definedName name="Name">'Expense Report 2019'!$B$7</definedName>
    <definedName name="TaxiDay7">'Expense Report 2019'!$S$21</definedName>
    <definedName name="GuestsDay7">'Expense Report 2019'!$S$50</definedName>
    <definedName name="TaxiDay4">'Expense Report 2019'!$S$18</definedName>
    <definedName name="MemberOfList">MemberList!$A$1:$A$8</definedName>
    <definedName name="TaxiDay1">'Expense Report 2019'!$S$15</definedName>
    <definedName name="MealsDay4">'Expense Report 2019'!$S$33:$Y$33</definedName>
    <definedName name="TaxiDay3">'Expense Report 2019'!$S$17</definedName>
    <definedName name="Date2">'Expense Report 2019'!$H$24</definedName>
    <definedName name="MealsDay5">'Expense Report 2019'!$S$34:$Y$34</definedName>
    <definedName name="GuestsDay6">'Expense Report 2019'!$S$49</definedName>
    <definedName name="GuestsDay4">'Expense Report 2019'!$S$47</definedName>
    <definedName name="Date1">'Expense Report 2019'!$G$24</definedName>
    <definedName name="TipsDay6">'Expense Report 2019'!$S$62</definedName>
    <definedName name="TipsDay7">'Expense Report 2019'!$S$63</definedName>
    <definedName name="TipsDay2">'Expense Report 2019'!$S$58</definedName>
    <definedName name="GuestsDay1">'Expense Report 2019'!$S$44</definedName>
    <definedName name="MealsDay7">'Expense Report 2019'!$S$36:$Y$36</definedName>
    <definedName name="TipsDay4">'Expense Report 2019'!$S$60</definedName>
    <definedName name="TipsDay3">'Expense Report 2019'!$S$59</definedName>
    <definedName name="TaxiDay5">'Expense Report 2019'!$S$19</definedName>
    <definedName name="MealsDay1">'Expense Report 2019'!$S$30:$Y$30</definedName>
    <definedName name="MealsDay3">'Expense Report 2019'!$S$32:$Y$32</definedName>
    <definedName name="Date4">'Expense Report 2019'!$J$24</definedName>
    <definedName name="PeriodEndDate">'Expense Report 2019'!$L$7</definedName>
    <definedName name="TaxiDay6">'Expense Report 2019'!$S$20</definedName>
  </definedNames>
  <calcPr/>
</workbook>
</file>

<file path=xl/sharedStrings.xml><?xml version="1.0" encoding="utf-8"?>
<sst xmlns="http://schemas.openxmlformats.org/spreadsheetml/2006/main" count="294" uniqueCount="96">
  <si>
    <t>Please select from list . . .</t>
  </si>
  <si>
    <t>Board of Directors</t>
  </si>
  <si>
    <t>ExCommittee</t>
  </si>
  <si>
    <t>Region Director</t>
  </si>
  <si>
    <t>IEEE Staff Member</t>
  </si>
  <si>
    <t>Standing Board/Comm. Rep</t>
  </si>
  <si>
    <t>Society Officer</t>
  </si>
  <si>
    <t>Other</t>
  </si>
  <si>
    <t>The Institute of Electrical and Electronics Engineers, Inc.</t>
  </si>
  <si>
    <t>For Period Ending:</t>
  </si>
  <si>
    <t>Expense Report</t>
  </si>
  <si>
    <t>Itemized Expenses</t>
  </si>
  <si>
    <t xml:space="preserve">Name:     </t>
  </si>
  <si>
    <t>BRUNO PEREIRA DOS SANTOS</t>
  </si>
  <si>
    <t xml:space="preserve"> </t>
  </si>
  <si>
    <t>Send check to the following address :</t>
  </si>
  <si>
    <t>RUA PROFESSOR NELSON DE SENA, 115, #31, BELO HORIZONTE, MINAS GERAIS, BRAZIL, 31270-660</t>
  </si>
  <si>
    <t>Member of:</t>
  </si>
  <si>
    <t>If Other, please describe :</t>
  </si>
  <si>
    <t>IEEE Membership (student)</t>
  </si>
  <si>
    <t>Taxi/Bus (1)</t>
  </si>
  <si>
    <t>Note:  Receipts are required in accordance with IEEE policy.  Enter daily totals on page 1.</t>
  </si>
  <si>
    <t>**For IEEE Staff Use Only**  If the payee is U.S. based, are they enrolled in iSupplier for electronic reimbursement (ACH)?</t>
  </si>
  <si>
    <r>
      <t xml:space="preserve">If YES, it is </t>
    </r>
    <r>
      <rPr>
        <rFont val="Arial"/>
        <b/>
        <i/>
        <color rgb="FFFF0000"/>
        <sz val="8.0"/>
        <u/>
      </rPr>
      <t>not</t>
    </r>
    <r>
      <rPr>
        <rFont val="Arial"/>
        <b/>
        <i/>
        <color rgb="FFFF0000"/>
        <sz val="8.0"/>
      </rPr>
      <t xml:space="preserve"> necessary to provide any banking information.  If NO, please contact iSupplier@ieee.org to initiate the ACH on-boarding process.</t>
    </r>
  </si>
  <si>
    <t>Date:</t>
  </si>
  <si>
    <t>Fare:</t>
  </si>
  <si>
    <t>To/From:</t>
  </si>
  <si>
    <t>U.S. based Volunteers should not contact iSupplier@ieee.org directly.  Instead, they should contact the appropriate staff admin to request ACH enrollment.</t>
  </si>
  <si>
    <t>Member No.</t>
  </si>
  <si>
    <t>Purpose of Trip - Note each day's activity</t>
  </si>
  <si>
    <t>Supplier No.</t>
  </si>
  <si>
    <t>Site:</t>
  </si>
  <si>
    <t>Provide details and full support</t>
  </si>
  <si>
    <t>on items (1) through (6)</t>
  </si>
  <si>
    <t>Date</t>
  </si>
  <si>
    <t>Total</t>
  </si>
  <si>
    <t>Chrg. Dir.</t>
  </si>
  <si>
    <t>Meals/Self (2)</t>
  </si>
  <si>
    <t>Details</t>
  </si>
  <si>
    <t>Town</t>
  </si>
  <si>
    <t>Marrakesh</t>
  </si>
  <si>
    <t>Expense</t>
  </si>
  <si>
    <t>to IEEE(7)</t>
  </si>
  <si>
    <t>Receipts are required in accordance with IEEE policy. Daily amounts are automatically carried over to page 1.</t>
  </si>
  <si>
    <t>KM</t>
  </si>
  <si>
    <t>Mile</t>
  </si>
  <si>
    <t>Daily expenses are not to exceed $100 USD without written explanation (not to be interpreted as a per diem amount)</t>
  </si>
  <si>
    <t>Personal Auto Usage : (Enter " X ")</t>
  </si>
  <si>
    <t>X</t>
  </si>
  <si>
    <t>(see FOM.6 - BUSINESS EXPENSE REPORTING).</t>
  </si>
  <si>
    <t>Mileage Allowance ($0.58/Mile, $0.36/Km) in US$</t>
  </si>
  <si>
    <t>Breakfast</t>
  </si>
  <si>
    <t>Lunch</t>
  </si>
  <si>
    <t>Dinner</t>
  </si>
  <si>
    <t>Social</t>
  </si>
  <si>
    <t>Trans. - Tolls &amp; Parking</t>
  </si>
  <si>
    <t xml:space="preserve">  </t>
  </si>
  <si>
    <t>Taxi/Bus - See Itemized Expenses (1)</t>
  </si>
  <si>
    <t>Plane, Train, Auto Rental (Provide Backup)</t>
  </si>
  <si>
    <t>Lodging - Self</t>
  </si>
  <si>
    <t>Meals/Self - see Itemized Expenses (2)</t>
  </si>
  <si>
    <t>Official Guest - see Itemized Expenses (3)</t>
  </si>
  <si>
    <t>Miscellaneous - Tel. &amp; Telegraph</t>
  </si>
  <si>
    <t>Tips &amp; Gratuities (4)</t>
  </si>
  <si>
    <t>Other (5) - complete section below or provide receipt</t>
  </si>
  <si>
    <t>Other (6) - complete section below or provide receipt</t>
  </si>
  <si>
    <t>Meals/Official Guests (3)</t>
  </si>
  <si>
    <t xml:space="preserve">Total Expense w/o Mileage Allowance </t>
  </si>
  <si>
    <t>Daily amounts are automatically carried over to page 1.</t>
  </si>
  <si>
    <t>Currency Conversion Rate</t>
  </si>
  <si>
    <t>Total Expenses wo/Mileage Allowance in US $</t>
  </si>
  <si>
    <r>
      <t xml:space="preserve">Details for expenses classified as </t>
    </r>
    <r>
      <rPr>
        <rFont val="Arial"/>
        <b/>
        <sz val="8.0"/>
      </rPr>
      <t>Misc</t>
    </r>
    <r>
      <rPr>
        <rFont val="Arial"/>
        <sz val="8.0"/>
      </rPr>
      <t xml:space="preserve"> or </t>
    </r>
    <r>
      <rPr>
        <rFont val="Arial"/>
        <b/>
        <sz val="8.0"/>
      </rPr>
      <t>Other</t>
    </r>
    <r>
      <rPr>
        <rFont val="Arial"/>
        <sz val="8.0"/>
      </rPr>
      <t xml:space="preserve"> must be provided if $25 or less.  In lieu</t>
    </r>
  </si>
  <si>
    <t>Mileage Allowance in US$</t>
  </si>
  <si>
    <t>w/Conversion</t>
  </si>
  <si>
    <t>Amount:</t>
  </si>
  <si>
    <t>Description</t>
  </si>
  <si>
    <t>of providing a detailed summary, a receipt may be attached.  Receipts are still required if over $25.</t>
  </si>
  <si>
    <t>Less Charged Directly to IEEE in US$</t>
  </si>
  <si>
    <t>(5)</t>
  </si>
  <si>
    <t>Less Advance from IEEE in US$</t>
  </si>
  <si>
    <t>Total Balance due w/Mileage Allowance from(to) IEEEw/conversion</t>
  </si>
  <si>
    <t>(6)</t>
  </si>
  <si>
    <t>Total Balance due w/Mileage Allowance from(to) IEEE in US$</t>
  </si>
  <si>
    <t>ENTITY</t>
  </si>
  <si>
    <t>BUSI.UNIT</t>
  </si>
  <si>
    <t>COST CTR</t>
  </si>
  <si>
    <t>ACCT</t>
  </si>
  <si>
    <t>PROJ</t>
  </si>
  <si>
    <t>AMOUNT</t>
  </si>
  <si>
    <t>DISTRIBUTION TOTAL</t>
  </si>
  <si>
    <t>Originator's Name &amp; Signature:</t>
  </si>
  <si>
    <t>Approved By:</t>
  </si>
  <si>
    <t>Print Name</t>
  </si>
  <si>
    <t>Signature</t>
  </si>
  <si>
    <t>By signing and submitting this reimbursement request to IEEE, I attest all expenses identified on this expense report have been used solely for</t>
  </si>
  <si>
    <t>the purposes of IEEE business.  I also certify these expenses have not been previously reimbursed by IEEE.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</si>
</sst>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\-mmmm\-yyyy"/>
    <numFmt numFmtId="165" formatCode="d\-mmm\-yyyy"/>
    <numFmt numFmtId="166" formatCode="[$-409]dd\-mmm\-yy"/>
    <numFmt numFmtId="167" formatCode="[$-409]d\-mmm\-yyyy"/>
    <numFmt numFmtId="168" formatCode="mm-dd-yyyy"/>
    <numFmt numFmtId="169" formatCode="0.000"/>
  </numFmts>
  <fonts count="15">
    <font>
      <sz val="10.0"/>
      <color rgb="FF000000"/>
      <name val="Arial"/>
    </font>
    <font>
      <sz val="11.0"/>
      <name val="Century Gothic"/>
    </font>
    <font>
      <b/>
      <sz val="12.0"/>
      <name val="Arial"/>
    </font>
    <font>
      <sz val="10.0"/>
      <name val="Arial"/>
    </font>
    <font/>
    <font>
      <b/>
      <sz val="14.0"/>
      <color rgb="FFFF0000"/>
      <name val="Arial"/>
    </font>
    <font>
      <b/>
      <sz val="12.0"/>
      <color rgb="FFFF0000"/>
      <name val="Arial"/>
    </font>
    <font>
      <sz val="8.0"/>
      <name val="Arial"/>
    </font>
    <font>
      <sz val="8.0"/>
      <color rgb="FF0000FF"/>
      <name val="Arial"/>
    </font>
    <font>
      <b/>
      <i/>
      <sz val="8.0"/>
      <color rgb="FFFF0000"/>
      <name val="Arial"/>
    </font>
    <font>
      <b/>
      <sz val="8.0"/>
      <name val="Arial"/>
    </font>
    <font>
      <sz val="7.0"/>
      <name val="Arial"/>
    </font>
    <font>
      <sz val="8.0"/>
      <color rgb="FFFF0000"/>
      <name val="Arial"/>
    </font>
    <font>
      <b/>
      <sz val="8.0"/>
      <color rgb="FFFF0000"/>
      <name val="Arial"/>
    </font>
    <font>
      <i/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9FFFF"/>
        <bgColor rgb="FF69FFFF"/>
      </patternFill>
    </fill>
    <fill>
      <patternFill patternType="solid">
        <fgColor rgb="FFC0C0C0"/>
        <bgColor rgb="FFC0C0C0"/>
      </patternFill>
    </fill>
  </fills>
  <borders count="5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double">
        <color rgb="FF000000"/>
      </top>
    </border>
    <border>
      <top style="double">
        <color rgb="FF000000"/>
      </top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right style="thin">
        <color rgb="FF000000"/>
      </right>
      <top style="double">
        <color rgb="FF000000"/>
      </top>
    </border>
    <border>
      <left style="thin">
        <color rgb="FF000000"/>
      </left>
      <bottom style="double">
        <color rgb="FF000000"/>
      </bottom>
    </border>
    <border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double">
        <color rgb="FF000000"/>
      </left>
      <right style="double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medium">
        <color rgb="FF000000"/>
      </left>
      <right style="medium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bottom style="double">
        <color rgb="FF000000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 style="double">
        <color rgb="FF000000"/>
      </left>
      <right style="double">
        <color rgb="FF000000"/>
      </right>
      <top/>
      <bottom style="thin">
        <color rgb="FF000000"/>
      </bottom>
    </border>
    <border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3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4" numFmtId="0" xfId="0" applyBorder="1" applyFont="1"/>
    <xf borderId="1" fillId="0" fontId="3" numFmtId="164" xfId="0" applyAlignment="1" applyBorder="1" applyFont="1" applyNumberFormat="1">
      <alignment horizontal="left" shrinkToFit="0" vertical="bottom" wrapText="0"/>
    </xf>
    <xf borderId="0" fillId="0" fontId="3" numFmtId="49" xfId="0" applyAlignment="1" applyFont="1" applyNumberFormat="1">
      <alignment shrinkToFit="0" vertical="bottom" wrapText="0"/>
    </xf>
    <xf borderId="0" fillId="0" fontId="3" numFmtId="165" xfId="0" applyAlignment="1" applyFont="1" applyNumberFormat="1">
      <alignment shrinkToFit="0" vertical="bottom" wrapText="0"/>
    </xf>
    <xf borderId="0" fillId="0" fontId="5" numFmtId="0" xfId="0" applyAlignment="1" applyFont="1">
      <alignment horizontal="center" shrinkToFit="0" vertical="center" wrapText="0"/>
    </xf>
    <xf borderId="0" fillId="0" fontId="6" numFmtId="0" xfId="0" applyAlignment="1" applyFont="1">
      <alignment horizontal="center" shrinkToFit="0" vertical="bottom" wrapText="0"/>
    </xf>
    <xf borderId="1" fillId="0" fontId="7" numFmtId="0" xfId="0" applyAlignment="1" applyBorder="1" applyFont="1">
      <alignment horizontal="left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1" fillId="0" fontId="7" numFmtId="0" xfId="0" applyAlignment="1" applyBorder="1" applyFont="1">
      <alignment shrinkToFit="0" vertical="bottom" wrapText="0"/>
    </xf>
    <xf borderId="2" fillId="0" fontId="7" numFmtId="0" xfId="0" applyAlignment="1" applyBorder="1" applyFont="1">
      <alignment horizontal="left" shrinkToFit="0" vertical="bottom" wrapText="0"/>
    </xf>
    <xf borderId="2" fillId="0" fontId="4" numFmtId="0" xfId="0" applyBorder="1" applyFont="1"/>
    <xf borderId="2" fillId="0" fontId="7" numFmtId="0" xfId="0" applyAlignment="1" applyBorder="1" applyFont="1">
      <alignment readingOrder="0" shrinkToFit="0" vertical="bottom" wrapText="0"/>
    </xf>
    <xf borderId="2" fillId="0" fontId="7" numFmtId="0" xfId="0" applyAlignment="1" applyBorder="1" applyFont="1">
      <alignment shrinkToFit="0" vertical="bottom" wrapText="0"/>
    </xf>
    <xf borderId="2" fillId="0" fontId="8" numFmtId="166" xfId="0" applyAlignment="1" applyBorder="1" applyFont="1" applyNumberForma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3" fillId="0" fontId="7" numFmtId="0" xfId="0" applyAlignment="1" applyBorder="1" applyFont="1">
      <alignment shrinkToFit="0" vertical="bottom" wrapText="0"/>
    </xf>
    <xf borderId="3" fillId="0" fontId="4" numFmtId="0" xfId="0" applyBorder="1" applyFont="1"/>
    <xf borderId="4" fillId="0" fontId="9" numFmtId="0" xfId="0" applyAlignment="1" applyBorder="1" applyFont="1">
      <alignment shrinkToFit="0" vertical="bottom" wrapText="0"/>
    </xf>
    <xf borderId="5" fillId="0" fontId="4" numFmtId="0" xfId="0" applyBorder="1" applyFont="1"/>
    <xf borderId="6" fillId="0" fontId="4" numFmtId="0" xfId="0" applyBorder="1" applyFont="1"/>
    <xf borderId="7" fillId="0" fontId="9" numFmtId="0" xfId="0" applyAlignment="1" applyBorder="1" applyFont="1">
      <alignment shrinkToFit="0" vertical="bottom" wrapText="0"/>
    </xf>
    <xf borderId="8" fillId="0" fontId="4" numFmtId="0" xfId="0" applyBorder="1" applyFont="1"/>
    <xf borderId="9" fillId="0" fontId="9" numFmtId="0" xfId="0" applyAlignment="1" applyBorder="1" applyFont="1">
      <alignment shrinkToFit="0" vertical="bottom" wrapText="0"/>
    </xf>
    <xf borderId="10" fillId="0" fontId="4" numFmtId="0" xfId="0" applyBorder="1" applyFont="1"/>
    <xf borderId="11" fillId="0" fontId="4" numFmtId="0" xfId="0" applyBorder="1" applyFont="1"/>
    <xf borderId="1" fillId="0" fontId="3" numFmtId="167" xfId="0" applyAlignment="1" applyBorder="1" applyFont="1" applyNumberFormat="1">
      <alignment shrinkToFit="0" vertical="bottom" wrapText="0"/>
    </xf>
    <xf borderId="1" fillId="0" fontId="3" numFmtId="2" xfId="0" applyAlignment="1" applyBorder="1" applyFont="1" applyNumberFormat="1">
      <alignment shrinkToFit="0" vertical="bottom" wrapText="0"/>
    </xf>
    <xf borderId="1" fillId="0" fontId="3" numFmtId="2" xfId="0" applyAlignment="1" applyBorder="1" applyFont="1" applyNumberFormat="1">
      <alignment readingOrder="0" shrinkToFit="0" vertical="bottom" wrapText="0"/>
    </xf>
    <xf borderId="1" fillId="0" fontId="10" numFmtId="0" xfId="0" applyAlignment="1" applyBorder="1" applyFont="1">
      <alignment shrinkToFit="0" vertical="bottom" wrapText="0"/>
    </xf>
    <xf borderId="12" fillId="0" fontId="7" numFmtId="0" xfId="0" applyAlignment="1" applyBorder="1" applyFont="1">
      <alignment shrinkToFit="0" vertical="bottom" wrapText="0"/>
    </xf>
    <xf borderId="13" fillId="0" fontId="7" numFmtId="0" xfId="0" applyAlignment="1" applyBorder="1" applyFont="1">
      <alignment shrinkToFit="0" vertical="bottom" wrapText="0"/>
    </xf>
    <xf borderId="14" fillId="0" fontId="7" numFmtId="0" xfId="0" applyAlignment="1" applyBorder="1" applyFont="1">
      <alignment shrinkToFit="0" vertical="bottom" wrapText="0"/>
    </xf>
    <xf borderId="15" fillId="0" fontId="7" numFmtId="0" xfId="0" applyAlignment="1" applyBorder="1" applyFont="1">
      <alignment shrinkToFit="0" vertical="bottom" wrapText="0"/>
    </xf>
    <xf borderId="16" fillId="0" fontId="7" numFmtId="0" xfId="0" applyAlignment="1" applyBorder="1" applyFont="1">
      <alignment shrinkToFit="0" vertical="bottom" wrapText="0"/>
    </xf>
    <xf borderId="17" fillId="0" fontId="7" numFmtId="0" xfId="0" applyAlignment="1" applyBorder="1" applyFont="1">
      <alignment shrinkToFit="0" vertical="bottom" wrapText="0"/>
    </xf>
    <xf borderId="18" fillId="0" fontId="7" numFmtId="0" xfId="0" applyAlignment="1" applyBorder="1" applyFont="1">
      <alignment shrinkToFit="0" vertical="bottom" wrapText="0"/>
    </xf>
    <xf borderId="14" fillId="0" fontId="7" numFmtId="15" xfId="0" applyAlignment="1" applyBorder="1" applyFont="1" applyNumberFormat="1">
      <alignment shrinkToFit="0" vertical="bottom" wrapText="0"/>
    </xf>
    <xf borderId="19" fillId="0" fontId="7" numFmtId="0" xfId="0" applyAlignment="1" applyBorder="1" applyFont="1">
      <alignment shrinkToFit="0" vertical="bottom" wrapText="0"/>
    </xf>
    <xf borderId="20" fillId="0" fontId="4" numFmtId="0" xfId="0" applyBorder="1" applyFont="1"/>
    <xf borderId="21" fillId="0" fontId="4" numFmtId="0" xfId="0" applyBorder="1" applyFont="1"/>
    <xf borderId="22" fillId="0" fontId="7" numFmtId="0" xfId="0" applyAlignment="1" applyBorder="1" applyFont="1">
      <alignment shrinkToFit="0" vertical="bottom" wrapText="0"/>
    </xf>
    <xf borderId="23" fillId="0" fontId="7" numFmtId="0" xfId="0" applyAlignment="1" applyBorder="1" applyFont="1">
      <alignment shrinkToFit="0" vertical="bottom" wrapText="0"/>
    </xf>
    <xf borderId="24" fillId="0" fontId="7" numFmtId="0" xfId="0" applyAlignment="1" applyBorder="1" applyFont="1">
      <alignment shrinkToFit="0" vertical="bottom" wrapText="0"/>
    </xf>
    <xf borderId="25" fillId="0" fontId="7" numFmtId="0" xfId="0" applyAlignment="1" applyBorder="1" applyFont="1">
      <alignment shrinkToFit="0" vertical="bottom" wrapText="0"/>
    </xf>
    <xf borderId="26" fillId="0" fontId="11" numFmtId="168" xfId="0" applyAlignment="1" applyBorder="1" applyFont="1" applyNumberFormat="1">
      <alignment horizontal="center" readingOrder="0" shrinkToFit="0" vertical="bottom" wrapText="0"/>
    </xf>
    <xf borderId="27" fillId="0" fontId="7" numFmtId="0" xfId="0" applyAlignment="1" applyBorder="1" applyFont="1">
      <alignment horizontal="center" shrinkToFit="0" vertical="bottom" wrapText="0"/>
    </xf>
    <xf borderId="28" fillId="0" fontId="7" numFmtId="0" xfId="0" applyAlignment="1" applyBorder="1" applyFont="1">
      <alignment horizontal="center" shrinkToFit="0" vertical="bottom" wrapText="0"/>
    </xf>
    <xf borderId="29" fillId="0" fontId="7" numFmtId="0" xfId="0" applyAlignment="1" applyBorder="1" applyFont="1">
      <alignment shrinkToFit="0" vertical="bottom" wrapText="0"/>
    </xf>
    <xf borderId="30" fillId="0" fontId="7" numFmtId="0" xfId="0" applyAlignment="1" applyBorder="1" applyFont="1">
      <alignment shrinkToFit="0" vertical="bottom" wrapText="0"/>
    </xf>
    <xf borderId="20" fillId="0" fontId="7" numFmtId="0" xfId="0" applyAlignment="1" applyBorder="1" applyFont="1">
      <alignment shrinkToFit="0" vertical="bottom" wrapText="0"/>
    </xf>
    <xf borderId="21" fillId="0" fontId="7" numFmtId="0" xfId="0" applyAlignment="1" applyBorder="1" applyFont="1">
      <alignment shrinkToFit="0" vertical="bottom" wrapText="0"/>
    </xf>
    <xf borderId="31" fillId="0" fontId="7" numFmtId="0" xfId="0" applyAlignment="1" applyBorder="1" applyFont="1">
      <alignment readingOrder="0" shrinkToFit="0" vertical="bottom" wrapText="0"/>
    </xf>
    <xf borderId="32" fillId="0" fontId="7" numFmtId="0" xfId="0" applyAlignment="1" applyBorder="1" applyFont="1">
      <alignment horizontal="center" shrinkToFit="0" vertical="bottom" wrapText="0"/>
    </xf>
    <xf borderId="33" fillId="0" fontId="7" numFmtId="0" xfId="0" applyAlignment="1" applyBorder="1" applyFont="1">
      <alignment horizontal="center" shrinkToFit="0" vertical="bottom" wrapText="0"/>
    </xf>
    <xf borderId="29" fillId="0" fontId="7" numFmtId="0" xfId="0" applyAlignment="1" applyBorder="1" applyFont="1">
      <alignment shrinkToFit="0" vertical="center" wrapText="0"/>
    </xf>
    <xf borderId="30" fillId="0" fontId="7" numFmtId="0" xfId="0" applyAlignment="1" applyBorder="1" applyFont="1">
      <alignment shrinkToFit="0" vertical="center" wrapText="0"/>
    </xf>
    <xf borderId="34" fillId="0" fontId="7" numFmtId="0" xfId="0" applyAlignment="1" applyBorder="1" applyFont="1">
      <alignment horizontal="center" shrinkToFit="0" vertical="center" wrapText="0"/>
    </xf>
    <xf borderId="33" fillId="0" fontId="12" numFmtId="0" xfId="0" applyAlignment="1" applyBorder="1" applyFont="1">
      <alignment horizontal="left" shrinkToFit="0" vertical="center" wrapText="0"/>
    </xf>
    <xf borderId="31" fillId="0" fontId="13" numFmtId="0" xfId="0" applyAlignment="1" applyBorder="1" applyFont="1">
      <alignment horizontal="center" shrinkToFit="0" vertical="center" wrapText="0"/>
    </xf>
    <xf borderId="35" fillId="0" fontId="7" numFmtId="0" xfId="0" applyAlignment="1" applyBorder="1" applyFont="1">
      <alignment shrinkToFit="0" vertical="center" wrapText="0"/>
    </xf>
    <xf borderId="33" fillId="0" fontId="7" numFmtId="0" xfId="0" applyAlignment="1" applyBorder="1" applyFont="1">
      <alignment shrinkToFit="0" vertical="center" wrapText="0"/>
    </xf>
    <xf borderId="14" fillId="0" fontId="7" numFmtId="0" xfId="0" applyAlignment="1" applyBorder="1" applyFont="1">
      <alignment shrinkToFit="0" vertical="center" wrapText="0"/>
    </xf>
    <xf borderId="0" fillId="0" fontId="7" numFmtId="0" xfId="0" applyAlignment="1" applyFont="1">
      <alignment shrinkToFit="0" vertical="center" wrapText="0"/>
    </xf>
    <xf borderId="36" fillId="0" fontId="7" numFmtId="49" xfId="0" applyAlignment="1" applyBorder="1" applyFont="1" applyNumberFormat="1">
      <alignment horizontal="center" readingOrder="0" shrinkToFit="0" vertical="center" wrapText="0"/>
    </xf>
    <xf borderId="37" fillId="0" fontId="7" numFmtId="0" xfId="0" applyAlignment="1" applyBorder="1" applyFont="1">
      <alignment shrinkToFit="0" vertical="center" wrapText="0"/>
    </xf>
    <xf borderId="38" fillId="0" fontId="7" numFmtId="2" xfId="0" applyAlignment="1" applyBorder="1" applyFont="1" applyNumberFormat="1">
      <alignment horizontal="center" shrinkToFit="0" vertical="center" wrapText="0"/>
    </xf>
    <xf borderId="0" fillId="0" fontId="3" numFmtId="2" xfId="0" applyAlignment="1" applyFont="1" applyNumberFormat="1">
      <alignment shrinkToFit="0" vertical="bottom" wrapText="0"/>
    </xf>
    <xf borderId="19" fillId="0" fontId="7" numFmtId="0" xfId="0" applyAlignment="1" applyBorder="1" applyFont="1">
      <alignment shrinkToFit="0" vertical="center" wrapText="0"/>
    </xf>
    <xf borderId="20" fillId="0" fontId="7" numFmtId="0" xfId="0" applyAlignment="1" applyBorder="1" applyFont="1">
      <alignment shrinkToFit="0" vertical="center" wrapText="0"/>
    </xf>
    <xf borderId="20" fillId="0" fontId="7" numFmtId="0" xfId="0" applyAlignment="1" applyBorder="1" applyFont="1">
      <alignment horizontal="right" shrinkToFit="0" vertical="center" wrapText="0"/>
    </xf>
    <xf borderId="39" fillId="0" fontId="7" numFmtId="2" xfId="0" applyAlignment="1" applyBorder="1" applyFont="1" applyNumberFormat="1">
      <alignment shrinkToFit="0" vertical="center" wrapText="0"/>
    </xf>
    <xf borderId="40" fillId="0" fontId="7" numFmtId="2" xfId="0" applyAlignment="1" applyBorder="1" applyFont="1" applyNumberFormat="1">
      <alignment shrinkToFit="0" vertical="center" wrapText="0"/>
    </xf>
    <xf borderId="41" fillId="0" fontId="7" numFmtId="0" xfId="0" applyAlignment="1" applyBorder="1" applyFont="1">
      <alignment shrinkToFit="0" vertical="center" wrapText="0"/>
    </xf>
    <xf borderId="1" fillId="0" fontId="7" numFmtId="0" xfId="0" applyAlignment="1" applyBorder="1" applyFont="1">
      <alignment shrinkToFit="0" vertical="center" wrapText="0"/>
    </xf>
    <xf borderId="42" fillId="0" fontId="7" numFmtId="2" xfId="0" applyAlignment="1" applyBorder="1" applyFont="1" applyNumberFormat="1">
      <alignment readingOrder="0" shrinkToFit="0" vertical="center" wrapText="0"/>
    </xf>
    <xf borderId="42" fillId="0" fontId="7" numFmtId="2" xfId="0" applyAlignment="1" applyBorder="1" applyFont="1" applyNumberFormat="1">
      <alignment shrinkToFit="0" vertical="center" wrapText="0"/>
    </xf>
    <xf borderId="38" fillId="0" fontId="7" numFmtId="2" xfId="0" applyAlignment="1" applyBorder="1" applyFont="1" applyNumberFormat="1">
      <alignment shrinkToFit="0" vertical="center" wrapText="0"/>
    </xf>
    <xf borderId="15" fillId="0" fontId="7" numFmtId="2" xfId="0" applyAlignment="1" applyBorder="1" applyFont="1" applyNumberFormat="1">
      <alignment shrinkToFit="0" vertical="center" wrapText="0"/>
    </xf>
    <xf borderId="1" fillId="0" fontId="3" numFmtId="165" xfId="0" applyAlignment="1" applyBorder="1" applyFont="1" applyNumberFormat="1">
      <alignment shrinkToFit="0" vertical="bottom" wrapText="0"/>
    </xf>
    <xf borderId="1" fillId="0" fontId="7" numFmtId="2" xfId="0" applyAlignment="1" applyBorder="1" applyFont="1" applyNumberFormat="1">
      <alignment shrinkToFit="0" vertical="center" wrapText="0"/>
    </xf>
    <xf borderId="43" fillId="0" fontId="10" numFmtId="0" xfId="0" applyAlignment="1" applyBorder="1" applyFont="1">
      <alignment shrinkToFit="0" vertical="center" wrapText="0"/>
    </xf>
    <xf borderId="44" fillId="0" fontId="7" numFmtId="0" xfId="0" applyAlignment="1" applyBorder="1" applyFont="1">
      <alignment shrinkToFit="0" vertical="center" wrapText="0"/>
    </xf>
    <xf borderId="45" fillId="0" fontId="7" numFmtId="2" xfId="0" applyAlignment="1" applyBorder="1" applyFont="1" applyNumberFormat="1">
      <alignment shrinkToFit="0" vertical="center" wrapText="0"/>
    </xf>
    <xf borderId="46" fillId="0" fontId="7" numFmtId="2" xfId="0" applyAlignment="1" applyBorder="1" applyFont="1" applyNumberFormat="1">
      <alignment shrinkToFit="0" vertical="center" wrapText="0"/>
    </xf>
    <xf borderId="47" fillId="2" fontId="7" numFmtId="0" xfId="0" applyAlignment="1" applyBorder="1" applyFill="1" applyFont="1">
      <alignment shrinkToFit="0" vertical="center" wrapText="0"/>
    </xf>
    <xf borderId="48" fillId="2" fontId="7" numFmtId="0" xfId="0" applyAlignment="1" applyBorder="1" applyFont="1">
      <alignment shrinkToFit="0" vertical="center" wrapText="0"/>
    </xf>
    <xf borderId="49" fillId="2" fontId="7" numFmtId="169" xfId="0" applyAlignment="1" applyBorder="1" applyFont="1" applyNumberFormat="1">
      <alignment shrinkToFit="0" vertical="center" wrapText="0"/>
    </xf>
    <xf borderId="12" fillId="0" fontId="7" numFmtId="0" xfId="0" applyAlignment="1" applyBorder="1" applyFont="1">
      <alignment shrinkToFit="0" vertical="center" wrapText="0"/>
    </xf>
    <xf borderId="50" fillId="0" fontId="4" numFmtId="0" xfId="0" applyBorder="1" applyFont="1"/>
    <xf borderId="2" fillId="0" fontId="7" numFmtId="0" xfId="0" applyAlignment="1" applyBorder="1" applyFont="1">
      <alignment shrinkToFit="0" vertical="center" wrapText="0"/>
    </xf>
    <xf borderId="13" fillId="0" fontId="7" numFmtId="0" xfId="0" applyAlignment="1" applyBorder="1" applyFont="1">
      <alignment shrinkToFit="0" vertical="center" wrapText="0"/>
    </xf>
    <xf borderId="51" fillId="2" fontId="7" numFmtId="0" xfId="0" applyAlignment="1" applyBorder="1" applyFont="1">
      <alignment horizontal="left" shrinkToFit="0" vertical="center" wrapText="0"/>
    </xf>
    <xf borderId="52" fillId="2" fontId="7" numFmtId="2" xfId="0" applyAlignment="1" applyBorder="1" applyFont="1" applyNumberFormat="1">
      <alignment shrinkToFit="0" vertical="center" wrapText="0"/>
    </xf>
    <xf borderId="41" fillId="0" fontId="7" numFmtId="49" xfId="0" applyAlignment="1" applyBorder="1" applyFont="1" applyNumberFormat="1">
      <alignment shrinkToFit="0" vertical="center" wrapText="0"/>
    </xf>
    <xf borderId="2" fillId="0" fontId="7" numFmtId="0" xfId="0" applyAlignment="1" applyBorder="1" applyFont="1">
      <alignment horizontal="left" shrinkToFit="0" vertical="center" wrapText="0"/>
    </xf>
    <xf borderId="2" fillId="0" fontId="3" numFmtId="0" xfId="0" applyAlignment="1" applyBorder="1" applyFont="1">
      <alignment shrinkToFit="0" vertical="center" wrapText="0"/>
    </xf>
    <xf borderId="53" fillId="0" fontId="7" numFmtId="2" xfId="0" applyAlignment="1" applyBorder="1" applyFont="1" applyNumberFormat="1">
      <alignment shrinkToFit="0" vertical="center" wrapText="0"/>
    </xf>
    <xf borderId="12" fillId="0" fontId="7" numFmtId="49" xfId="0" applyAlignment="1" applyBorder="1" applyFont="1" applyNumberFormat="1">
      <alignment horizontal="left" shrinkToFit="0" vertical="center" wrapText="0"/>
    </xf>
    <xf borderId="13" fillId="0" fontId="4" numFmtId="0" xfId="0" applyBorder="1" applyFont="1"/>
    <xf borderId="12" fillId="2" fontId="7" numFmtId="0" xfId="0" applyAlignment="1" applyBorder="1" applyFont="1">
      <alignment horizontal="left" shrinkToFit="0" vertical="center" wrapText="0"/>
    </xf>
    <xf borderId="54" fillId="2" fontId="7" numFmtId="2" xfId="0" applyAlignment="1" applyBorder="1" applyFont="1" applyNumberFormat="1">
      <alignment shrinkToFit="0" vertical="center" wrapText="0"/>
    </xf>
    <xf borderId="12" fillId="0" fontId="7" numFmtId="0" xfId="0" applyAlignment="1" applyBorder="1" applyFont="1">
      <alignment horizontal="left" shrinkToFit="0" vertical="center" wrapText="0"/>
    </xf>
    <xf borderId="54" fillId="0" fontId="7" numFmtId="2" xfId="0" applyAlignment="1" applyBorder="1" applyFont="1" applyNumberFormat="1">
      <alignment shrinkToFit="0" vertical="center" wrapText="0"/>
    </xf>
    <xf borderId="15" fillId="0" fontId="3" numFmtId="0" xfId="0" applyAlignment="1" applyBorder="1" applyFont="1">
      <alignment shrinkToFit="0" vertical="center" wrapText="0"/>
    </xf>
    <xf borderId="13" fillId="0" fontId="3" numFmtId="0" xfId="0" applyAlignment="1" applyBorder="1" applyFont="1">
      <alignment shrinkToFit="0" vertical="center" wrapText="0"/>
    </xf>
    <xf borderId="43" fillId="0" fontId="7" numFmtId="49" xfId="0" applyAlignment="1" applyBorder="1" applyFont="1" applyNumberFormat="1">
      <alignment horizontal="left" shrinkToFit="0" vertical="center" wrapText="0"/>
    </xf>
    <xf borderId="44" fillId="0" fontId="4" numFmtId="0" xfId="0" applyBorder="1" applyFont="1"/>
    <xf borderId="55" fillId="3" fontId="7" numFmtId="0" xfId="0" applyAlignment="1" applyBorder="1" applyFill="1" applyFont="1">
      <alignment shrinkToFit="0" vertical="center" wrapText="0"/>
    </xf>
    <xf borderId="56" fillId="3" fontId="7" numFmtId="0" xfId="0" applyAlignment="1" applyBorder="1" applyFont="1">
      <alignment shrinkToFit="0" vertical="center" wrapText="0"/>
    </xf>
    <xf borderId="56" fillId="3" fontId="7" numFmtId="0" xfId="0" applyAlignment="1" applyBorder="1" applyFont="1">
      <alignment horizontal="center" shrinkToFit="0" vertical="center" wrapText="0"/>
    </xf>
    <xf borderId="57" fillId="3" fontId="7" numFmtId="0" xfId="0" applyAlignment="1" applyBorder="1" applyFont="1">
      <alignment shrinkToFit="0" vertical="center" wrapText="0"/>
    </xf>
    <xf borderId="1" fillId="0" fontId="7" numFmtId="49" xfId="0" applyAlignment="1" applyBorder="1" applyFont="1" applyNumberFormat="1">
      <alignment horizontal="center" shrinkToFit="0" vertical="center" wrapText="0"/>
    </xf>
    <xf borderId="42" fillId="0" fontId="7" numFmtId="4" xfId="0" applyAlignment="1" applyBorder="1" applyFont="1" applyNumberFormat="1">
      <alignment shrinkToFit="0" vertical="center" wrapText="0"/>
    </xf>
    <xf borderId="12" fillId="0" fontId="3" numFmtId="0" xfId="0" applyAlignment="1" applyBorder="1" applyFont="1">
      <alignment shrinkToFit="0" vertical="bottom" wrapText="0"/>
    </xf>
    <xf borderId="2" fillId="0" fontId="7" numFmtId="49" xfId="0" applyAlignment="1" applyBorder="1" applyFont="1" applyNumberFormat="1">
      <alignment horizontal="center" shrinkToFit="0" vertical="center" wrapText="0"/>
    </xf>
    <xf borderId="58" fillId="0" fontId="7" numFmtId="0" xfId="0" applyAlignment="1" applyBorder="1" applyFont="1">
      <alignment shrinkToFit="0" vertical="center" wrapText="0"/>
    </xf>
    <xf borderId="10" fillId="0" fontId="7" numFmtId="0" xfId="0" applyAlignment="1" applyBorder="1" applyFont="1">
      <alignment shrinkToFit="0" vertical="center" wrapText="0"/>
    </xf>
    <xf borderId="54" fillId="0" fontId="3" numFmtId="4" xfId="0" applyAlignment="1" applyBorder="1" applyFont="1" applyNumberFormat="1">
      <alignment shrinkToFit="0" vertical="center" wrapText="0"/>
    </xf>
    <xf borderId="16" fillId="0" fontId="7" numFmtId="0" xfId="0" applyAlignment="1" applyBorder="1" applyFont="1">
      <alignment shrinkToFit="0" vertical="center" wrapText="0"/>
    </xf>
    <xf borderId="1" fillId="0" fontId="3" numFmtId="0" xfId="0" applyAlignment="1" applyBorder="1" applyFont="1">
      <alignment shrinkToFit="0" vertical="center" wrapText="0"/>
    </xf>
    <xf borderId="1" fillId="0" fontId="7" numFmtId="0" xfId="0" applyAlignment="1" applyBorder="1" applyFont="1">
      <alignment horizontal="left" shrinkToFit="0" vertical="center" wrapText="0"/>
    </xf>
    <xf borderId="15" fillId="0" fontId="4" numFmtId="0" xfId="0" applyBorder="1" applyFont="1"/>
    <xf borderId="0" fillId="0" fontId="7" numFmtId="14" xfId="0" applyAlignment="1" applyFont="1" applyNumberFormat="1">
      <alignment shrinkToFit="0" vertical="center" wrapText="0"/>
    </xf>
    <xf borderId="41" fillId="0" fontId="7" numFmtId="0" xfId="0" applyAlignment="1" applyBorder="1" applyFont="1">
      <alignment horizontal="center" shrinkToFit="0" vertical="center" wrapText="0"/>
    </xf>
    <xf borderId="1" fillId="0" fontId="7" numFmtId="0" xfId="0" applyAlignment="1" applyBorder="1" applyFont="1">
      <alignment horizontal="center" shrinkToFit="0" vertical="center" wrapText="0"/>
    </xf>
    <xf borderId="3" fillId="0" fontId="7" numFmtId="0" xfId="0" applyAlignment="1" applyBorder="1" applyFont="1">
      <alignment horizontal="center" shrinkToFit="0" vertical="top" wrapText="0"/>
    </xf>
    <xf borderId="0" fillId="0" fontId="14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71"/>
    <col customWidth="1" min="2" max="26" width="8.0"/>
  </cols>
  <sheetData>
    <row r="1" ht="16.5" customHeight="1">
      <c r="A1" s="1" t="s">
        <v>0</v>
      </c>
    </row>
    <row r="2" ht="16.5" customHeight="1">
      <c r="A2" s="1" t="s">
        <v>1</v>
      </c>
    </row>
    <row r="3" ht="16.5" customHeight="1">
      <c r="A3" s="1" t="s">
        <v>2</v>
      </c>
    </row>
    <row r="4" ht="16.5" customHeight="1">
      <c r="A4" s="1" t="s">
        <v>3</v>
      </c>
    </row>
    <row r="5" ht="16.5" customHeight="1">
      <c r="A5" s="1" t="s">
        <v>4</v>
      </c>
    </row>
    <row r="6" ht="16.5" customHeight="1">
      <c r="A6" s="1" t="s">
        <v>5</v>
      </c>
    </row>
    <row r="7" ht="16.5" customHeight="1">
      <c r="A7" s="1" t="s">
        <v>6</v>
      </c>
    </row>
    <row r="8" ht="16.5" customHeight="1">
      <c r="A8" s="1" t="s">
        <v>7</v>
      </c>
    </row>
    <row r="9" ht="16.5" customHeight="1">
      <c r="A9" s="1"/>
    </row>
    <row r="10" ht="16.5" customHeight="1">
      <c r="A10" s="1"/>
    </row>
    <row r="11" ht="16.5" customHeight="1">
      <c r="A11" s="1"/>
    </row>
    <row r="12" ht="16.5" customHeight="1">
      <c r="A12" s="1"/>
    </row>
    <row r="13" ht="16.5" customHeight="1">
      <c r="A13" s="1"/>
    </row>
    <row r="14" ht="16.5" customHeight="1">
      <c r="A14" s="1"/>
    </row>
    <row r="15" ht="16.5" customHeight="1">
      <c r="A15" s="1"/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0.71"/>
    <col customWidth="1" min="3" max="3" width="9.0"/>
    <col customWidth="1" hidden="1" min="4" max="4" width="0.57"/>
    <col customWidth="1" min="5" max="6" width="3.86"/>
    <col customWidth="1" min="7" max="8" width="8.14"/>
    <col customWidth="1" min="9" max="9" width="8.0"/>
    <col customWidth="1" min="10" max="10" width="8.14"/>
    <col customWidth="1" min="11" max="12" width="7.86"/>
    <col customWidth="1" min="13" max="13" width="10.29"/>
    <col customWidth="1" min="14" max="14" width="11.29"/>
    <col customWidth="1" min="15" max="15" width="9.71"/>
    <col customWidth="1" min="16" max="16" width="7.71"/>
    <col customWidth="1" min="17" max="17" width="15.71"/>
    <col customWidth="1" min="18" max="18" width="2.71"/>
    <col customWidth="1" min="19" max="19" width="15.71"/>
    <col customWidth="1" min="20" max="20" width="2.71"/>
    <col customWidth="1" min="21" max="21" width="15.71"/>
    <col customWidth="1" min="22" max="22" width="2.71"/>
    <col customWidth="1" min="23" max="23" width="15.71"/>
    <col customWidth="1" min="24" max="24" width="2.71"/>
    <col customWidth="1" min="25" max="25" width="15.71"/>
    <col customWidth="1" min="26" max="26" width="8.0"/>
  </cols>
  <sheetData>
    <row r="1" ht="15.75" customHeight="1">
      <c r="A1" s="2" t="s">
        <v>8</v>
      </c>
      <c r="P1" s="3"/>
      <c r="Q1" s="4" t="str">
        <f>A7</f>
        <v>Name:     </v>
      </c>
      <c r="R1" s="4" t="str">
        <f>Name</f>
        <v>BRUNO PEREIRA DOS SANTOS</v>
      </c>
      <c r="S1" s="5"/>
      <c r="T1" s="3"/>
      <c r="U1" s="4" t="s">
        <v>9</v>
      </c>
      <c r="V1" s="4"/>
      <c r="W1" s="6" t="str">
        <f>PeriodEndDate</f>
        <v> </v>
      </c>
      <c r="X1" s="5"/>
      <c r="Y1" s="5"/>
      <c r="Z1" s="3"/>
    </row>
    <row r="2" ht="9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  <c r="Q2" s="3"/>
      <c r="R2" s="3"/>
      <c r="S2" s="7"/>
      <c r="T2" s="3"/>
      <c r="U2" s="3"/>
      <c r="V2" s="3"/>
      <c r="W2" s="3"/>
      <c r="X2" s="3"/>
      <c r="Y2" s="8"/>
      <c r="Z2" s="3"/>
    </row>
    <row r="3" ht="15.75" customHeight="1">
      <c r="A3" s="2" t="s">
        <v>10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9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0" customHeight="1">
      <c r="A5" s="9">
        <v>2019.0</v>
      </c>
      <c r="P5" s="3"/>
      <c r="Q5" s="3"/>
      <c r="R5" s="3"/>
      <c r="S5" s="3"/>
      <c r="T5" s="3"/>
      <c r="U5" s="2" t="s">
        <v>11</v>
      </c>
      <c r="V5" s="3"/>
      <c r="W5" s="3"/>
      <c r="X5" s="3"/>
      <c r="Y5" s="3"/>
      <c r="Z5" s="3"/>
    </row>
    <row r="6" ht="15.7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3"/>
      <c r="Q6" s="3"/>
      <c r="R6" s="3"/>
      <c r="S6" s="3"/>
      <c r="T6" s="3"/>
      <c r="U6" s="2"/>
      <c r="V6" s="3"/>
      <c r="W6" s="3"/>
      <c r="X6" s="3"/>
      <c r="Y6" s="3"/>
      <c r="Z6" s="3"/>
    </row>
    <row r="7" ht="12.75" customHeight="1">
      <c r="A7" s="11" t="s">
        <v>12</v>
      </c>
      <c r="B7" s="12" t="s">
        <v>13</v>
      </c>
      <c r="C7" s="5"/>
      <c r="D7" s="5"/>
      <c r="E7" s="5"/>
      <c r="F7" s="5"/>
      <c r="G7" s="5"/>
      <c r="H7" s="5"/>
      <c r="I7" s="13"/>
      <c r="J7" s="14" t="s">
        <v>9</v>
      </c>
      <c r="K7" s="14"/>
      <c r="L7" s="6" t="s">
        <v>14</v>
      </c>
      <c r="M7" s="5"/>
      <c r="N7" s="5"/>
      <c r="O7" s="6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15" t="s">
        <v>15</v>
      </c>
      <c r="B8" s="16"/>
      <c r="C8" s="16"/>
      <c r="D8" s="16"/>
      <c r="E8" s="16"/>
      <c r="F8" s="17" t="s">
        <v>16</v>
      </c>
      <c r="G8" s="16"/>
      <c r="H8" s="16"/>
      <c r="I8" s="13"/>
      <c r="J8" s="18" t="s">
        <v>17</v>
      </c>
      <c r="K8" s="16"/>
      <c r="L8" s="19" t="s">
        <v>7</v>
      </c>
      <c r="M8" s="16"/>
      <c r="N8" s="16"/>
      <c r="O8" s="16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18"/>
      <c r="B9" s="16"/>
      <c r="C9" s="16"/>
      <c r="D9" s="16"/>
      <c r="E9" s="16"/>
      <c r="F9" s="16"/>
      <c r="G9" s="16"/>
      <c r="H9" s="16"/>
      <c r="I9" s="13"/>
      <c r="J9" s="18" t="s">
        <v>18</v>
      </c>
      <c r="K9" s="20"/>
      <c r="L9" s="20"/>
      <c r="M9" s="21" t="s">
        <v>19</v>
      </c>
      <c r="N9" s="16"/>
      <c r="O9" s="16"/>
      <c r="P9" s="3"/>
      <c r="Q9" s="3"/>
      <c r="R9" s="3"/>
      <c r="S9" s="3"/>
      <c r="T9" s="3"/>
      <c r="U9" s="3" t="s">
        <v>20</v>
      </c>
      <c r="V9" s="3"/>
      <c r="W9" s="3"/>
      <c r="X9" s="3"/>
      <c r="Y9" s="3"/>
      <c r="Z9" s="3"/>
    </row>
    <row r="10" ht="12.75" customHeight="1">
      <c r="A10" s="18"/>
      <c r="B10" s="16"/>
      <c r="C10" s="16"/>
      <c r="D10" s="16"/>
      <c r="E10" s="16"/>
      <c r="F10" s="16"/>
      <c r="G10" s="16"/>
      <c r="H10" s="16"/>
      <c r="I10" s="13"/>
      <c r="J10" s="18"/>
      <c r="K10" s="16"/>
      <c r="L10" s="16"/>
      <c r="M10" s="16"/>
      <c r="N10" s="16"/>
      <c r="O10" s="16"/>
      <c r="P10" s="3"/>
      <c r="Q10" s="3"/>
      <c r="R10" s="3"/>
      <c r="S10" s="3"/>
      <c r="T10" s="3"/>
      <c r="U10" s="22" t="s">
        <v>21</v>
      </c>
      <c r="V10" s="3"/>
      <c r="W10" s="3"/>
      <c r="X10" s="3"/>
      <c r="Y10" s="3"/>
      <c r="Z10" s="3"/>
    </row>
    <row r="11" ht="13.5" customHeight="1">
      <c r="A11" s="23"/>
      <c r="B11" s="24"/>
      <c r="C11" s="24"/>
      <c r="D11" s="24"/>
      <c r="E11" s="24"/>
      <c r="F11" s="24"/>
      <c r="G11" s="24"/>
      <c r="H11" s="24"/>
      <c r="I11" s="13"/>
      <c r="J11" s="13"/>
      <c r="K11" s="13"/>
      <c r="L11" s="13"/>
      <c r="M11" s="13"/>
      <c r="N11" s="13"/>
      <c r="O11" s="1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25" t="s">
        <v>22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7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28" t="s">
        <v>23</v>
      </c>
      <c r="O13" s="29"/>
      <c r="P13" s="3"/>
      <c r="Q13" s="22" t="s">
        <v>24</v>
      </c>
      <c r="R13" s="3"/>
      <c r="S13" s="22" t="s">
        <v>25</v>
      </c>
      <c r="T13" s="3"/>
      <c r="U13" s="3"/>
      <c r="V13" s="3"/>
      <c r="W13" s="22" t="s">
        <v>26</v>
      </c>
      <c r="X13" s="3"/>
      <c r="Y13" s="3"/>
      <c r="Z13" s="3"/>
    </row>
    <row r="14" ht="13.5" customHeight="1">
      <c r="A14" s="30" t="s">
        <v>27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2"/>
      <c r="P14" s="3"/>
      <c r="Q14" s="33"/>
      <c r="R14" s="3"/>
      <c r="S14" s="34"/>
      <c r="T14" s="3"/>
      <c r="U14" s="4"/>
      <c r="V14" s="5"/>
      <c r="W14" s="5"/>
      <c r="X14" s="5"/>
      <c r="Y14" s="5"/>
      <c r="Z14" s="3"/>
    </row>
    <row r="15" ht="12.75" customHeight="1">
      <c r="A15" s="3"/>
      <c r="B15" s="3"/>
      <c r="C15" s="3" t="s">
        <v>14</v>
      </c>
      <c r="D15" s="3"/>
      <c r="E15" s="3"/>
      <c r="F15" s="3"/>
      <c r="G15" s="14"/>
      <c r="H15" s="14"/>
      <c r="I15" s="13"/>
      <c r="J15" s="13"/>
      <c r="K15" s="13"/>
      <c r="L15" s="13"/>
      <c r="M15" s="13"/>
      <c r="N15" s="13"/>
      <c r="O15" s="13"/>
      <c r="P15" s="3"/>
      <c r="Q15" s="33">
        <f>Date1</f>
        <v>43569</v>
      </c>
      <c r="R15" s="3"/>
      <c r="S15" s="35">
        <v>11.25</v>
      </c>
      <c r="T15" s="3"/>
      <c r="U15" s="20" t="s">
        <v>14</v>
      </c>
      <c r="V15" s="16"/>
      <c r="W15" s="16"/>
      <c r="X15" s="16"/>
      <c r="Y15" s="16"/>
      <c r="Z15" s="3"/>
    </row>
    <row r="16" ht="12.75" customHeight="1">
      <c r="A16" s="36" t="s">
        <v>28</v>
      </c>
      <c r="B16" s="11"/>
      <c r="C16" s="5"/>
      <c r="D16" s="5"/>
      <c r="E16" s="5"/>
      <c r="F16" s="13"/>
      <c r="G16" s="37"/>
      <c r="H16" s="18" t="s">
        <v>29</v>
      </c>
      <c r="I16" s="18"/>
      <c r="J16" s="18"/>
      <c r="K16" s="18"/>
      <c r="L16" s="18"/>
      <c r="M16" s="18"/>
      <c r="N16" s="18"/>
      <c r="O16" s="38"/>
      <c r="P16" s="3"/>
      <c r="Q16" s="33" t="s">
        <v>14</v>
      </c>
      <c r="R16" s="3"/>
      <c r="S16" s="34" t="s">
        <v>14</v>
      </c>
      <c r="T16" s="3"/>
      <c r="U16" s="20" t="s">
        <v>14</v>
      </c>
      <c r="V16" s="16"/>
      <c r="W16" s="16"/>
      <c r="X16" s="16"/>
      <c r="Y16" s="16"/>
      <c r="Z16" s="3"/>
    </row>
    <row r="17" ht="12.75" customHeight="1">
      <c r="A17" s="13"/>
      <c r="B17" s="13"/>
      <c r="C17" s="13"/>
      <c r="D17" s="13"/>
      <c r="E17" s="13"/>
      <c r="F17" s="13"/>
      <c r="G17" s="39"/>
      <c r="H17" s="14"/>
      <c r="I17" s="14"/>
      <c r="J17" s="14"/>
      <c r="K17" s="14"/>
      <c r="L17" s="14"/>
      <c r="M17" s="14"/>
      <c r="N17" s="14"/>
      <c r="O17" s="40"/>
      <c r="P17" s="3"/>
      <c r="Q17" s="33" t="s">
        <v>14</v>
      </c>
      <c r="R17" s="3"/>
      <c r="S17" s="34" t="s">
        <v>14</v>
      </c>
      <c r="T17" s="3"/>
      <c r="U17" s="20" t="s">
        <v>14</v>
      </c>
      <c r="V17" s="16"/>
      <c r="W17" s="16"/>
      <c r="X17" s="16"/>
      <c r="Y17" s="16"/>
      <c r="Z17" s="3"/>
    </row>
    <row r="18" ht="12.75" customHeight="1">
      <c r="A18" s="36" t="s">
        <v>30</v>
      </c>
      <c r="B18" s="11"/>
      <c r="C18" s="5"/>
      <c r="D18" s="5"/>
      <c r="E18" s="5"/>
      <c r="F18" s="13"/>
      <c r="G18" s="39"/>
      <c r="H18" s="39" t="s">
        <v>14</v>
      </c>
      <c r="I18" s="14"/>
      <c r="J18" s="14"/>
      <c r="K18" s="14"/>
      <c r="L18" s="14"/>
      <c r="M18" s="14"/>
      <c r="N18" s="14"/>
      <c r="O18" s="40"/>
      <c r="P18" s="3"/>
      <c r="Q18" s="33" t="s">
        <v>14</v>
      </c>
      <c r="R18" s="3"/>
      <c r="S18" s="34" t="s">
        <v>14</v>
      </c>
      <c r="T18" s="3"/>
      <c r="U18" s="20" t="s">
        <v>14</v>
      </c>
      <c r="V18" s="16"/>
      <c r="W18" s="16"/>
      <c r="X18" s="16"/>
      <c r="Y18" s="16"/>
      <c r="Z18" s="3"/>
    </row>
    <row r="19" ht="12.75" customHeight="1">
      <c r="A19" s="13"/>
      <c r="B19" s="13"/>
      <c r="C19" s="13"/>
      <c r="D19" s="13"/>
      <c r="E19" s="13"/>
      <c r="F19" s="13"/>
      <c r="G19" s="39"/>
      <c r="H19" s="39"/>
      <c r="I19" s="39" t="s">
        <v>14</v>
      </c>
      <c r="J19" s="13"/>
      <c r="K19" s="13"/>
      <c r="L19" s="13"/>
      <c r="M19" s="13"/>
      <c r="N19" s="13"/>
      <c r="O19" s="41"/>
      <c r="P19" s="3"/>
      <c r="Q19" s="33" t="s">
        <v>14</v>
      </c>
      <c r="R19" s="3"/>
      <c r="S19" s="34" t="s">
        <v>14</v>
      </c>
      <c r="T19" s="3"/>
      <c r="U19" s="20" t="s">
        <v>14</v>
      </c>
      <c r="V19" s="16"/>
      <c r="W19" s="16"/>
      <c r="X19" s="16"/>
      <c r="Y19" s="16"/>
      <c r="Z19" s="3"/>
    </row>
    <row r="20" ht="12.75" customHeight="1">
      <c r="A20" s="36" t="s">
        <v>31</v>
      </c>
      <c r="B20" s="11"/>
      <c r="C20" s="5"/>
      <c r="D20" s="5"/>
      <c r="E20" s="5"/>
      <c r="F20" s="13"/>
      <c r="G20" s="39"/>
      <c r="H20" s="39"/>
      <c r="I20" s="39"/>
      <c r="J20" s="42" t="s">
        <v>14</v>
      </c>
      <c r="K20" s="23"/>
      <c r="L20" s="23"/>
      <c r="M20" s="23"/>
      <c r="N20" s="23"/>
      <c r="O20" s="43"/>
      <c r="P20" s="3"/>
      <c r="Q20" s="33" t="s">
        <v>14</v>
      </c>
      <c r="R20" s="3"/>
      <c r="S20" s="34" t="s">
        <v>14</v>
      </c>
      <c r="T20" s="3"/>
      <c r="U20" s="20" t="s">
        <v>14</v>
      </c>
      <c r="V20" s="16"/>
      <c r="W20" s="16"/>
      <c r="X20" s="16"/>
      <c r="Y20" s="16"/>
      <c r="Z20" s="3"/>
    </row>
    <row r="21" ht="12.75" customHeight="1">
      <c r="A21" s="13"/>
      <c r="B21" s="13"/>
      <c r="C21" s="13"/>
      <c r="D21" s="13"/>
      <c r="E21" s="13"/>
      <c r="F21" s="13"/>
      <c r="G21" s="39"/>
      <c r="H21" s="39"/>
      <c r="I21" s="39"/>
      <c r="J21" s="39"/>
      <c r="K21" s="42" t="s">
        <v>14</v>
      </c>
      <c r="L21" s="18"/>
      <c r="M21" s="18"/>
      <c r="N21" s="18"/>
      <c r="O21" s="38"/>
      <c r="P21" s="3"/>
      <c r="Q21" s="33" t="s">
        <v>14</v>
      </c>
      <c r="R21" s="3"/>
      <c r="S21" s="34" t="s">
        <v>14</v>
      </c>
      <c r="T21" s="3"/>
      <c r="U21" s="20" t="s">
        <v>14</v>
      </c>
      <c r="V21" s="16"/>
      <c r="W21" s="16"/>
      <c r="X21" s="16"/>
      <c r="Y21" s="16"/>
      <c r="Z21" s="3"/>
    </row>
    <row r="22" ht="12.75" customHeight="1">
      <c r="A22" s="13" t="s">
        <v>32</v>
      </c>
      <c r="B22" s="13"/>
      <c r="C22" s="13"/>
      <c r="D22" s="13"/>
      <c r="E22" s="13"/>
      <c r="F22" s="13"/>
      <c r="G22" s="44"/>
      <c r="H22" s="39"/>
      <c r="I22" s="39"/>
      <c r="J22" s="39"/>
      <c r="K22" s="39"/>
      <c r="L22" s="39" t="s">
        <v>14</v>
      </c>
      <c r="M22" s="13"/>
      <c r="N22" s="13"/>
      <c r="O22" s="41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3.5" customHeight="1">
      <c r="A23" s="13" t="s">
        <v>33</v>
      </c>
      <c r="B23" s="13"/>
      <c r="C23" s="13"/>
      <c r="D23" s="13"/>
      <c r="E23" s="13"/>
      <c r="F23" s="13"/>
      <c r="G23" s="39"/>
      <c r="H23" s="39"/>
      <c r="I23" s="39"/>
      <c r="J23" s="39"/>
      <c r="K23" s="39"/>
      <c r="L23" s="39"/>
      <c r="M23" s="45" t="s">
        <v>14</v>
      </c>
      <c r="N23" s="46"/>
      <c r="O23" s="47"/>
      <c r="P23" s="13"/>
      <c r="Q23" s="3"/>
      <c r="R23" s="3"/>
      <c r="S23" s="3"/>
      <c r="T23" s="3"/>
      <c r="U23" s="22"/>
      <c r="V23" s="3"/>
      <c r="W23" s="3"/>
      <c r="X23" s="3"/>
      <c r="Y23" s="3"/>
      <c r="Z23" s="3"/>
    </row>
    <row r="24" ht="13.5" customHeight="1">
      <c r="A24" s="48"/>
      <c r="B24" s="49"/>
      <c r="C24" s="50" t="s">
        <v>34</v>
      </c>
      <c r="D24" s="51"/>
      <c r="E24" s="51"/>
      <c r="F24" s="51"/>
      <c r="G24" s="52">
        <v>43569.0</v>
      </c>
      <c r="H24" s="52">
        <v>43570.0</v>
      </c>
      <c r="I24" s="52">
        <v>43571.0</v>
      </c>
      <c r="J24" s="52">
        <v>43572.0</v>
      </c>
      <c r="K24" s="52">
        <v>43573.0</v>
      </c>
      <c r="L24" s="52">
        <v>43574.0</v>
      </c>
      <c r="M24" s="52">
        <v>43575.0</v>
      </c>
      <c r="N24" s="53" t="s">
        <v>35</v>
      </c>
      <c r="O24" s="54" t="s">
        <v>36</v>
      </c>
      <c r="P24" s="13"/>
      <c r="Q24" s="3"/>
      <c r="R24" s="3"/>
      <c r="S24" s="3"/>
      <c r="T24" s="3"/>
      <c r="U24" s="22" t="s">
        <v>37</v>
      </c>
      <c r="V24" s="3"/>
      <c r="W24" s="3"/>
      <c r="X24" s="3"/>
      <c r="Y24" s="3"/>
      <c r="Z24" s="3"/>
    </row>
    <row r="25" ht="13.5" customHeight="1">
      <c r="A25" s="55" t="s">
        <v>38</v>
      </c>
      <c r="B25" s="56"/>
      <c r="C25" s="55" t="s">
        <v>39</v>
      </c>
      <c r="D25" s="56"/>
      <c r="E25" s="57"/>
      <c r="F25" s="58"/>
      <c r="G25" s="59" t="s">
        <v>40</v>
      </c>
      <c r="H25" s="59" t="s">
        <v>40</v>
      </c>
      <c r="I25" s="59" t="s">
        <v>40</v>
      </c>
      <c r="J25" s="59" t="s">
        <v>40</v>
      </c>
      <c r="K25" s="59" t="s">
        <v>40</v>
      </c>
      <c r="L25" s="59" t="s">
        <v>40</v>
      </c>
      <c r="M25" s="59" t="s">
        <v>40</v>
      </c>
      <c r="N25" s="60" t="s">
        <v>41</v>
      </c>
      <c r="O25" s="61" t="s">
        <v>42</v>
      </c>
      <c r="P25" s="3"/>
      <c r="Q25" s="3"/>
      <c r="R25" s="3"/>
      <c r="S25" s="3"/>
      <c r="T25" s="3"/>
      <c r="U25" s="22" t="s">
        <v>43</v>
      </c>
      <c r="V25" s="3"/>
      <c r="W25" s="3"/>
      <c r="X25" s="3"/>
      <c r="Y25" s="3"/>
      <c r="Z25" s="3"/>
    </row>
    <row r="26" ht="14.25" customHeight="1">
      <c r="A26" s="62"/>
      <c r="B26" s="63"/>
      <c r="C26" s="63"/>
      <c r="D26" s="63"/>
      <c r="E26" s="64" t="s">
        <v>44</v>
      </c>
      <c r="F26" s="64" t="s">
        <v>45</v>
      </c>
      <c r="G26" s="65" t="str">
        <f>IF(E27&amp;F27="X"," ","PERSONAL AUTO USAGE MAKE ONLY ONE CHOICE, MILES OR KILOMETERS  ")</f>
        <v> </v>
      </c>
      <c r="H26" s="66"/>
      <c r="I26" s="66"/>
      <c r="J26" s="66"/>
      <c r="K26" s="66"/>
      <c r="L26" s="66"/>
      <c r="M26" s="66"/>
      <c r="N26" s="67"/>
      <c r="O26" s="68"/>
      <c r="P26" s="3"/>
      <c r="Q26" s="3"/>
      <c r="R26" s="3"/>
      <c r="S26" s="3"/>
      <c r="T26" s="3"/>
      <c r="U26" s="22" t="s">
        <v>46</v>
      </c>
      <c r="V26" s="3"/>
      <c r="W26" s="3"/>
      <c r="X26" s="3"/>
      <c r="Y26" s="3"/>
      <c r="Z26" s="3"/>
    </row>
    <row r="27" ht="13.5" customHeight="1">
      <c r="A27" s="69" t="s">
        <v>47</v>
      </c>
      <c r="B27" s="70"/>
      <c r="C27" s="70"/>
      <c r="D27" s="70"/>
      <c r="E27" s="71" t="s">
        <v>48</v>
      </c>
      <c r="F27" s="71"/>
      <c r="G27" s="72"/>
      <c r="H27" s="72"/>
      <c r="I27" s="72"/>
      <c r="J27" s="72"/>
      <c r="K27" s="72"/>
      <c r="L27" s="72"/>
      <c r="M27" s="72"/>
      <c r="N27" s="73" t="str">
        <f>IF((E27="X")=(F27="X"),"NO","YES")</f>
        <v>YES</v>
      </c>
      <c r="O27" s="73"/>
      <c r="P27" s="74"/>
      <c r="Q27" s="3"/>
      <c r="R27" s="3"/>
      <c r="S27" s="3"/>
      <c r="T27" s="3"/>
      <c r="U27" s="22" t="s">
        <v>49</v>
      </c>
      <c r="V27" s="3"/>
      <c r="W27" s="3"/>
      <c r="X27" s="3"/>
      <c r="Y27" s="3"/>
      <c r="Z27" s="3"/>
    </row>
    <row r="28" ht="13.5" customHeight="1">
      <c r="A28" s="75" t="s">
        <v>50</v>
      </c>
      <c r="B28" s="76"/>
      <c r="C28" s="76"/>
      <c r="D28" s="76"/>
      <c r="E28" s="76"/>
      <c r="F28" s="77"/>
      <c r="G28" s="78">
        <f t="shared" ref="G28:M28" si="1">IF($E$27="x",(G27*0.36),(G27*0.58))</f>
        <v>0</v>
      </c>
      <c r="H28" s="78">
        <f t="shared" si="1"/>
        <v>0</v>
      </c>
      <c r="I28" s="78">
        <f t="shared" si="1"/>
        <v>0</v>
      </c>
      <c r="J28" s="78">
        <f t="shared" si="1"/>
        <v>0</v>
      </c>
      <c r="K28" s="78">
        <f t="shared" si="1"/>
        <v>0</v>
      </c>
      <c r="L28" s="78">
        <f t="shared" si="1"/>
        <v>0</v>
      </c>
      <c r="M28" s="78">
        <f t="shared" si="1"/>
        <v>0</v>
      </c>
      <c r="N28" s="79">
        <f>IF(N27="YES",SUM(Mileage_Miles),0)</f>
        <v>0</v>
      </c>
      <c r="O28" s="79"/>
      <c r="P28" s="74"/>
      <c r="Q28" s="22" t="s">
        <v>24</v>
      </c>
      <c r="R28" s="22"/>
      <c r="S28" s="22" t="s">
        <v>51</v>
      </c>
      <c r="T28" s="22"/>
      <c r="U28" s="22" t="s">
        <v>52</v>
      </c>
      <c r="V28" s="22"/>
      <c r="W28" s="22" t="s">
        <v>53</v>
      </c>
      <c r="X28" s="22"/>
      <c r="Y28" s="22" t="s">
        <v>54</v>
      </c>
      <c r="Z28" s="3"/>
    </row>
    <row r="29" ht="13.5" customHeight="1">
      <c r="A29" s="80" t="s">
        <v>55</v>
      </c>
      <c r="B29" s="81"/>
      <c r="C29" s="81"/>
      <c r="D29" s="81"/>
      <c r="E29" s="81"/>
      <c r="F29" s="81"/>
      <c r="G29" s="82"/>
      <c r="H29" s="83" t="s">
        <v>56</v>
      </c>
      <c r="I29" s="83" t="s">
        <v>56</v>
      </c>
      <c r="J29" s="83" t="s">
        <v>56</v>
      </c>
      <c r="K29" s="83" t="s">
        <v>56</v>
      </c>
      <c r="L29" s="83" t="s">
        <v>56</v>
      </c>
      <c r="M29" s="83" t="s">
        <v>56</v>
      </c>
      <c r="N29" s="84">
        <f t="shared" ref="N29:N38" si="2">SUM(G29:M29)</f>
        <v>0</v>
      </c>
      <c r="O29" s="85" t="s">
        <v>14</v>
      </c>
      <c r="P29" s="74"/>
      <c r="Q29" s="86"/>
      <c r="R29" s="3"/>
      <c r="S29" s="35"/>
      <c r="T29" s="3"/>
      <c r="U29" s="34"/>
      <c r="V29" s="3"/>
      <c r="W29" s="34"/>
      <c r="X29" s="3"/>
      <c r="Y29" s="34"/>
      <c r="Z29" s="3"/>
    </row>
    <row r="30" ht="12.75" customHeight="1">
      <c r="A30" s="80" t="s">
        <v>57</v>
      </c>
      <c r="B30" s="81"/>
      <c r="C30" s="81"/>
      <c r="D30" s="81"/>
      <c r="E30" s="81"/>
      <c r="F30" s="81"/>
      <c r="G30" s="82">
        <v>11.25</v>
      </c>
      <c r="H30" s="83" t="s">
        <v>14</v>
      </c>
      <c r="I30" s="83"/>
      <c r="J30" s="83" t="s">
        <v>14</v>
      </c>
      <c r="K30" s="87" t="s">
        <v>14</v>
      </c>
      <c r="L30" s="83" t="s">
        <v>14</v>
      </c>
      <c r="M30" s="87" t="s">
        <v>14</v>
      </c>
      <c r="N30" s="84">
        <f t="shared" si="2"/>
        <v>11.25</v>
      </c>
      <c r="O30" s="85" t="s">
        <v>14</v>
      </c>
      <c r="P30" s="74"/>
      <c r="Q30" s="33">
        <f>Date1</f>
        <v>43569</v>
      </c>
      <c r="R30" s="3"/>
      <c r="S30" s="35"/>
      <c r="T30" s="3"/>
      <c r="U30" s="35">
        <f>3.89+5.95</f>
        <v>9.84</v>
      </c>
      <c r="V30" s="3"/>
      <c r="W30" s="34" t="s">
        <v>14</v>
      </c>
      <c r="X30" s="3"/>
      <c r="Y30" s="34" t="s">
        <v>14</v>
      </c>
      <c r="Z30" s="3"/>
    </row>
    <row r="31" ht="12.75" customHeight="1">
      <c r="A31" s="80" t="s">
        <v>58</v>
      </c>
      <c r="B31" s="81"/>
      <c r="C31" s="81"/>
      <c r="D31" s="81"/>
      <c r="E31" s="81"/>
      <c r="F31" s="81"/>
      <c r="G31" s="82">
        <v>1671.02</v>
      </c>
      <c r="H31" s="83" t="s">
        <v>14</v>
      </c>
      <c r="I31" s="83"/>
      <c r="J31" s="83" t="s">
        <v>14</v>
      </c>
      <c r="K31" s="87" t="s">
        <v>14</v>
      </c>
      <c r="L31" s="83" t="s">
        <v>14</v>
      </c>
      <c r="M31" s="87" t="s">
        <v>14</v>
      </c>
      <c r="N31" s="84">
        <f t="shared" si="2"/>
        <v>1671.02</v>
      </c>
      <c r="O31" s="85" t="s">
        <v>14</v>
      </c>
      <c r="P31" s="74"/>
      <c r="Q31" s="33">
        <f>Date2</f>
        <v>43570</v>
      </c>
      <c r="R31" s="3"/>
      <c r="S31" s="34" t="s">
        <v>14</v>
      </c>
      <c r="T31" s="3"/>
      <c r="U31" s="34" t="s">
        <v>14</v>
      </c>
      <c r="V31" s="3"/>
      <c r="W31" s="34">
        <f>6.63</f>
        <v>6.63</v>
      </c>
      <c r="X31" s="3"/>
      <c r="Y31" s="34" t="s">
        <v>14</v>
      </c>
      <c r="Z31" s="3"/>
    </row>
    <row r="32" ht="12.75" customHeight="1">
      <c r="A32" s="80" t="s">
        <v>59</v>
      </c>
      <c r="B32" s="81"/>
      <c r="C32" s="81"/>
      <c r="D32" s="81"/>
      <c r="E32" s="81"/>
      <c r="F32" s="81"/>
      <c r="G32" s="82">
        <v>424.44</v>
      </c>
      <c r="H32" s="82"/>
      <c r="I32" s="82"/>
      <c r="J32" s="83" t="s">
        <v>14</v>
      </c>
      <c r="K32" s="87" t="s">
        <v>14</v>
      </c>
      <c r="L32" s="83" t="s">
        <v>14</v>
      </c>
      <c r="M32" s="87" t="s">
        <v>14</v>
      </c>
      <c r="N32" s="84">
        <f t="shared" si="2"/>
        <v>424.44</v>
      </c>
      <c r="O32" s="85"/>
      <c r="P32" s="74"/>
      <c r="Q32" s="33">
        <f>Date3</f>
        <v>43571</v>
      </c>
      <c r="R32" s="3"/>
      <c r="S32" s="34"/>
      <c r="T32" s="3"/>
      <c r="U32" s="34" t="s">
        <v>14</v>
      </c>
      <c r="V32" s="3"/>
      <c r="W32" s="34" t="s">
        <v>14</v>
      </c>
      <c r="X32" s="3"/>
      <c r="Y32" s="34" t="s">
        <v>14</v>
      </c>
      <c r="Z32" s="3"/>
    </row>
    <row r="33" ht="12.75" customHeight="1">
      <c r="A33" s="80" t="s">
        <v>60</v>
      </c>
      <c r="B33" s="81"/>
      <c r="C33" s="81"/>
      <c r="D33" s="81"/>
      <c r="E33" s="81"/>
      <c r="F33" s="81"/>
      <c r="G33" s="83">
        <f>SUM(MealsDay1)</f>
        <v>9.84</v>
      </c>
      <c r="H33" s="83">
        <f>SUM(MealsDay2)</f>
        <v>6.63</v>
      </c>
      <c r="I33" s="83">
        <f>SUM(MealsDay3)</f>
        <v>0</v>
      </c>
      <c r="J33" s="83">
        <f>SUM(MealsDay4)</f>
        <v>10.11</v>
      </c>
      <c r="K33" s="83">
        <f>SUM(MealsDay5)</f>
        <v>0</v>
      </c>
      <c r="L33" s="83">
        <f>SUM(MealsDay6)</f>
        <v>41.24</v>
      </c>
      <c r="M33" s="83">
        <f>SUM(MealsDay7)</f>
        <v>20.78</v>
      </c>
      <c r="N33" s="84">
        <f t="shared" si="2"/>
        <v>88.6</v>
      </c>
      <c r="O33" s="85"/>
      <c r="P33" s="74"/>
      <c r="Q33" s="33">
        <f>Date4</f>
        <v>43572</v>
      </c>
      <c r="R33" s="3"/>
      <c r="S33" s="34" t="s">
        <v>14</v>
      </c>
      <c r="T33" s="3"/>
      <c r="U33" s="34" t="s">
        <v>14</v>
      </c>
      <c r="V33" s="3"/>
      <c r="W33" s="34">
        <f>10.11</f>
        <v>10.11</v>
      </c>
      <c r="X33" s="3"/>
      <c r="Y33" s="34" t="s">
        <v>14</v>
      </c>
      <c r="Z33" s="3"/>
    </row>
    <row r="34" ht="12.75" customHeight="1">
      <c r="A34" s="80" t="s">
        <v>61</v>
      </c>
      <c r="B34" s="81"/>
      <c r="C34" s="81"/>
      <c r="D34" s="81"/>
      <c r="E34" s="81"/>
      <c r="F34" s="81"/>
      <c r="G34" s="83" t="str">
        <f>GuestsDay1</f>
        <v/>
      </c>
      <c r="H34" s="83" t="str">
        <f>GuestsDay2</f>
        <v/>
      </c>
      <c r="I34" s="83" t="str">
        <f>GuestsDay3</f>
        <v/>
      </c>
      <c r="J34" s="83" t="str">
        <f>GuestsDay4</f>
        <v/>
      </c>
      <c r="K34" s="83" t="str">
        <f>GuestsDay5</f>
        <v/>
      </c>
      <c r="L34" s="83" t="str">
        <f>GuestsDay6</f>
        <v/>
      </c>
      <c r="M34" s="83" t="str">
        <f>GuestsDay7</f>
        <v/>
      </c>
      <c r="N34" s="84">
        <f t="shared" si="2"/>
        <v>0</v>
      </c>
      <c r="O34" s="85" t="s">
        <v>14</v>
      </c>
      <c r="P34" s="74"/>
      <c r="Q34" s="33">
        <f>Date5</f>
        <v>43573</v>
      </c>
      <c r="R34" s="3"/>
      <c r="S34" s="34" t="s">
        <v>14</v>
      </c>
      <c r="T34" s="3"/>
      <c r="U34" s="34" t="s">
        <v>14</v>
      </c>
      <c r="V34" s="3"/>
      <c r="W34" s="34" t="s">
        <v>14</v>
      </c>
      <c r="X34" s="3"/>
      <c r="Y34" s="34" t="s">
        <v>14</v>
      </c>
      <c r="Z34" s="3"/>
    </row>
    <row r="35" ht="12.75" customHeight="1">
      <c r="A35" s="80" t="s">
        <v>62</v>
      </c>
      <c r="B35" s="81"/>
      <c r="C35" s="81"/>
      <c r="D35" s="81"/>
      <c r="E35" s="81"/>
      <c r="F35" s="81"/>
      <c r="G35" s="83"/>
      <c r="H35" s="83" t="s">
        <v>14</v>
      </c>
      <c r="I35" s="83" t="s">
        <v>14</v>
      </c>
      <c r="J35" s="83" t="s">
        <v>14</v>
      </c>
      <c r="K35" s="87" t="s">
        <v>14</v>
      </c>
      <c r="L35" s="83" t="s">
        <v>14</v>
      </c>
      <c r="M35" s="87" t="s">
        <v>14</v>
      </c>
      <c r="N35" s="84">
        <f t="shared" si="2"/>
        <v>0</v>
      </c>
      <c r="O35" s="85" t="s">
        <v>14</v>
      </c>
      <c r="P35" s="74"/>
      <c r="Q35" s="33">
        <f>Date6</f>
        <v>43574</v>
      </c>
      <c r="R35" s="3"/>
      <c r="S35" s="34" t="s">
        <v>14</v>
      </c>
      <c r="T35" s="3"/>
      <c r="U35" s="35">
        <f>31.8</f>
        <v>31.8</v>
      </c>
      <c r="V35" s="3"/>
      <c r="W35" s="35">
        <f>9.44</f>
        <v>9.44</v>
      </c>
      <c r="X35" s="3"/>
      <c r="Y35" s="34" t="s">
        <v>14</v>
      </c>
      <c r="Z35" s="3"/>
    </row>
    <row r="36" ht="12.75" customHeight="1">
      <c r="A36" s="80" t="s">
        <v>63</v>
      </c>
      <c r="B36" s="81"/>
      <c r="C36" s="81"/>
      <c r="D36" s="81"/>
      <c r="E36" s="81"/>
      <c r="F36" s="81"/>
      <c r="G36" s="83"/>
      <c r="H36" s="83" t="s">
        <v>14</v>
      </c>
      <c r="I36" s="83" t="s">
        <v>14</v>
      </c>
      <c r="J36" s="83" t="s">
        <v>14</v>
      </c>
      <c r="K36" s="87" t="s">
        <v>14</v>
      </c>
      <c r="L36" s="83" t="s">
        <v>14</v>
      </c>
      <c r="M36" s="87" t="s">
        <v>14</v>
      </c>
      <c r="N36" s="84">
        <f t="shared" si="2"/>
        <v>0</v>
      </c>
      <c r="O36" s="85" t="s">
        <v>14</v>
      </c>
      <c r="P36" s="74"/>
      <c r="Q36" s="33">
        <f>Date7</f>
        <v>43575</v>
      </c>
      <c r="R36" s="3"/>
      <c r="S36" s="34" t="s">
        <v>14</v>
      </c>
      <c r="T36" s="3"/>
      <c r="U36" s="35">
        <f>8.65+2.02</f>
        <v>10.67</v>
      </c>
      <c r="V36" s="3"/>
      <c r="W36" s="34">
        <f>10.11</f>
        <v>10.11</v>
      </c>
      <c r="X36" s="3"/>
      <c r="Y36" s="34" t="s">
        <v>14</v>
      </c>
      <c r="Z36" s="3"/>
    </row>
    <row r="37" ht="12.75" customHeight="1">
      <c r="A37" s="80" t="s">
        <v>64</v>
      </c>
      <c r="B37" s="81"/>
      <c r="C37" s="81"/>
      <c r="D37" s="81"/>
      <c r="E37" s="81"/>
      <c r="F37" s="81"/>
      <c r="G37" s="82"/>
      <c r="H37" s="82">
        <v>730.31</v>
      </c>
      <c r="I37" s="83" t="s">
        <v>14</v>
      </c>
      <c r="J37" s="83" t="s">
        <v>14</v>
      </c>
      <c r="K37" s="87" t="s">
        <v>14</v>
      </c>
      <c r="L37" s="83" t="s">
        <v>14</v>
      </c>
      <c r="M37" s="87" t="s">
        <v>14</v>
      </c>
      <c r="N37" s="84">
        <f t="shared" si="2"/>
        <v>730.31</v>
      </c>
      <c r="O37" s="85" t="s">
        <v>14</v>
      </c>
      <c r="P37" s="74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80" t="s">
        <v>65</v>
      </c>
      <c r="B38" s="81"/>
      <c r="C38" s="81"/>
      <c r="D38" s="81"/>
      <c r="E38" s="81"/>
      <c r="F38" s="81"/>
      <c r="G38" s="83"/>
      <c r="H38" s="83" t="s">
        <v>14</v>
      </c>
      <c r="I38" s="83" t="s">
        <v>14</v>
      </c>
      <c r="J38" s="83" t="s">
        <v>14</v>
      </c>
      <c r="K38" s="87" t="s">
        <v>14</v>
      </c>
      <c r="L38" s="83" t="s">
        <v>14</v>
      </c>
      <c r="M38" s="87" t="s">
        <v>14</v>
      </c>
      <c r="N38" s="84">
        <f t="shared" si="2"/>
        <v>0</v>
      </c>
      <c r="O38" s="85" t="s">
        <v>14</v>
      </c>
      <c r="P38" s="74"/>
      <c r="Q38" s="3"/>
      <c r="R38" s="3"/>
      <c r="S38" s="3"/>
      <c r="T38" s="3"/>
      <c r="U38" s="22" t="s">
        <v>66</v>
      </c>
      <c r="V38" s="3"/>
      <c r="W38" s="3"/>
      <c r="X38" s="3"/>
      <c r="Y38" s="3"/>
      <c r="Z38" s="3"/>
    </row>
    <row r="39" ht="13.5" customHeight="1">
      <c r="A39" s="88" t="s">
        <v>67</v>
      </c>
      <c r="B39" s="89"/>
      <c r="C39" s="89"/>
      <c r="D39" s="89"/>
      <c r="E39" s="89"/>
      <c r="F39" s="89"/>
      <c r="G39" s="90">
        <f t="shared" ref="G39:N39" si="3">SUM(G29:G38)</f>
        <v>2116.55</v>
      </c>
      <c r="H39" s="90">
        <f t="shared" si="3"/>
        <v>736.94</v>
      </c>
      <c r="I39" s="90">
        <f t="shared" si="3"/>
        <v>0</v>
      </c>
      <c r="J39" s="90">
        <f t="shared" si="3"/>
        <v>10.11</v>
      </c>
      <c r="K39" s="90">
        <f t="shared" si="3"/>
        <v>0</v>
      </c>
      <c r="L39" s="90">
        <f t="shared" si="3"/>
        <v>41.24</v>
      </c>
      <c r="M39" s="90">
        <f t="shared" si="3"/>
        <v>20.78</v>
      </c>
      <c r="N39" s="91">
        <f t="shared" si="3"/>
        <v>2925.62</v>
      </c>
      <c r="O39" s="90">
        <f>SUM(O29:O38)/N40</f>
        <v>0</v>
      </c>
      <c r="P39" s="3"/>
      <c r="Q39" s="3"/>
      <c r="R39" s="3"/>
      <c r="S39" s="3"/>
      <c r="T39" s="3"/>
      <c r="U39" s="22" t="s">
        <v>68</v>
      </c>
      <c r="V39" s="3"/>
      <c r="W39" s="3"/>
      <c r="X39" s="3"/>
      <c r="Y39" s="3"/>
      <c r="Z39" s="3"/>
    </row>
    <row r="40" ht="12.75" customHeight="1">
      <c r="A40" s="69"/>
      <c r="B40" s="70"/>
      <c r="C40" s="70"/>
      <c r="D40" s="70"/>
      <c r="E40" s="70"/>
      <c r="F40" s="70"/>
      <c r="G40" s="70"/>
      <c r="H40" s="70"/>
      <c r="I40" s="70"/>
      <c r="J40" s="70"/>
      <c r="K40" s="92" t="s">
        <v>69</v>
      </c>
      <c r="L40" s="93"/>
      <c r="M40" s="93"/>
      <c r="N40" s="94">
        <v>1.0</v>
      </c>
      <c r="O40" s="70"/>
      <c r="P40" s="3"/>
      <c r="Q40" s="3"/>
      <c r="R40" s="3"/>
      <c r="S40" s="3"/>
      <c r="T40" s="3"/>
      <c r="U40" s="22"/>
      <c r="V40" s="3"/>
      <c r="W40" s="3"/>
      <c r="X40" s="3"/>
      <c r="Y40" s="3"/>
      <c r="Z40" s="3"/>
    </row>
    <row r="41" ht="12.75" customHeight="1">
      <c r="A41" s="69"/>
      <c r="B41" s="70"/>
      <c r="C41" s="70"/>
      <c r="D41" s="70"/>
      <c r="E41" s="70"/>
      <c r="F41" s="70"/>
      <c r="G41" s="70"/>
      <c r="H41" s="70"/>
      <c r="I41" s="70"/>
      <c r="J41" s="95" t="s">
        <v>70</v>
      </c>
      <c r="K41" s="16"/>
      <c r="L41" s="16"/>
      <c r="M41" s="96"/>
      <c r="N41" s="84">
        <f>SUM(N39/N40)</f>
        <v>2925.62</v>
      </c>
      <c r="O41" s="70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95" t="s">
        <v>71</v>
      </c>
      <c r="B42" s="97"/>
      <c r="C42" s="97"/>
      <c r="D42" s="97"/>
      <c r="E42" s="97"/>
      <c r="F42" s="97"/>
      <c r="G42" s="97"/>
      <c r="H42" s="97"/>
      <c r="I42" s="97"/>
      <c r="J42" s="95" t="s">
        <v>72</v>
      </c>
      <c r="K42" s="95"/>
      <c r="L42" s="98"/>
      <c r="M42" s="99" t="s">
        <v>73</v>
      </c>
      <c r="N42" s="84">
        <f>SUM(N28)</f>
        <v>0</v>
      </c>
      <c r="O42" s="100">
        <f>N28*N40</f>
        <v>0</v>
      </c>
      <c r="P42" s="3"/>
      <c r="Q42" s="22" t="s">
        <v>24</v>
      </c>
      <c r="R42" s="3"/>
      <c r="S42" s="22" t="s">
        <v>74</v>
      </c>
      <c r="T42" s="3"/>
      <c r="U42" s="3"/>
      <c r="V42" s="3"/>
      <c r="W42" s="22" t="s">
        <v>75</v>
      </c>
      <c r="X42" s="3"/>
      <c r="Y42" s="3"/>
      <c r="Z42" s="3"/>
    </row>
    <row r="43" ht="12.75" customHeight="1">
      <c r="A43" s="95" t="s">
        <v>76</v>
      </c>
      <c r="B43" s="97"/>
      <c r="C43" s="97"/>
      <c r="D43" s="97"/>
      <c r="E43" s="97"/>
      <c r="F43" s="97"/>
      <c r="G43" s="97"/>
      <c r="H43" s="97"/>
      <c r="I43" s="97"/>
      <c r="J43" s="97"/>
      <c r="K43" s="80" t="s">
        <v>77</v>
      </c>
      <c r="L43" s="81"/>
      <c r="M43" s="81"/>
      <c r="N43" s="84">
        <f>SUM(-O39)</f>
        <v>0</v>
      </c>
      <c r="O43" s="70"/>
      <c r="P43" s="3"/>
      <c r="Q43" s="86"/>
      <c r="R43" s="3"/>
      <c r="S43" s="34"/>
      <c r="T43" s="3"/>
      <c r="U43" s="4"/>
      <c r="V43" s="5"/>
      <c r="W43" s="5"/>
      <c r="X43" s="5"/>
      <c r="Y43" s="5"/>
      <c r="Z43" s="3"/>
    </row>
    <row r="44" ht="13.5" customHeight="1">
      <c r="A44" s="101" t="s">
        <v>78</v>
      </c>
      <c r="B44" s="102" t="s">
        <v>14</v>
      </c>
      <c r="C44" s="16"/>
      <c r="D44" s="16"/>
      <c r="E44" s="16"/>
      <c r="F44" s="16"/>
      <c r="G44" s="16"/>
      <c r="H44" s="103"/>
      <c r="I44" s="103"/>
      <c r="J44" s="103"/>
      <c r="K44" s="80" t="s">
        <v>79</v>
      </c>
      <c r="L44" s="81"/>
      <c r="M44" s="81"/>
      <c r="N44" s="104">
        <v>0.0</v>
      </c>
      <c r="O44" s="70"/>
      <c r="P44" s="3"/>
      <c r="Q44" s="33">
        <f t="shared" ref="Q44:Q50" si="4">Q30</f>
        <v>43569</v>
      </c>
      <c r="R44" s="3"/>
      <c r="S44" s="34"/>
      <c r="T44" s="3"/>
      <c r="U44" s="20" t="s">
        <v>14</v>
      </c>
      <c r="V44" s="16"/>
      <c r="W44" s="16"/>
      <c r="X44" s="16"/>
      <c r="Y44" s="16"/>
      <c r="Z44" s="3"/>
    </row>
    <row r="45" ht="14.25" customHeight="1">
      <c r="A45" s="105" t="s">
        <v>14</v>
      </c>
      <c r="B45" s="16"/>
      <c r="C45" s="16"/>
      <c r="D45" s="16"/>
      <c r="E45" s="16"/>
      <c r="F45" s="16"/>
      <c r="G45" s="106"/>
      <c r="H45" s="107" t="s">
        <v>80</v>
      </c>
      <c r="I45" s="16"/>
      <c r="J45" s="16"/>
      <c r="K45" s="16"/>
      <c r="L45" s="16"/>
      <c r="M45" s="96"/>
      <c r="N45" s="108">
        <f>N39-SUM(O29:O38)+(N44*N40)+O42</f>
        <v>2925.62</v>
      </c>
      <c r="O45" s="70"/>
      <c r="P45" s="3"/>
      <c r="Q45" s="33">
        <f t="shared" si="4"/>
        <v>43570</v>
      </c>
      <c r="R45" s="3"/>
      <c r="S45" s="34"/>
      <c r="T45" s="3"/>
      <c r="U45" s="20" t="s">
        <v>14</v>
      </c>
      <c r="V45" s="16"/>
      <c r="W45" s="16"/>
      <c r="X45" s="16"/>
      <c r="Y45" s="16"/>
      <c r="Z45" s="3"/>
    </row>
    <row r="46" ht="14.25" customHeight="1">
      <c r="A46" s="101" t="s">
        <v>81</v>
      </c>
      <c r="B46" s="102" t="s">
        <v>14</v>
      </c>
      <c r="C46" s="16"/>
      <c r="D46" s="16"/>
      <c r="E46" s="16"/>
      <c r="F46" s="16"/>
      <c r="G46" s="106"/>
      <c r="H46" s="109" t="s">
        <v>82</v>
      </c>
      <c r="I46" s="16"/>
      <c r="J46" s="16"/>
      <c r="K46" s="16"/>
      <c r="L46" s="16"/>
      <c r="M46" s="96"/>
      <c r="N46" s="110">
        <f>SUM(N41:N44)</f>
        <v>2925.62</v>
      </c>
      <c r="O46" s="70"/>
      <c r="P46" s="3"/>
      <c r="Q46" s="33">
        <f t="shared" si="4"/>
        <v>43571</v>
      </c>
      <c r="R46" s="3"/>
      <c r="S46" s="34"/>
      <c r="T46" s="3"/>
      <c r="U46" s="20" t="s">
        <v>14</v>
      </c>
      <c r="V46" s="16"/>
      <c r="W46" s="16"/>
      <c r="X46" s="16"/>
      <c r="Y46" s="16"/>
      <c r="Z46" s="3"/>
    </row>
    <row r="47" ht="13.5" customHeight="1">
      <c r="A47" s="105" t="s">
        <v>14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11"/>
      <c r="O47" s="70"/>
      <c r="P47" s="3"/>
      <c r="Q47" s="33">
        <f t="shared" si="4"/>
        <v>43572</v>
      </c>
      <c r="R47" s="3"/>
      <c r="S47" s="34"/>
      <c r="T47" s="3"/>
      <c r="U47" s="20" t="s">
        <v>14</v>
      </c>
      <c r="V47" s="16"/>
      <c r="W47" s="16"/>
      <c r="X47" s="16"/>
      <c r="Y47" s="16"/>
      <c r="Z47" s="3"/>
    </row>
    <row r="48" ht="12.75" customHeight="1">
      <c r="A48" s="105" t="s">
        <v>14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12"/>
      <c r="O48" s="70"/>
      <c r="P48" s="3"/>
      <c r="Q48" s="33">
        <f t="shared" si="4"/>
        <v>43573</v>
      </c>
      <c r="R48" s="3"/>
      <c r="S48" s="34"/>
      <c r="T48" s="3"/>
      <c r="U48" s="20" t="s">
        <v>14</v>
      </c>
      <c r="V48" s="16"/>
      <c r="W48" s="16"/>
      <c r="X48" s="16"/>
      <c r="Y48" s="16"/>
      <c r="Z48" s="3"/>
    </row>
    <row r="49" ht="12.75" customHeight="1">
      <c r="A49" s="105" t="s">
        <v>14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12"/>
      <c r="O49" s="70"/>
      <c r="P49" s="3"/>
      <c r="Q49" s="33">
        <f t="shared" si="4"/>
        <v>43574</v>
      </c>
      <c r="R49" s="3"/>
      <c r="S49" s="34"/>
      <c r="T49" s="3"/>
      <c r="U49" s="20" t="s">
        <v>14</v>
      </c>
      <c r="V49" s="16"/>
      <c r="W49" s="16"/>
      <c r="X49" s="16"/>
      <c r="Y49" s="16"/>
      <c r="Z49" s="3"/>
    </row>
    <row r="50" ht="13.5" customHeight="1">
      <c r="A50" s="113" t="s">
        <v>14</v>
      </c>
      <c r="B50" s="114"/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2"/>
      <c r="O50" s="70"/>
      <c r="P50" s="3"/>
      <c r="Q50" s="33">
        <f t="shared" si="4"/>
        <v>43575</v>
      </c>
      <c r="R50" s="3"/>
      <c r="S50" s="34"/>
      <c r="T50" s="3"/>
      <c r="U50" s="20" t="s">
        <v>14</v>
      </c>
      <c r="V50" s="16"/>
      <c r="W50" s="16"/>
      <c r="X50" s="16"/>
      <c r="Y50" s="16"/>
      <c r="Z50" s="3"/>
    </row>
    <row r="51" ht="13.5" customHeight="1">
      <c r="A51" s="115"/>
      <c r="B51" s="116"/>
      <c r="C51" s="116"/>
      <c r="D51" s="116"/>
      <c r="E51" s="116"/>
      <c r="F51" s="116"/>
      <c r="G51" s="116"/>
      <c r="H51" s="117" t="s">
        <v>83</v>
      </c>
      <c r="I51" s="117" t="s">
        <v>84</v>
      </c>
      <c r="J51" s="117" t="s">
        <v>85</v>
      </c>
      <c r="K51" s="117" t="s">
        <v>86</v>
      </c>
      <c r="L51" s="117" t="s">
        <v>87</v>
      </c>
      <c r="M51" s="116"/>
      <c r="N51" s="118" t="s">
        <v>88</v>
      </c>
      <c r="O51" s="70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80"/>
      <c r="B52" s="81"/>
      <c r="C52" s="81"/>
      <c r="D52" s="81"/>
      <c r="E52" s="81"/>
      <c r="F52" s="81" t="s">
        <v>56</v>
      </c>
      <c r="G52" s="81" t="s">
        <v>14</v>
      </c>
      <c r="H52" s="119" t="s">
        <v>14</v>
      </c>
      <c r="I52" s="119" t="s">
        <v>14</v>
      </c>
      <c r="J52" s="119" t="s">
        <v>14</v>
      </c>
      <c r="K52" s="119" t="s">
        <v>14</v>
      </c>
      <c r="L52" s="119" t="s">
        <v>14</v>
      </c>
      <c r="M52" s="119" t="s">
        <v>14</v>
      </c>
      <c r="N52" s="120" t="s">
        <v>14</v>
      </c>
      <c r="O52" s="70"/>
      <c r="P52" s="3"/>
      <c r="Q52" s="3"/>
      <c r="R52" s="3"/>
      <c r="S52" s="3"/>
      <c r="T52" s="3"/>
      <c r="U52" s="22" t="s">
        <v>63</v>
      </c>
      <c r="V52" s="3"/>
      <c r="W52" s="3"/>
      <c r="X52" s="3"/>
      <c r="Y52" s="3"/>
      <c r="Z52" s="3"/>
    </row>
    <row r="53" ht="12.75" customHeight="1">
      <c r="A53" s="80"/>
      <c r="B53" s="81"/>
      <c r="C53" s="81"/>
      <c r="D53" s="81"/>
      <c r="E53" s="81"/>
      <c r="F53" s="81"/>
      <c r="G53" s="81"/>
      <c r="H53" s="119" t="s">
        <v>14</v>
      </c>
      <c r="I53" s="119" t="s">
        <v>14</v>
      </c>
      <c r="J53" s="119" t="s">
        <v>14</v>
      </c>
      <c r="K53" s="119" t="s">
        <v>14</v>
      </c>
      <c r="L53" s="119" t="s">
        <v>14</v>
      </c>
      <c r="M53" s="119" t="s">
        <v>14</v>
      </c>
      <c r="N53" s="120" t="s">
        <v>14</v>
      </c>
      <c r="O53" s="70"/>
      <c r="P53" s="3"/>
      <c r="Q53" s="3"/>
      <c r="R53" s="3"/>
      <c r="S53" s="3"/>
      <c r="T53" s="3"/>
      <c r="U53" s="22" t="s">
        <v>21</v>
      </c>
      <c r="V53" s="3"/>
      <c r="W53" s="3"/>
      <c r="X53" s="3"/>
      <c r="Y53" s="3"/>
      <c r="Z53" s="3"/>
    </row>
    <row r="54" ht="12.75" customHeight="1">
      <c r="A54" s="80"/>
      <c r="B54" s="81"/>
      <c r="C54" s="81"/>
      <c r="D54" s="81"/>
      <c r="E54" s="81"/>
      <c r="F54" s="81"/>
      <c r="G54" s="81"/>
      <c r="H54" s="119" t="s">
        <v>14</v>
      </c>
      <c r="I54" s="119" t="s">
        <v>14</v>
      </c>
      <c r="J54" s="119" t="s">
        <v>14</v>
      </c>
      <c r="K54" s="119" t="s">
        <v>14</v>
      </c>
      <c r="L54" s="119" t="s">
        <v>14</v>
      </c>
      <c r="M54" s="119" t="s">
        <v>14</v>
      </c>
      <c r="N54" s="120" t="s">
        <v>14</v>
      </c>
      <c r="O54" s="70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80"/>
      <c r="B55" s="81"/>
      <c r="C55" s="81"/>
      <c r="D55" s="81"/>
      <c r="E55" s="81"/>
      <c r="F55" s="81"/>
      <c r="G55" s="81"/>
      <c r="H55" s="119" t="s">
        <v>14</v>
      </c>
      <c r="I55" s="119" t="s">
        <v>14</v>
      </c>
      <c r="J55" s="119" t="s">
        <v>14</v>
      </c>
      <c r="K55" s="119" t="s">
        <v>14</v>
      </c>
      <c r="L55" s="119" t="s">
        <v>14</v>
      </c>
      <c r="M55" s="119" t="s">
        <v>14</v>
      </c>
      <c r="N55" s="120" t="s">
        <v>14</v>
      </c>
      <c r="O55" s="70"/>
      <c r="P55" s="3"/>
      <c r="Q55" s="22" t="s">
        <v>24</v>
      </c>
      <c r="R55" s="3"/>
      <c r="S55" s="22" t="s">
        <v>74</v>
      </c>
      <c r="T55" s="3"/>
      <c r="U55" s="3"/>
      <c r="V55" s="3"/>
      <c r="W55" s="22" t="s">
        <v>75</v>
      </c>
      <c r="X55" s="3"/>
      <c r="Y55" s="3"/>
      <c r="Z55" s="3"/>
    </row>
    <row r="56" ht="12.75" customHeight="1">
      <c r="A56" s="121"/>
      <c r="B56" s="3"/>
      <c r="C56" s="3"/>
      <c r="D56" s="3"/>
      <c r="E56" s="3"/>
      <c r="F56" s="3"/>
      <c r="G56" s="3"/>
      <c r="H56" s="119" t="s">
        <v>14</v>
      </c>
      <c r="I56" s="119" t="s">
        <v>14</v>
      </c>
      <c r="J56" s="119" t="s">
        <v>14</v>
      </c>
      <c r="K56" s="119" t="s">
        <v>14</v>
      </c>
      <c r="L56" s="119" t="s">
        <v>14</v>
      </c>
      <c r="M56" s="119" t="s">
        <v>14</v>
      </c>
      <c r="N56" s="120" t="s">
        <v>14</v>
      </c>
      <c r="O56" s="70"/>
      <c r="P56" s="3"/>
      <c r="Q56" s="33" t="s">
        <v>14</v>
      </c>
      <c r="R56" s="3"/>
      <c r="S56" s="34"/>
      <c r="T56" s="3"/>
      <c r="U56" s="4"/>
      <c r="V56" s="5"/>
      <c r="W56" s="5"/>
      <c r="X56" s="5"/>
      <c r="Y56" s="5"/>
      <c r="Z56" s="3"/>
    </row>
    <row r="57" ht="13.5" customHeight="1">
      <c r="A57" s="121"/>
      <c r="B57" s="20"/>
      <c r="C57" s="20"/>
      <c r="D57" s="20"/>
      <c r="E57" s="20"/>
      <c r="F57" s="20"/>
      <c r="G57" s="20"/>
      <c r="H57" s="119" t="s">
        <v>14</v>
      </c>
      <c r="I57" s="119" t="s">
        <v>14</v>
      </c>
      <c r="J57" s="119" t="s">
        <v>14</v>
      </c>
      <c r="K57" s="122" t="s">
        <v>14</v>
      </c>
      <c r="L57" s="122" t="s">
        <v>14</v>
      </c>
      <c r="M57" s="119" t="s">
        <v>14</v>
      </c>
      <c r="N57" s="120" t="s">
        <v>14</v>
      </c>
      <c r="O57" s="70"/>
      <c r="P57" s="3"/>
      <c r="Q57" s="33" t="s">
        <v>14</v>
      </c>
      <c r="R57" s="3"/>
      <c r="S57" s="34" t="s">
        <v>14</v>
      </c>
      <c r="T57" s="3"/>
      <c r="U57" s="20" t="s">
        <v>14</v>
      </c>
      <c r="V57" s="16"/>
      <c r="W57" s="16"/>
      <c r="X57" s="16"/>
      <c r="Y57" s="16"/>
      <c r="Z57" s="3"/>
    </row>
    <row r="58" ht="14.25" customHeight="1">
      <c r="A58" s="123"/>
      <c r="B58" s="124"/>
      <c r="C58" s="124"/>
      <c r="D58" s="124"/>
      <c r="E58" s="124"/>
      <c r="F58" s="124"/>
      <c r="G58" s="124"/>
      <c r="H58" s="124" t="s">
        <v>89</v>
      </c>
      <c r="I58" s="124"/>
      <c r="J58" s="124"/>
      <c r="K58" s="124"/>
      <c r="L58" s="124"/>
      <c r="M58" s="124"/>
      <c r="N58" s="125">
        <f>SUM(N52:N57)</f>
        <v>0</v>
      </c>
      <c r="O58" s="70"/>
      <c r="P58" s="3"/>
      <c r="Q58" s="33" t="s">
        <v>14</v>
      </c>
      <c r="R58" s="3"/>
      <c r="S58" s="34" t="s">
        <v>14</v>
      </c>
      <c r="T58" s="3"/>
      <c r="U58" s="20" t="s">
        <v>14</v>
      </c>
      <c r="V58" s="16"/>
      <c r="W58" s="16"/>
      <c r="X58" s="16"/>
      <c r="Y58" s="16"/>
      <c r="Z58" s="3"/>
    </row>
    <row r="59" ht="12.75" customHeight="1">
      <c r="A59" s="69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126"/>
      <c r="O59" s="70"/>
      <c r="P59" s="3"/>
      <c r="Q59" s="33" t="s">
        <v>14</v>
      </c>
      <c r="R59" s="3"/>
      <c r="S59" s="34" t="s">
        <v>14</v>
      </c>
      <c r="T59" s="3"/>
      <c r="U59" s="20" t="s">
        <v>14</v>
      </c>
      <c r="V59" s="16"/>
      <c r="W59" s="16"/>
      <c r="X59" s="16"/>
      <c r="Y59" s="16"/>
      <c r="Z59" s="3"/>
    </row>
    <row r="60" ht="12.75" customHeight="1">
      <c r="A60" s="80" t="s">
        <v>90</v>
      </c>
      <c r="B60" s="127"/>
      <c r="C60" s="128" t="s">
        <v>14</v>
      </c>
      <c r="D60" s="5"/>
      <c r="E60" s="5"/>
      <c r="F60" s="5"/>
      <c r="G60" s="5"/>
      <c r="H60" s="5"/>
      <c r="I60" s="5"/>
      <c r="J60" s="5"/>
      <c r="K60" s="81"/>
      <c r="L60" s="81" t="s">
        <v>24</v>
      </c>
      <c r="M60" s="6" t="s">
        <v>14</v>
      </c>
      <c r="N60" s="129"/>
      <c r="O60" s="70"/>
      <c r="P60" s="3"/>
      <c r="Q60" s="33" t="s">
        <v>14</v>
      </c>
      <c r="R60" s="3"/>
      <c r="S60" s="34" t="s">
        <v>14</v>
      </c>
      <c r="T60" s="3"/>
      <c r="U60" s="20" t="s">
        <v>14</v>
      </c>
      <c r="V60" s="16"/>
      <c r="W60" s="16"/>
      <c r="X60" s="16"/>
      <c r="Y60" s="16"/>
      <c r="Z60" s="3"/>
    </row>
    <row r="61" ht="12.75" customHeight="1">
      <c r="A61" s="69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130" t="s">
        <v>14</v>
      </c>
      <c r="N61" s="126"/>
      <c r="O61" s="70"/>
      <c r="P61" s="3"/>
      <c r="Q61" s="33" t="s">
        <v>14</v>
      </c>
      <c r="R61" s="3"/>
      <c r="S61" s="34" t="s">
        <v>14</v>
      </c>
      <c r="T61" s="3"/>
      <c r="U61" s="20" t="s">
        <v>14</v>
      </c>
      <c r="V61" s="16"/>
      <c r="W61" s="16"/>
      <c r="X61" s="16"/>
      <c r="Y61" s="16"/>
      <c r="Z61" s="3"/>
    </row>
    <row r="62" ht="12.75" customHeight="1">
      <c r="A62" s="131" t="s">
        <v>91</v>
      </c>
      <c r="B62" s="132" t="s">
        <v>14</v>
      </c>
      <c r="C62" s="5"/>
      <c r="D62" s="5"/>
      <c r="E62" s="5"/>
      <c r="F62" s="5"/>
      <c r="G62" s="5"/>
      <c r="H62" s="132" t="s">
        <v>14</v>
      </c>
      <c r="I62" s="5"/>
      <c r="J62" s="5"/>
      <c r="K62" s="5"/>
      <c r="L62" s="81" t="s">
        <v>24</v>
      </c>
      <c r="M62" s="6" t="s">
        <v>14</v>
      </c>
      <c r="N62" s="129"/>
      <c r="O62" s="70"/>
      <c r="P62" s="3"/>
      <c r="Q62" s="33" t="s">
        <v>14</v>
      </c>
      <c r="R62" s="3"/>
      <c r="S62" s="34" t="s">
        <v>14</v>
      </c>
      <c r="T62" s="3"/>
      <c r="U62" s="20" t="s">
        <v>14</v>
      </c>
      <c r="V62" s="16"/>
      <c r="W62" s="16"/>
      <c r="X62" s="16"/>
      <c r="Y62" s="16"/>
      <c r="Z62" s="3"/>
    </row>
    <row r="63" ht="12.75" customHeight="1">
      <c r="A63" s="3"/>
      <c r="B63" s="133" t="s">
        <v>92</v>
      </c>
      <c r="C63" s="24"/>
      <c r="D63" s="24"/>
      <c r="E63" s="24"/>
      <c r="F63" s="24"/>
      <c r="G63" s="24"/>
      <c r="H63" s="133" t="s">
        <v>93</v>
      </c>
      <c r="I63" s="24"/>
      <c r="J63" s="24"/>
      <c r="K63" s="24"/>
      <c r="L63" s="3"/>
      <c r="M63" s="3"/>
      <c r="N63" s="3"/>
      <c r="O63" s="3"/>
      <c r="P63" s="3"/>
      <c r="Q63" s="33" t="s">
        <v>14</v>
      </c>
      <c r="R63" s="3"/>
      <c r="S63" s="34" t="s">
        <v>14</v>
      </c>
      <c r="T63" s="3"/>
      <c r="U63" s="20" t="s">
        <v>14</v>
      </c>
      <c r="V63" s="16"/>
      <c r="W63" s="16"/>
      <c r="X63" s="16"/>
      <c r="Y63" s="16"/>
      <c r="Z63" s="3"/>
    </row>
    <row r="64" ht="12.75" customHeight="1">
      <c r="A64" s="134" t="s">
        <v>94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134" t="s">
        <v>95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1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4">
    <mergeCell ref="B16:E16"/>
    <mergeCell ref="B18:E18"/>
    <mergeCell ref="M9:O9"/>
    <mergeCell ref="J10:O10"/>
    <mergeCell ref="A10:H10"/>
    <mergeCell ref="A12:O12"/>
    <mergeCell ref="B20:E20"/>
    <mergeCell ref="A11:H11"/>
    <mergeCell ref="M23:O23"/>
    <mergeCell ref="B62:G62"/>
    <mergeCell ref="B63:G63"/>
    <mergeCell ref="A49:M49"/>
    <mergeCell ref="A50:M50"/>
    <mergeCell ref="A48:M48"/>
    <mergeCell ref="A47:M47"/>
    <mergeCell ref="A45:G45"/>
    <mergeCell ref="B44:G44"/>
    <mergeCell ref="H63:K63"/>
    <mergeCell ref="U57:Y57"/>
    <mergeCell ref="U58:Y58"/>
    <mergeCell ref="H62:K62"/>
    <mergeCell ref="C60:J60"/>
    <mergeCell ref="U60:Y60"/>
    <mergeCell ref="U59:Y59"/>
    <mergeCell ref="M62:N62"/>
    <mergeCell ref="M60:N60"/>
    <mergeCell ref="U56:Y56"/>
    <mergeCell ref="H46:M46"/>
    <mergeCell ref="B46:G46"/>
    <mergeCell ref="U45:Y45"/>
    <mergeCell ref="U46:Y46"/>
    <mergeCell ref="A13:O13"/>
    <mergeCell ref="A14:O14"/>
    <mergeCell ref="U14:Y14"/>
    <mergeCell ref="W1:Y1"/>
    <mergeCell ref="R1:S1"/>
    <mergeCell ref="A1:O1"/>
    <mergeCell ref="A3:O3"/>
    <mergeCell ref="A5:O5"/>
    <mergeCell ref="U19:Y19"/>
    <mergeCell ref="U20:Y20"/>
    <mergeCell ref="U21:Y21"/>
    <mergeCell ref="U15:Y15"/>
    <mergeCell ref="U16:Y16"/>
    <mergeCell ref="U17:Y17"/>
    <mergeCell ref="U18:Y18"/>
    <mergeCell ref="A9:H9"/>
    <mergeCell ref="F8:H8"/>
    <mergeCell ref="A8:E8"/>
    <mergeCell ref="J8:K8"/>
    <mergeCell ref="L8:O8"/>
    <mergeCell ref="L7:N7"/>
    <mergeCell ref="B7:H7"/>
    <mergeCell ref="H45:M45"/>
    <mergeCell ref="J41:M41"/>
    <mergeCell ref="U44:Y44"/>
    <mergeCell ref="U43:Y43"/>
    <mergeCell ref="U61:Y61"/>
    <mergeCell ref="U63:Y63"/>
    <mergeCell ref="U62:Y62"/>
    <mergeCell ref="U49:Y49"/>
    <mergeCell ref="U50:Y50"/>
    <mergeCell ref="U48:Y48"/>
    <mergeCell ref="U47:Y47"/>
  </mergeCells>
  <dataValidations>
    <dataValidation type="list" allowBlank="1" showInputMessage="1" showErrorMessage="1" prompt=" - " sqref="L8">
      <formula1>MemberOfList</formula1>
    </dataValidation>
  </dataValidations>
  <printOptions/>
  <pageMargins bottom="0.75" footer="0.0" header="0.0" left="0.7" right="0.7" top="0.75"/>
  <pageSetup orientation="landscape"/>
  <headerFooter>
    <oddFooter>&amp;L &amp;CPage&amp;P   &amp;R&amp;D </oddFooter>
  </headerFooter>
  <drawing r:id="rId1"/>
</worksheet>
</file>